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1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Roster!$B$1:$V$254</definedName>
    <definedName name="_xlnm.Print_Area" localSheetId="6">'Analy 2'!$B$1:$CA$124</definedName>
    <definedName name="_xlnm.Print_Area" localSheetId="7">'Annual Ave'!$B$1:$CA$123</definedName>
    <definedName name="_xlnm.Print_Area" localSheetId="3">Roster!$B$1:$AS$388</definedName>
    <definedName name="_xlnm.Print_Area" localSheetId="4">'SR Card'!$B$1:$AS$1208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69" i="11"/>
  <c r="Q1050"/>
  <c r="Q1033"/>
  <c r="Q1014"/>
  <c r="Q997"/>
  <c r="Q978"/>
  <c r="Q961"/>
  <c r="Q942"/>
  <c r="Q925"/>
  <c r="Q906"/>
  <c r="Q889"/>
  <c r="Q870"/>
  <c r="Q853"/>
  <c r="Q834"/>
  <c r="Q817"/>
  <c r="Q798"/>
  <c r="Q781"/>
  <c r="Q762"/>
  <c r="Q745"/>
  <c r="Q726"/>
  <c r="Q709"/>
  <c r="Q690"/>
  <c r="Q673"/>
  <c r="Q654"/>
  <c r="Q637"/>
  <c r="Q618"/>
  <c r="Q225" i="4"/>
  <c r="Q222"/>
  <c r="Q219"/>
  <c r="Q216"/>
  <c r="Q213"/>
  <c r="Q210"/>
  <c r="Q197"/>
  <c r="Q194"/>
  <c r="Q191"/>
  <c r="Q188"/>
  <c r="Q185"/>
  <c r="Q182"/>
  <c r="Q179"/>
  <c r="Q176"/>
  <c r="Q163"/>
  <c r="Q160"/>
  <c r="Q151"/>
  <c r="Q148"/>
  <c r="Q253" l="1"/>
  <c r="Q250"/>
  <c r="Q247"/>
  <c r="Q244"/>
  <c r="P244"/>
  <c r="Q231"/>
  <c r="P231"/>
  <c r="Q228"/>
  <c r="P228"/>
  <c r="Q157"/>
  <c r="P157"/>
  <c r="Q154"/>
  <c r="R1069" i="11"/>
  <c r="P1069"/>
  <c r="O1069"/>
  <c r="N1069"/>
  <c r="M1069"/>
  <c r="L1069"/>
  <c r="K1069"/>
  <c r="J1069"/>
  <c r="I1069"/>
  <c r="H1069"/>
  <c r="R1068"/>
  <c r="Q1068"/>
  <c r="P1068"/>
  <c r="O1068"/>
  <c r="N1068"/>
  <c r="M1068"/>
  <c r="L1068"/>
  <c r="K1068"/>
  <c r="J1068"/>
  <c r="I1068"/>
  <c r="H1068"/>
  <c r="F1068"/>
  <c r="E1068"/>
  <c r="R1050"/>
  <c r="P1050"/>
  <c r="O1050"/>
  <c r="N1050"/>
  <c r="M1050"/>
  <c r="L1050"/>
  <c r="K1050"/>
  <c r="J1050"/>
  <c r="I1050"/>
  <c r="H1050"/>
  <c r="R1049"/>
  <c r="Q1049"/>
  <c r="P1049"/>
  <c r="O1049"/>
  <c r="N1049"/>
  <c r="M1049"/>
  <c r="L1049"/>
  <c r="K1049"/>
  <c r="J1049"/>
  <c r="I1049"/>
  <c r="H1049"/>
  <c r="F1049"/>
  <c r="E1049"/>
  <c r="R1033"/>
  <c r="P1033"/>
  <c r="O1033"/>
  <c r="N1033"/>
  <c r="M1033"/>
  <c r="L1033"/>
  <c r="K1033"/>
  <c r="J1033"/>
  <c r="I1033"/>
  <c r="H1033"/>
  <c r="R1032"/>
  <c r="Q1032"/>
  <c r="P1032"/>
  <c r="O1032"/>
  <c r="N1032"/>
  <c r="M1032"/>
  <c r="L1032"/>
  <c r="K1032"/>
  <c r="J1032"/>
  <c r="I1032"/>
  <c r="H1032"/>
  <c r="F1032"/>
  <c r="E1032"/>
  <c r="R1014"/>
  <c r="P1014"/>
  <c r="O1014"/>
  <c r="N1014"/>
  <c r="M1014"/>
  <c r="L1014"/>
  <c r="K1014"/>
  <c r="J1014"/>
  <c r="I1014"/>
  <c r="H1014"/>
  <c r="R1013"/>
  <c r="Q1013"/>
  <c r="P1013"/>
  <c r="O1013"/>
  <c r="N1013"/>
  <c r="M1013"/>
  <c r="L1013"/>
  <c r="K1013"/>
  <c r="J1013"/>
  <c r="I1013"/>
  <c r="H1013"/>
  <c r="F1013"/>
  <c r="E1013"/>
  <c r="R997"/>
  <c r="P997"/>
  <c r="O997"/>
  <c r="N997"/>
  <c r="M997"/>
  <c r="L997"/>
  <c r="K997"/>
  <c r="J997"/>
  <c r="I997"/>
  <c r="H997"/>
  <c r="R996"/>
  <c r="Q996"/>
  <c r="P996"/>
  <c r="O996"/>
  <c r="N996"/>
  <c r="M996"/>
  <c r="L996"/>
  <c r="K996"/>
  <c r="J996"/>
  <c r="I996"/>
  <c r="H996"/>
  <c r="F996"/>
  <c r="E996"/>
  <c r="R978"/>
  <c r="P978"/>
  <c r="O978"/>
  <c r="N978"/>
  <c r="M978"/>
  <c r="L978"/>
  <c r="K978"/>
  <c r="J978"/>
  <c r="I978"/>
  <c r="H978"/>
  <c r="R977"/>
  <c r="Q977"/>
  <c r="P977"/>
  <c r="O977"/>
  <c r="N977"/>
  <c r="M977"/>
  <c r="L977"/>
  <c r="K977"/>
  <c r="J977"/>
  <c r="I977"/>
  <c r="H977"/>
  <c r="F977"/>
  <c r="E977"/>
  <c r="R961"/>
  <c r="P961"/>
  <c r="O961"/>
  <c r="N961"/>
  <c r="M961"/>
  <c r="L961"/>
  <c r="K961"/>
  <c r="J961"/>
  <c r="I961"/>
  <c r="H961"/>
  <c r="R960"/>
  <c r="Q960"/>
  <c r="P960"/>
  <c r="O960"/>
  <c r="N960"/>
  <c r="M960"/>
  <c r="L960"/>
  <c r="K960"/>
  <c r="J960"/>
  <c r="I960"/>
  <c r="H960"/>
  <c r="F960"/>
  <c r="E960"/>
  <c r="C960"/>
  <c r="R942"/>
  <c r="P942"/>
  <c r="O942"/>
  <c r="N942"/>
  <c r="M942"/>
  <c r="L942"/>
  <c r="K942"/>
  <c r="J942"/>
  <c r="I942"/>
  <c r="H942"/>
  <c r="R941"/>
  <c r="Q941"/>
  <c r="P941"/>
  <c r="O941"/>
  <c r="N941"/>
  <c r="M941"/>
  <c r="L941"/>
  <c r="K941"/>
  <c r="J941"/>
  <c r="I941"/>
  <c r="H941"/>
  <c r="F941"/>
  <c r="E941"/>
  <c r="C941"/>
  <c r="R925"/>
  <c r="P925"/>
  <c r="O925"/>
  <c r="N925"/>
  <c r="M925"/>
  <c r="L925"/>
  <c r="K925"/>
  <c r="J925"/>
  <c r="I925"/>
  <c r="H925"/>
  <c r="R924"/>
  <c r="Q924"/>
  <c r="P924"/>
  <c r="O924"/>
  <c r="N924"/>
  <c r="M924"/>
  <c r="L924"/>
  <c r="K924"/>
  <c r="J924"/>
  <c r="I924"/>
  <c r="H924"/>
  <c r="F924"/>
  <c r="E924"/>
  <c r="C924"/>
  <c r="R906"/>
  <c r="P906"/>
  <c r="O906"/>
  <c r="N906"/>
  <c r="M906"/>
  <c r="L906"/>
  <c r="K906"/>
  <c r="J906"/>
  <c r="I906"/>
  <c r="H906"/>
  <c r="R905"/>
  <c r="Q905"/>
  <c r="P905"/>
  <c r="O905"/>
  <c r="N905"/>
  <c r="M905"/>
  <c r="L905"/>
  <c r="K905"/>
  <c r="J905"/>
  <c r="I905"/>
  <c r="H905"/>
  <c r="F905"/>
  <c r="E905"/>
  <c r="C905"/>
  <c r="R889"/>
  <c r="P889"/>
  <c r="O889"/>
  <c r="N889"/>
  <c r="M889"/>
  <c r="L889"/>
  <c r="K889"/>
  <c r="J889"/>
  <c r="I889"/>
  <c r="H889"/>
  <c r="R888"/>
  <c r="Q888"/>
  <c r="P888"/>
  <c r="O888"/>
  <c r="N888"/>
  <c r="M888"/>
  <c r="L888"/>
  <c r="K888"/>
  <c r="J888"/>
  <c r="I888"/>
  <c r="H888"/>
  <c r="F888"/>
  <c r="E888"/>
  <c r="C888"/>
  <c r="R870"/>
  <c r="P870"/>
  <c r="O870"/>
  <c r="N870"/>
  <c r="M870"/>
  <c r="L870"/>
  <c r="K870"/>
  <c r="J870"/>
  <c r="I870"/>
  <c r="H870"/>
  <c r="R869"/>
  <c r="Q869"/>
  <c r="P869"/>
  <c r="O869"/>
  <c r="N869"/>
  <c r="M869"/>
  <c r="L869"/>
  <c r="K869"/>
  <c r="J869"/>
  <c r="I869"/>
  <c r="H869"/>
  <c r="F869"/>
  <c r="E869"/>
  <c r="C869"/>
  <c r="R853"/>
  <c r="P853"/>
  <c r="O853"/>
  <c r="N853"/>
  <c r="M853"/>
  <c r="L853"/>
  <c r="K853"/>
  <c r="J853"/>
  <c r="I853"/>
  <c r="H853"/>
  <c r="R852"/>
  <c r="Q852"/>
  <c r="P852"/>
  <c r="O852"/>
  <c r="N852"/>
  <c r="M852"/>
  <c r="L852"/>
  <c r="K852"/>
  <c r="J852"/>
  <c r="I852"/>
  <c r="H852"/>
  <c r="F852"/>
  <c r="E852"/>
  <c r="C852"/>
  <c r="R834"/>
  <c r="P834"/>
  <c r="O834"/>
  <c r="N834"/>
  <c r="M834"/>
  <c r="L834"/>
  <c r="K834"/>
  <c r="J834"/>
  <c r="I834"/>
  <c r="H834"/>
  <c r="R833"/>
  <c r="Q833"/>
  <c r="P833"/>
  <c r="O833"/>
  <c r="N833"/>
  <c r="M833"/>
  <c r="L833"/>
  <c r="K833"/>
  <c r="J833"/>
  <c r="I833"/>
  <c r="H833"/>
  <c r="F833"/>
  <c r="E833"/>
  <c r="C833"/>
  <c r="R817"/>
  <c r="P817"/>
  <c r="O817"/>
  <c r="N817"/>
  <c r="M817"/>
  <c r="L817"/>
  <c r="K817"/>
  <c r="J817"/>
  <c r="I817"/>
  <c r="H817"/>
  <c r="R816"/>
  <c r="Q816"/>
  <c r="P816"/>
  <c r="O816"/>
  <c r="N816"/>
  <c r="M816"/>
  <c r="L816"/>
  <c r="K816"/>
  <c r="J816"/>
  <c r="I816"/>
  <c r="H816"/>
  <c r="F816"/>
  <c r="E816"/>
  <c r="C816"/>
  <c r="R798"/>
  <c r="P798"/>
  <c r="O798"/>
  <c r="N798"/>
  <c r="M798"/>
  <c r="L798"/>
  <c r="K798"/>
  <c r="J798"/>
  <c r="I798"/>
  <c r="H798"/>
  <c r="R797"/>
  <c r="Q797"/>
  <c r="P797"/>
  <c r="O797"/>
  <c r="N797"/>
  <c r="M797"/>
  <c r="L797"/>
  <c r="K797"/>
  <c r="J797"/>
  <c r="I797"/>
  <c r="H797"/>
  <c r="F797"/>
  <c r="E797"/>
  <c r="C797"/>
  <c r="R781"/>
  <c r="P781"/>
  <c r="O781"/>
  <c r="N781"/>
  <c r="M781"/>
  <c r="L781"/>
  <c r="K781"/>
  <c r="J781"/>
  <c r="I781"/>
  <c r="H781"/>
  <c r="R780"/>
  <c r="Q780"/>
  <c r="P780"/>
  <c r="O780"/>
  <c r="N780"/>
  <c r="M780"/>
  <c r="L780"/>
  <c r="K780"/>
  <c r="J780"/>
  <c r="I780"/>
  <c r="H780"/>
  <c r="F780"/>
  <c r="E780"/>
  <c r="C780"/>
  <c r="R762"/>
  <c r="P762"/>
  <c r="O762"/>
  <c r="N762"/>
  <c r="M762"/>
  <c r="L762"/>
  <c r="K762"/>
  <c r="J762"/>
  <c r="I762"/>
  <c r="H762"/>
  <c r="R761"/>
  <c r="Q761"/>
  <c r="P761"/>
  <c r="O761"/>
  <c r="N761"/>
  <c r="M761"/>
  <c r="L761"/>
  <c r="K761"/>
  <c r="J761"/>
  <c r="I761"/>
  <c r="H761"/>
  <c r="F761"/>
  <c r="E761"/>
  <c r="C761"/>
  <c r="R745"/>
  <c r="P745"/>
  <c r="O745"/>
  <c r="N745"/>
  <c r="M745"/>
  <c r="L745"/>
  <c r="K745"/>
  <c r="J745"/>
  <c r="I745"/>
  <c r="H745"/>
  <c r="R744"/>
  <c r="Q744"/>
  <c r="P744"/>
  <c r="O744"/>
  <c r="N744"/>
  <c r="M744"/>
  <c r="L744"/>
  <c r="K744"/>
  <c r="J744"/>
  <c r="I744"/>
  <c r="H744"/>
  <c r="F744"/>
  <c r="E744"/>
  <c r="C744"/>
  <c r="R726"/>
  <c r="P726"/>
  <c r="O726"/>
  <c r="N726"/>
  <c r="M726"/>
  <c r="L726"/>
  <c r="K726"/>
  <c r="J726"/>
  <c r="I726"/>
  <c r="H726"/>
  <c r="R725"/>
  <c r="Q725"/>
  <c r="P725"/>
  <c r="O725"/>
  <c r="N725"/>
  <c r="M725"/>
  <c r="L725"/>
  <c r="K725"/>
  <c r="J725"/>
  <c r="I725"/>
  <c r="H725"/>
  <c r="F725"/>
  <c r="E725"/>
  <c r="C725"/>
  <c r="R709"/>
  <c r="P709"/>
  <c r="O709"/>
  <c r="N709"/>
  <c r="M709"/>
  <c r="L709"/>
  <c r="K709"/>
  <c r="J709"/>
  <c r="I709"/>
  <c r="H709"/>
  <c r="R708"/>
  <c r="Q708"/>
  <c r="P708"/>
  <c r="O708"/>
  <c r="N708"/>
  <c r="M708"/>
  <c r="L708"/>
  <c r="K708"/>
  <c r="J708"/>
  <c r="I708"/>
  <c r="H708"/>
  <c r="F708"/>
  <c r="E708"/>
  <c r="C708"/>
  <c r="R690"/>
  <c r="P690"/>
  <c r="O690"/>
  <c r="N690"/>
  <c r="M690"/>
  <c r="L690"/>
  <c r="K690"/>
  <c r="J690"/>
  <c r="I690"/>
  <c r="H690"/>
  <c r="R689"/>
  <c r="Q689"/>
  <c r="P689"/>
  <c r="O689"/>
  <c r="N689"/>
  <c r="M689"/>
  <c r="L689"/>
  <c r="K689"/>
  <c r="J689"/>
  <c r="I689"/>
  <c r="H689"/>
  <c r="F689"/>
  <c r="E689"/>
  <c r="C689"/>
  <c r="R673"/>
  <c r="P673"/>
  <c r="O673"/>
  <c r="N673"/>
  <c r="M673"/>
  <c r="L673"/>
  <c r="K673"/>
  <c r="J673"/>
  <c r="I673"/>
  <c r="H673"/>
  <c r="R672"/>
  <c r="Q672"/>
  <c r="P672"/>
  <c r="O672"/>
  <c r="N672"/>
  <c r="M672"/>
  <c r="L672"/>
  <c r="K672"/>
  <c r="J672"/>
  <c r="I672"/>
  <c r="H672"/>
  <c r="F672"/>
  <c r="E672"/>
  <c r="C672"/>
  <c r="R654"/>
  <c r="P654"/>
  <c r="O654"/>
  <c r="N654"/>
  <c r="M654"/>
  <c r="L654"/>
  <c r="K654"/>
  <c r="J654"/>
  <c r="I654"/>
  <c r="H654"/>
  <c r="R653"/>
  <c r="Q653"/>
  <c r="P653"/>
  <c r="O653"/>
  <c r="N653"/>
  <c r="M653"/>
  <c r="L653"/>
  <c r="K653"/>
  <c r="J653"/>
  <c r="I653"/>
  <c r="H653"/>
  <c r="F653"/>
  <c r="E653"/>
  <c r="C653"/>
  <c r="R637"/>
  <c r="P637"/>
  <c r="O637"/>
  <c r="N637"/>
  <c r="M637"/>
  <c r="L637"/>
  <c r="K637"/>
  <c r="J637"/>
  <c r="I637"/>
  <c r="H637"/>
  <c r="R636"/>
  <c r="Q636"/>
  <c r="P636"/>
  <c r="O636"/>
  <c r="N636"/>
  <c r="M636"/>
  <c r="L636"/>
  <c r="K636"/>
  <c r="J636"/>
  <c r="I636"/>
  <c r="H636"/>
  <c r="F636"/>
  <c r="E636"/>
  <c r="C636"/>
  <c r="R618"/>
  <c r="P618"/>
  <c r="O618"/>
  <c r="N618"/>
  <c r="M618"/>
  <c r="L618"/>
  <c r="K618"/>
  <c r="J618"/>
  <c r="I618"/>
  <c r="H618"/>
  <c r="R617"/>
  <c r="Q617"/>
  <c r="P617"/>
  <c r="O617"/>
  <c r="N617"/>
  <c r="M617"/>
  <c r="L617"/>
  <c r="K617"/>
  <c r="J617"/>
  <c r="I617"/>
  <c r="H617"/>
  <c r="F617"/>
  <c r="E617"/>
  <c r="C617"/>
  <c r="R601"/>
  <c r="Q601"/>
  <c r="P601"/>
  <c r="O601"/>
  <c r="N601"/>
  <c r="M601"/>
  <c r="L601"/>
  <c r="K601"/>
  <c r="J601"/>
  <c r="I601"/>
  <c r="H601"/>
  <c r="R600"/>
  <c r="Q600"/>
  <c r="P600"/>
  <c r="O600"/>
  <c r="N600"/>
  <c r="M600"/>
  <c r="L600"/>
  <c r="K600"/>
  <c r="J600"/>
  <c r="I600"/>
  <c r="H600"/>
  <c r="F600"/>
  <c r="E600"/>
  <c r="C600"/>
  <c r="R582"/>
  <c r="Q582"/>
  <c r="P582"/>
  <c r="O582"/>
  <c r="N582"/>
  <c r="M582"/>
  <c r="L582"/>
  <c r="K582"/>
  <c r="J582"/>
  <c r="I582"/>
  <c r="H582"/>
  <c r="R581"/>
  <c r="Q581"/>
  <c r="P581"/>
  <c r="O581"/>
  <c r="N581"/>
  <c r="M581"/>
  <c r="L581"/>
  <c r="K581"/>
  <c r="J581"/>
  <c r="I581"/>
  <c r="H581"/>
  <c r="F581"/>
  <c r="E581"/>
  <c r="C581"/>
  <c r="R565"/>
  <c r="Q565"/>
  <c r="P565"/>
  <c r="O565"/>
  <c r="N565"/>
  <c r="M565"/>
  <c r="L565"/>
  <c r="K565"/>
  <c r="J565"/>
  <c r="I565"/>
  <c r="H565"/>
  <c r="R564"/>
  <c r="Q564"/>
  <c r="P564"/>
  <c r="O564"/>
  <c r="N564"/>
  <c r="M564"/>
  <c r="L564"/>
  <c r="K564"/>
  <c r="J564"/>
  <c r="I564"/>
  <c r="H564"/>
  <c r="F564"/>
  <c r="E564"/>
  <c r="C564"/>
  <c r="R546"/>
  <c r="Q546"/>
  <c r="P546"/>
  <c r="O546"/>
  <c r="N546"/>
  <c r="M546"/>
  <c r="L546"/>
  <c r="K546"/>
  <c r="J546"/>
  <c r="I546"/>
  <c r="H546"/>
  <c r="R545"/>
  <c r="Q545"/>
  <c r="P545"/>
  <c r="O545"/>
  <c r="N545"/>
  <c r="M545"/>
  <c r="L545"/>
  <c r="K545"/>
  <c r="J545"/>
  <c r="I545"/>
  <c r="H545"/>
  <c r="F545"/>
  <c r="E545"/>
  <c r="C545"/>
  <c r="R529"/>
  <c r="Q529"/>
  <c r="P529"/>
  <c r="O529"/>
  <c r="N529"/>
  <c r="M529"/>
  <c r="L529"/>
  <c r="K529"/>
  <c r="J529"/>
  <c r="I529"/>
  <c r="H529"/>
  <c r="R528"/>
  <c r="Q528"/>
  <c r="P528"/>
  <c r="O528"/>
  <c r="N528"/>
  <c r="M528"/>
  <c r="L528"/>
  <c r="K528"/>
  <c r="J528"/>
  <c r="I528"/>
  <c r="H528"/>
  <c r="F528"/>
  <c r="E528"/>
  <c r="C528"/>
  <c r="R510"/>
  <c r="Q510"/>
  <c r="P510"/>
  <c r="O510"/>
  <c r="N510"/>
  <c r="M510"/>
  <c r="L510"/>
  <c r="K510"/>
  <c r="J510"/>
  <c r="I510"/>
  <c r="H510"/>
  <c r="R509"/>
  <c r="Q509"/>
  <c r="P509"/>
  <c r="O509"/>
  <c r="N509"/>
  <c r="M509"/>
  <c r="L509"/>
  <c r="K509"/>
  <c r="J509"/>
  <c r="I509"/>
  <c r="H509"/>
  <c r="F509"/>
  <c r="E509"/>
  <c r="C509"/>
  <c r="R493"/>
  <c r="Q493"/>
  <c r="P493"/>
  <c r="O493"/>
  <c r="N493"/>
  <c r="M493"/>
  <c r="L493"/>
  <c r="K493"/>
  <c r="J493"/>
  <c r="I493"/>
  <c r="H493"/>
  <c r="R492"/>
  <c r="Q492"/>
  <c r="P492"/>
  <c r="O492"/>
  <c r="N492"/>
  <c r="M492"/>
  <c r="L492"/>
  <c r="K492"/>
  <c r="J492"/>
  <c r="I492"/>
  <c r="H492"/>
  <c r="F492"/>
  <c r="E492"/>
  <c r="C492"/>
  <c r="R474"/>
  <c r="Q474"/>
  <c r="P474"/>
  <c r="O474"/>
  <c r="N474"/>
  <c r="M474"/>
  <c r="L474"/>
  <c r="K474"/>
  <c r="J474"/>
  <c r="I474"/>
  <c r="H474"/>
  <c r="R473"/>
  <c r="Q473"/>
  <c r="P473"/>
  <c r="O473"/>
  <c r="N473"/>
  <c r="M473"/>
  <c r="L473"/>
  <c r="K473"/>
  <c r="J473"/>
  <c r="I473"/>
  <c r="H473"/>
  <c r="F473"/>
  <c r="E473"/>
  <c r="C473"/>
  <c r="R457"/>
  <c r="Q457"/>
  <c r="P457"/>
  <c r="O457"/>
  <c r="N457"/>
  <c r="M457"/>
  <c r="L457"/>
  <c r="K457"/>
  <c r="J457"/>
  <c r="I457"/>
  <c r="H457"/>
  <c r="R456"/>
  <c r="Q456"/>
  <c r="P456"/>
  <c r="O456"/>
  <c r="N456"/>
  <c r="M456"/>
  <c r="L456"/>
  <c r="K456"/>
  <c r="J456"/>
  <c r="I456"/>
  <c r="H456"/>
  <c r="F456"/>
  <c r="E456"/>
  <c r="R438"/>
  <c r="Q438"/>
  <c r="P438"/>
  <c r="O438"/>
  <c r="N438"/>
  <c r="M438"/>
  <c r="L438"/>
  <c r="K438"/>
  <c r="J438"/>
  <c r="I438"/>
  <c r="H438"/>
  <c r="R437"/>
  <c r="Q437"/>
  <c r="P437"/>
  <c r="O437"/>
  <c r="N437"/>
  <c r="M437"/>
  <c r="L437"/>
  <c r="K437"/>
  <c r="J437"/>
  <c r="I437"/>
  <c r="H437"/>
  <c r="F437"/>
  <c r="E437"/>
  <c r="R421"/>
  <c r="Q421"/>
  <c r="P421"/>
  <c r="O421"/>
  <c r="N421"/>
  <c r="M421"/>
  <c r="L421"/>
  <c r="K421"/>
  <c r="J421"/>
  <c r="I421"/>
  <c r="H421"/>
  <c r="R420"/>
  <c r="Q420"/>
  <c r="P420"/>
  <c r="O420"/>
  <c r="N420"/>
  <c r="M420"/>
  <c r="L420"/>
  <c r="K420"/>
  <c r="J420"/>
  <c r="I420"/>
  <c r="H420"/>
  <c r="F420"/>
  <c r="E420"/>
  <c r="C420"/>
  <c r="R402"/>
  <c r="Q402"/>
  <c r="P402"/>
  <c r="O402"/>
  <c r="N402"/>
  <c r="M402"/>
  <c r="L402"/>
  <c r="K402"/>
  <c r="J402"/>
  <c r="I402"/>
  <c r="H402"/>
  <c r="R401"/>
  <c r="Q401"/>
  <c r="P401"/>
  <c r="O401"/>
  <c r="N401"/>
  <c r="M401"/>
  <c r="L401"/>
  <c r="K401"/>
  <c r="J401"/>
  <c r="I401"/>
  <c r="H401"/>
  <c r="F401"/>
  <c r="E401"/>
  <c r="C401"/>
  <c r="R385"/>
  <c r="Q385"/>
  <c r="P385"/>
  <c r="O385"/>
  <c r="N385"/>
  <c r="M385"/>
  <c r="L385"/>
  <c r="K385"/>
  <c r="J385"/>
  <c r="I385"/>
  <c r="H385"/>
  <c r="R384"/>
  <c r="Q384"/>
  <c r="P384"/>
  <c r="O384"/>
  <c r="N384"/>
  <c r="M384"/>
  <c r="L384"/>
  <c r="K384"/>
  <c r="J384"/>
  <c r="I384"/>
  <c r="H384"/>
  <c r="F384"/>
  <c r="E384"/>
  <c r="C384"/>
  <c r="R366"/>
  <c r="Q366"/>
  <c r="P366"/>
  <c r="O366"/>
  <c r="N366"/>
  <c r="M366"/>
  <c r="L366"/>
  <c r="K366"/>
  <c r="J366"/>
  <c r="I366"/>
  <c r="H366"/>
  <c r="R365"/>
  <c r="Q365"/>
  <c r="P365"/>
  <c r="O365"/>
  <c r="N365"/>
  <c r="M365"/>
  <c r="L365"/>
  <c r="K365"/>
  <c r="J365"/>
  <c r="I365"/>
  <c r="H365"/>
  <c r="F365"/>
  <c r="E365"/>
  <c r="C365"/>
  <c r="R349"/>
  <c r="Q349"/>
  <c r="P349"/>
  <c r="O349"/>
  <c r="N349"/>
  <c r="M349"/>
  <c r="L349"/>
  <c r="K349"/>
  <c r="J349"/>
  <c r="I349"/>
  <c r="H349"/>
  <c r="R348"/>
  <c r="Q348"/>
  <c r="P348"/>
  <c r="O348"/>
  <c r="N348"/>
  <c r="M348"/>
  <c r="L348"/>
  <c r="K348"/>
  <c r="J348"/>
  <c r="I348"/>
  <c r="H348"/>
  <c r="F348"/>
  <c r="E348"/>
  <c r="C348"/>
  <c r="R330"/>
  <c r="Q330"/>
  <c r="P330"/>
  <c r="O330"/>
  <c r="N330"/>
  <c r="M330"/>
  <c r="L330"/>
  <c r="K330"/>
  <c r="J330"/>
  <c r="I330"/>
  <c r="H330"/>
  <c r="R329"/>
  <c r="Q329"/>
  <c r="P329"/>
  <c r="O329"/>
  <c r="N329"/>
  <c r="M329"/>
  <c r="L329"/>
  <c r="K329"/>
  <c r="J329"/>
  <c r="I329"/>
  <c r="H329"/>
  <c r="F329"/>
  <c r="E329"/>
  <c r="C329"/>
  <c r="R313"/>
  <c r="Q313"/>
  <c r="P313"/>
  <c r="O313"/>
  <c r="N313"/>
  <c r="M313"/>
  <c r="L313"/>
  <c r="K313"/>
  <c r="J313"/>
  <c r="I313"/>
  <c r="H313"/>
  <c r="R312"/>
  <c r="Q312"/>
  <c r="P312"/>
  <c r="O312"/>
  <c r="N312"/>
  <c r="M312"/>
  <c r="L312"/>
  <c r="K312"/>
  <c r="J312"/>
  <c r="I312"/>
  <c r="H312"/>
  <c r="F312"/>
  <c r="E312"/>
  <c r="C312"/>
  <c r="R294"/>
  <c r="Q294"/>
  <c r="P294"/>
  <c r="O294"/>
  <c r="N294"/>
  <c r="M294"/>
  <c r="L294"/>
  <c r="K294"/>
  <c r="J294"/>
  <c r="I294"/>
  <c r="H294"/>
  <c r="R293"/>
  <c r="Q293"/>
  <c r="P293"/>
  <c r="O293"/>
  <c r="N293"/>
  <c r="M293"/>
  <c r="L293"/>
  <c r="K293"/>
  <c r="J293"/>
  <c r="I293"/>
  <c r="H293"/>
  <c r="F293"/>
  <c r="E293"/>
  <c r="C293"/>
  <c r="R277"/>
  <c r="Q277"/>
  <c r="P277"/>
  <c r="O277"/>
  <c r="N277"/>
  <c r="M277"/>
  <c r="L277"/>
  <c r="K277"/>
  <c r="J277"/>
  <c r="I277"/>
  <c r="H277"/>
  <c r="R276"/>
  <c r="Q276"/>
  <c r="P276"/>
  <c r="O276"/>
  <c r="N276"/>
  <c r="M276"/>
  <c r="L276"/>
  <c r="K276"/>
  <c r="J276"/>
  <c r="I276"/>
  <c r="H276"/>
  <c r="F276"/>
  <c r="E276"/>
  <c r="C276"/>
  <c r="R258"/>
  <c r="Q258"/>
  <c r="P258"/>
  <c r="O258"/>
  <c r="N258"/>
  <c r="M258"/>
  <c r="L258"/>
  <c r="K258"/>
  <c r="J258"/>
  <c r="I258"/>
  <c r="H258"/>
  <c r="R257"/>
  <c r="Q257"/>
  <c r="P257"/>
  <c r="O257"/>
  <c r="N257"/>
  <c r="M257"/>
  <c r="L257"/>
  <c r="K257"/>
  <c r="J257"/>
  <c r="I257"/>
  <c r="H257"/>
  <c r="F257"/>
  <c r="E257"/>
  <c r="C257"/>
  <c r="R241"/>
  <c r="Q241"/>
  <c r="P241"/>
  <c r="O241"/>
  <c r="N241"/>
  <c r="M241"/>
  <c r="L241"/>
  <c r="K241"/>
  <c r="J241"/>
  <c r="I241"/>
  <c r="H241"/>
  <c r="R240"/>
  <c r="Q240"/>
  <c r="P240"/>
  <c r="O240"/>
  <c r="N240"/>
  <c r="M240"/>
  <c r="L240"/>
  <c r="K240"/>
  <c r="J240"/>
  <c r="I240"/>
  <c r="H240"/>
  <c r="F240"/>
  <c r="E240"/>
  <c r="C240"/>
  <c r="R222"/>
  <c r="Q222"/>
  <c r="P222"/>
  <c r="O222"/>
  <c r="N222"/>
  <c r="M222"/>
  <c r="L222"/>
  <c r="K222"/>
  <c r="J222"/>
  <c r="I222"/>
  <c r="H222"/>
  <c r="R221"/>
  <c r="Q221"/>
  <c r="P221"/>
  <c r="O221"/>
  <c r="N221"/>
  <c r="M221"/>
  <c r="L221"/>
  <c r="K221"/>
  <c r="J221"/>
  <c r="I221"/>
  <c r="H221"/>
  <c r="F221"/>
  <c r="E221"/>
  <c r="C221"/>
  <c r="R205"/>
  <c r="Q205"/>
  <c r="P205"/>
  <c r="O205"/>
  <c r="N205"/>
  <c r="M205"/>
  <c r="L205"/>
  <c r="K205"/>
  <c r="J205"/>
  <c r="I205"/>
  <c r="H205"/>
  <c r="R204"/>
  <c r="Q204"/>
  <c r="P204"/>
  <c r="O204"/>
  <c r="N204"/>
  <c r="M204"/>
  <c r="L204"/>
  <c r="K204"/>
  <c r="J204"/>
  <c r="I204"/>
  <c r="H204"/>
  <c r="F204"/>
  <c r="E204"/>
  <c r="C204"/>
  <c r="R186"/>
  <c r="Q186"/>
  <c r="P186"/>
  <c r="O186"/>
  <c r="N186"/>
  <c r="M186"/>
  <c r="L186"/>
  <c r="K186"/>
  <c r="J186"/>
  <c r="I186"/>
  <c r="H186"/>
  <c r="R185"/>
  <c r="Q185"/>
  <c r="P185"/>
  <c r="O185"/>
  <c r="N185"/>
  <c r="M185"/>
  <c r="L185"/>
  <c r="K185"/>
  <c r="J185"/>
  <c r="I185"/>
  <c r="H185"/>
  <c r="F185"/>
  <c r="E185"/>
  <c r="C185"/>
  <c r="R169"/>
  <c r="Q169"/>
  <c r="P169"/>
  <c r="O169"/>
  <c r="N169"/>
  <c r="M169"/>
  <c r="L169"/>
  <c r="K169"/>
  <c r="J169"/>
  <c r="I169"/>
  <c r="H169"/>
  <c r="R168"/>
  <c r="Q168"/>
  <c r="P168"/>
  <c r="O168"/>
  <c r="N168"/>
  <c r="M168"/>
  <c r="L168"/>
  <c r="K168"/>
  <c r="J168"/>
  <c r="I168"/>
  <c r="H168"/>
  <c r="F168"/>
  <c r="E168"/>
  <c r="C168"/>
  <c r="R150"/>
  <c r="Q150"/>
  <c r="P150"/>
  <c r="O150"/>
  <c r="N150"/>
  <c r="M150"/>
  <c r="L150"/>
  <c r="K150"/>
  <c r="J150"/>
  <c r="I150"/>
  <c r="H150"/>
  <c r="R149"/>
  <c r="Q149"/>
  <c r="P149"/>
  <c r="O149"/>
  <c r="N149"/>
  <c r="M149"/>
  <c r="L149"/>
  <c r="K149"/>
  <c r="J149"/>
  <c r="I149"/>
  <c r="H149"/>
  <c r="F149"/>
  <c r="E149"/>
  <c r="C149"/>
  <c r="R133"/>
  <c r="Q133"/>
  <c r="P133"/>
  <c r="O133"/>
  <c r="N133"/>
  <c r="M133"/>
  <c r="L133"/>
  <c r="K133"/>
  <c r="J133"/>
  <c r="I133"/>
  <c r="H133"/>
  <c r="R132"/>
  <c r="Q132"/>
  <c r="P132"/>
  <c r="O132"/>
  <c r="N132"/>
  <c r="M132"/>
  <c r="L132"/>
  <c r="K132"/>
  <c r="J132"/>
  <c r="I132"/>
  <c r="H132"/>
  <c r="F132"/>
  <c r="E132"/>
  <c r="C132"/>
  <c r="R114"/>
  <c r="Q114"/>
  <c r="P114"/>
  <c r="O114"/>
  <c r="N114"/>
  <c r="M114"/>
  <c r="L114"/>
  <c r="K114"/>
  <c r="J114"/>
  <c r="I114"/>
  <c r="H114"/>
  <c r="R113"/>
  <c r="Q113"/>
  <c r="P113"/>
  <c r="O113"/>
  <c r="N113"/>
  <c r="M113"/>
  <c r="L113"/>
  <c r="K113"/>
  <c r="J113"/>
  <c r="I113"/>
  <c r="H113"/>
  <c r="F113"/>
  <c r="E113"/>
  <c r="C113"/>
  <c r="R97"/>
  <c r="Q97"/>
  <c r="P97"/>
  <c r="O97"/>
  <c r="N97"/>
  <c r="M97"/>
  <c r="L97"/>
  <c r="K97"/>
  <c r="J97"/>
  <c r="I97"/>
  <c r="H97"/>
  <c r="R96"/>
  <c r="Q96"/>
  <c r="P96"/>
  <c r="O96"/>
  <c r="N96"/>
  <c r="M96"/>
  <c r="L96"/>
  <c r="K96"/>
  <c r="J96"/>
  <c r="I96"/>
  <c r="H96"/>
  <c r="F96"/>
  <c r="E96"/>
  <c r="C96"/>
  <c r="R78"/>
  <c r="Q78"/>
  <c r="P78"/>
  <c r="O78"/>
  <c r="N78"/>
  <c r="M78"/>
  <c r="L78"/>
  <c r="K78"/>
  <c r="J78"/>
  <c r="I78"/>
  <c r="H78"/>
  <c r="R77"/>
  <c r="Q77"/>
  <c r="P77"/>
  <c r="O77"/>
  <c r="N77"/>
  <c r="M77"/>
  <c r="L77"/>
  <c r="K77"/>
  <c r="J77"/>
  <c r="I77"/>
  <c r="H77"/>
  <c r="F77"/>
  <c r="E77"/>
  <c r="C77"/>
  <c r="R61"/>
  <c r="Q61"/>
  <c r="P61"/>
  <c r="O61"/>
  <c r="N61"/>
  <c r="M61"/>
  <c r="L61"/>
  <c r="K61"/>
  <c r="J61"/>
  <c r="I61"/>
  <c r="H61"/>
  <c r="R60"/>
  <c r="Q60"/>
  <c r="P60"/>
  <c r="O60"/>
  <c r="N60"/>
  <c r="M60"/>
  <c r="L60"/>
  <c r="K60"/>
  <c r="J60"/>
  <c r="I60"/>
  <c r="H60"/>
  <c r="F60"/>
  <c r="E60"/>
  <c r="C60"/>
  <c r="R42"/>
  <c r="Q42"/>
  <c r="P42"/>
  <c r="O42"/>
  <c r="N42"/>
  <c r="M42"/>
  <c r="L42"/>
  <c r="K42"/>
  <c r="J42"/>
  <c r="I42"/>
  <c r="H42"/>
  <c r="R41"/>
  <c r="Q41"/>
  <c r="P41"/>
  <c r="O41"/>
  <c r="N41"/>
  <c r="M41"/>
  <c r="L41"/>
  <c r="K41"/>
  <c r="J41"/>
  <c r="I41"/>
  <c r="H41"/>
  <c r="F41"/>
  <c r="E41"/>
  <c r="C41"/>
  <c r="R25"/>
  <c r="Q25"/>
  <c r="P25"/>
  <c r="O25"/>
  <c r="N25"/>
  <c r="M25"/>
  <c r="L25"/>
  <c r="K25"/>
  <c r="J25"/>
  <c r="I25"/>
  <c r="H25"/>
  <c r="R24"/>
  <c r="Q24"/>
  <c r="P24"/>
  <c r="O24"/>
  <c r="N24"/>
  <c r="M24"/>
  <c r="L24"/>
  <c r="K24"/>
  <c r="J24"/>
  <c r="I24"/>
  <c r="H24"/>
  <c r="F24"/>
  <c r="E24"/>
  <c r="C24"/>
  <c r="R6"/>
  <c r="Q6"/>
  <c r="P6"/>
  <c r="O6"/>
  <c r="N6"/>
  <c r="M6"/>
  <c r="L6"/>
  <c r="K6"/>
  <c r="J6"/>
  <c r="I6"/>
  <c r="H6"/>
  <c r="R5"/>
  <c r="Q5"/>
  <c r="P5"/>
  <c r="O5"/>
  <c r="N5"/>
  <c r="M5"/>
  <c r="L5"/>
  <c r="K5"/>
  <c r="J5"/>
  <c r="I5"/>
  <c r="H5"/>
  <c r="F5"/>
  <c r="E5"/>
  <c r="C5"/>
  <c r="F3"/>
  <c r="E3"/>
  <c r="D3"/>
  <c r="B3"/>
  <c r="N2"/>
  <c r="K2"/>
  <c r="H2"/>
  <c r="E1"/>
  <c r="D1"/>
  <c r="R253" i="4" l="1"/>
  <c r="R250"/>
  <c r="R247"/>
  <c r="R244"/>
  <c r="R231"/>
  <c r="R228"/>
  <c r="R225"/>
  <c r="R222"/>
  <c r="R219"/>
  <c r="R216"/>
  <c r="R213"/>
  <c r="R210"/>
  <c r="R197"/>
  <c r="R194"/>
  <c r="R191"/>
  <c r="R188"/>
  <c r="R185"/>
  <c r="R182"/>
  <c r="R179"/>
  <c r="R176"/>
  <c r="R163"/>
  <c r="R160"/>
  <c r="R157"/>
  <c r="R154"/>
  <c r="R151"/>
  <c r="R148"/>
  <c r="P253"/>
  <c r="P250"/>
  <c r="P247"/>
  <c r="P225"/>
  <c r="P222"/>
  <c r="P219"/>
  <c r="P216"/>
  <c r="P213"/>
  <c r="P210"/>
  <c r="P197"/>
  <c r="P194"/>
  <c r="P191"/>
  <c r="P188"/>
  <c r="P185"/>
  <c r="P182"/>
  <c r="P179"/>
  <c r="P176"/>
  <c r="P163"/>
  <c r="P160"/>
  <c r="P154"/>
  <c r="P151"/>
  <c r="P148"/>
  <c r="O253"/>
  <c r="O250"/>
  <c r="O247"/>
  <c r="O244"/>
  <c r="O231"/>
  <c r="O228"/>
  <c r="O225"/>
  <c r="O222"/>
  <c r="O219"/>
  <c r="O216"/>
  <c r="O213"/>
  <c r="O210"/>
  <c r="O197"/>
  <c r="O194"/>
  <c r="O191"/>
  <c r="O188"/>
  <c r="O185"/>
  <c r="O182"/>
  <c r="O179"/>
  <c r="O176"/>
  <c r="O163"/>
  <c r="O160"/>
  <c r="O157"/>
  <c r="O154"/>
  <c r="O151"/>
  <c r="O148"/>
  <c r="N253"/>
  <c r="N250"/>
  <c r="N247"/>
  <c r="N244"/>
  <c r="N231"/>
  <c r="N228"/>
  <c r="N225"/>
  <c r="N222"/>
  <c r="N219"/>
  <c r="N216"/>
  <c r="N213"/>
  <c r="N210"/>
  <c r="N197"/>
  <c r="N194"/>
  <c r="N191"/>
  <c r="N188"/>
  <c r="N185"/>
  <c r="N182"/>
  <c r="N179"/>
  <c r="N176"/>
  <c r="N163"/>
  <c r="N160"/>
  <c r="N157"/>
  <c r="N154"/>
  <c r="N151"/>
  <c r="N148"/>
  <c r="M253"/>
  <c r="M250"/>
  <c r="M247"/>
  <c r="M244"/>
  <c r="M231"/>
  <c r="M228"/>
  <c r="M225"/>
  <c r="M222"/>
  <c r="M219"/>
  <c r="M216"/>
  <c r="M213"/>
  <c r="M210"/>
  <c r="M197"/>
  <c r="M194"/>
  <c r="M191"/>
  <c r="M188"/>
  <c r="M185"/>
  <c r="M182"/>
  <c r="M179"/>
  <c r="M176"/>
  <c r="M163"/>
  <c r="M160"/>
  <c r="M157"/>
  <c r="M154"/>
  <c r="M151"/>
  <c r="M148"/>
  <c r="L253"/>
  <c r="L250"/>
  <c r="L247"/>
  <c r="L244"/>
  <c r="L231"/>
  <c r="L228"/>
  <c r="L225"/>
  <c r="L222"/>
  <c r="L219"/>
  <c r="L216"/>
  <c r="L213"/>
  <c r="L210"/>
  <c r="L197"/>
  <c r="L194"/>
  <c r="L191"/>
  <c r="L188"/>
  <c r="L185"/>
  <c r="L182"/>
  <c r="L179"/>
  <c r="L176"/>
  <c r="L163"/>
  <c r="L160"/>
  <c r="L157"/>
  <c r="L154"/>
  <c r="L151"/>
  <c r="L148"/>
  <c r="K253"/>
  <c r="K250"/>
  <c r="K247"/>
  <c r="K244"/>
  <c r="K228"/>
  <c r="K231"/>
  <c r="K225"/>
  <c r="K222"/>
  <c r="K219"/>
  <c r="K216"/>
  <c r="K213"/>
  <c r="K210"/>
  <c r="K197"/>
  <c r="K194"/>
  <c r="K191"/>
  <c r="K188"/>
  <c r="K185"/>
  <c r="K182"/>
  <c r="K179"/>
  <c r="K176"/>
  <c r="K163"/>
  <c r="K160"/>
  <c r="K157"/>
  <c r="K154"/>
  <c r="K151"/>
  <c r="K148"/>
  <c r="J253"/>
  <c r="J250"/>
  <c r="J247"/>
  <c r="J244"/>
  <c r="J231"/>
  <c r="J228"/>
  <c r="J225"/>
  <c r="J222"/>
  <c r="J219"/>
  <c r="J216"/>
  <c r="J213"/>
  <c r="J210"/>
  <c r="J197"/>
  <c r="J194"/>
  <c r="J191"/>
  <c r="J188"/>
  <c r="J185"/>
  <c r="J182"/>
  <c r="J179"/>
  <c r="J176"/>
  <c r="J163"/>
  <c r="J160"/>
  <c r="J157"/>
  <c r="J154"/>
  <c r="J151"/>
  <c r="J148"/>
  <c r="I253"/>
  <c r="I250"/>
  <c r="I247"/>
  <c r="I244"/>
  <c r="I231"/>
  <c r="I228"/>
  <c r="I225"/>
  <c r="I222"/>
  <c r="I219"/>
  <c r="I216"/>
  <c r="I213"/>
  <c r="I210"/>
  <c r="I197"/>
  <c r="I194"/>
  <c r="I191"/>
  <c r="I188"/>
  <c r="I185"/>
  <c r="I182"/>
  <c r="I179"/>
  <c r="I176"/>
  <c r="I163"/>
  <c r="I160"/>
  <c r="I157"/>
  <c r="I154"/>
  <c r="I151"/>
  <c r="I148"/>
  <c r="H253"/>
  <c r="H250"/>
  <c r="H247"/>
  <c r="H244"/>
  <c r="H231"/>
  <c r="H228"/>
  <c r="H225"/>
  <c r="H222"/>
  <c r="H219"/>
  <c r="H216"/>
  <c r="H213"/>
  <c r="H210"/>
  <c r="H197"/>
  <c r="H194"/>
  <c r="H191"/>
  <c r="H188"/>
  <c r="H185"/>
  <c r="H182"/>
  <c r="H179"/>
  <c r="H176"/>
  <c r="H163"/>
  <c r="H160"/>
  <c r="H157"/>
  <c r="H154"/>
  <c r="H151"/>
  <c r="H148"/>
  <c r="R252"/>
  <c r="R249"/>
  <c r="R246"/>
  <c r="R243"/>
  <c r="R230"/>
  <c r="R227"/>
  <c r="R224"/>
  <c r="R221"/>
  <c r="R218"/>
  <c r="R215"/>
  <c r="R212"/>
  <c r="R209"/>
  <c r="R196"/>
  <c r="R193"/>
  <c r="R190"/>
  <c r="R187"/>
  <c r="R184"/>
  <c r="R181"/>
  <c r="R178"/>
  <c r="R175"/>
  <c r="R162"/>
  <c r="R159"/>
  <c r="R156"/>
  <c r="R153"/>
  <c r="R150"/>
  <c r="R147"/>
  <c r="Q252"/>
  <c r="Q249"/>
  <c r="Q246"/>
  <c r="Q243"/>
  <c r="Q230"/>
  <c r="Q227"/>
  <c r="Q224"/>
  <c r="Q221"/>
  <c r="Q218"/>
  <c r="Q215"/>
  <c r="Q212"/>
  <c r="Q209"/>
  <c r="Q196"/>
  <c r="Q193"/>
  <c r="Q190"/>
  <c r="Q187"/>
  <c r="Q184"/>
  <c r="Q181"/>
  <c r="Q178"/>
  <c r="Q175"/>
  <c r="Q162"/>
  <c r="Q159"/>
  <c r="Q156"/>
  <c r="Q153"/>
  <c r="Q150"/>
  <c r="Q147"/>
  <c r="P252"/>
  <c r="P249"/>
  <c r="P246"/>
  <c r="P243"/>
  <c r="P230"/>
  <c r="P227"/>
  <c r="P224"/>
  <c r="P221"/>
  <c r="P218"/>
  <c r="P215"/>
  <c r="P212"/>
  <c r="P209"/>
  <c r="P196"/>
  <c r="P193"/>
  <c r="P190"/>
  <c r="P187"/>
  <c r="P184"/>
  <c r="P181"/>
  <c r="P178"/>
  <c r="P175"/>
  <c r="P162"/>
  <c r="P159"/>
  <c r="P156"/>
  <c r="P153"/>
  <c r="P150"/>
  <c r="P147"/>
  <c r="O252"/>
  <c r="O249"/>
  <c r="O246"/>
  <c r="O243"/>
  <c r="O230"/>
  <c r="O227"/>
  <c r="O224"/>
  <c r="O221"/>
  <c r="O218"/>
  <c r="O215"/>
  <c r="O212"/>
  <c r="O209"/>
  <c r="O196"/>
  <c r="O193"/>
  <c r="O190"/>
  <c r="O187"/>
  <c r="O184"/>
  <c r="O181"/>
  <c r="O178"/>
  <c r="O175"/>
  <c r="O162"/>
  <c r="O159"/>
  <c r="O156"/>
  <c r="O153"/>
  <c r="O150"/>
  <c r="O147"/>
  <c r="N252"/>
  <c r="N249"/>
  <c r="N246"/>
  <c r="N243"/>
  <c r="N230"/>
  <c r="N227"/>
  <c r="N224"/>
  <c r="N221"/>
  <c r="N218"/>
  <c r="N215"/>
  <c r="N212"/>
  <c r="N209"/>
  <c r="N196"/>
  <c r="N193"/>
  <c r="N190"/>
  <c r="N187"/>
  <c r="N184"/>
  <c r="N181"/>
  <c r="N178"/>
  <c r="N175"/>
  <c r="N162"/>
  <c r="N159"/>
  <c r="N156"/>
  <c r="N153"/>
  <c r="N150"/>
  <c r="N147"/>
  <c r="M252"/>
  <c r="M249"/>
  <c r="M246"/>
  <c r="M243"/>
  <c r="M230"/>
  <c r="M227"/>
  <c r="M224"/>
  <c r="M221"/>
  <c r="M218"/>
  <c r="M215"/>
  <c r="M212"/>
  <c r="M209"/>
  <c r="M196"/>
  <c r="M193"/>
  <c r="M190"/>
  <c r="M187"/>
  <c r="M184"/>
  <c r="M181"/>
  <c r="M178"/>
  <c r="M175"/>
  <c r="M162"/>
  <c r="M159"/>
  <c r="M156"/>
  <c r="M153"/>
  <c r="M150"/>
  <c r="M147"/>
  <c r="L252"/>
  <c r="L249"/>
  <c r="L246"/>
  <c r="L243"/>
  <c r="L230"/>
  <c r="L227"/>
  <c r="L224"/>
  <c r="L221"/>
  <c r="L218"/>
  <c r="L215"/>
  <c r="L212"/>
  <c r="L209"/>
  <c r="L196"/>
  <c r="L193"/>
  <c r="L190"/>
  <c r="L187"/>
  <c r="L184"/>
  <c r="L181"/>
  <c r="L178"/>
  <c r="L175"/>
  <c r="L162"/>
  <c r="L159"/>
  <c r="L156"/>
  <c r="L153"/>
  <c r="L150"/>
  <c r="L147"/>
  <c r="K252"/>
  <c r="K249"/>
  <c r="K246"/>
  <c r="K243"/>
  <c r="K230"/>
  <c r="K227"/>
  <c r="K224"/>
  <c r="K221"/>
  <c r="K218"/>
  <c r="K215"/>
  <c r="K212"/>
  <c r="K209"/>
  <c r="K196"/>
  <c r="K193"/>
  <c r="K190"/>
  <c r="K187"/>
  <c r="K184"/>
  <c r="K181"/>
  <c r="K178"/>
  <c r="K175"/>
  <c r="K162"/>
  <c r="K159"/>
  <c r="K156"/>
  <c r="K153"/>
  <c r="K150"/>
  <c r="K147"/>
  <c r="J252"/>
  <c r="J249"/>
  <c r="J246"/>
  <c r="J243"/>
  <c r="J230"/>
  <c r="J227"/>
  <c r="J224"/>
  <c r="J221"/>
  <c r="J218"/>
  <c r="J215"/>
  <c r="J212"/>
  <c r="J209"/>
  <c r="J196"/>
  <c r="J193"/>
  <c r="J190"/>
  <c r="J187"/>
  <c r="J184"/>
  <c r="J181"/>
  <c r="J178"/>
  <c r="J175"/>
  <c r="J162"/>
  <c r="J159"/>
  <c r="J156"/>
  <c r="J153"/>
  <c r="J150"/>
  <c r="J147"/>
  <c r="I252"/>
  <c r="I249"/>
  <c r="I246"/>
  <c r="I243"/>
  <c r="I230"/>
  <c r="I227"/>
  <c r="I224"/>
  <c r="I221"/>
  <c r="I218"/>
  <c r="I215"/>
  <c r="I212"/>
  <c r="I209"/>
  <c r="I196"/>
  <c r="I193"/>
  <c r="I190"/>
  <c r="I187"/>
  <c r="I184"/>
  <c r="I181"/>
  <c r="I178"/>
  <c r="I175"/>
  <c r="I162"/>
  <c r="I159"/>
  <c r="I156"/>
  <c r="I153"/>
  <c r="I150"/>
  <c r="I147"/>
  <c r="H252"/>
  <c r="H249"/>
  <c r="H246"/>
  <c r="H243"/>
  <c r="H230"/>
  <c r="H227"/>
  <c r="H224"/>
  <c r="H221"/>
  <c r="H218"/>
  <c r="H215"/>
  <c r="H212"/>
  <c r="H209"/>
  <c r="H196"/>
  <c r="H193"/>
  <c r="H190"/>
  <c r="H187"/>
  <c r="H184"/>
  <c r="H181"/>
  <c r="H178"/>
  <c r="H175"/>
  <c r="H162"/>
  <c r="H159"/>
  <c r="H156"/>
  <c r="H153"/>
  <c r="H150"/>
  <c r="H147"/>
  <c r="R111"/>
  <c r="Q111"/>
  <c r="P111"/>
  <c r="O111"/>
  <c r="N111"/>
  <c r="M111"/>
  <c r="L111"/>
  <c r="K111"/>
  <c r="J111"/>
  <c r="I111"/>
  <c r="H111"/>
  <c r="R108"/>
  <c r="Q108"/>
  <c r="P108"/>
  <c r="O108"/>
  <c r="N108"/>
  <c r="M108"/>
  <c r="L108"/>
  <c r="K108"/>
  <c r="J108"/>
  <c r="I108"/>
  <c r="H108"/>
  <c r="H95"/>
  <c r="R110"/>
  <c r="Q110"/>
  <c r="P110"/>
  <c r="N110"/>
  <c r="M110"/>
  <c r="L110"/>
  <c r="K110"/>
  <c r="J110"/>
  <c r="I110"/>
  <c r="O110"/>
  <c r="H110"/>
  <c r="R107"/>
  <c r="Q107"/>
  <c r="P107"/>
  <c r="O107"/>
  <c r="N107"/>
  <c r="M107"/>
  <c r="L107"/>
  <c r="K107"/>
  <c r="J107"/>
  <c r="I107"/>
  <c r="H107"/>
  <c r="H94"/>
  <c r="F110"/>
  <c r="F107"/>
  <c r="F94"/>
  <c r="E110"/>
  <c r="E107"/>
  <c r="E94"/>
  <c r="F252"/>
  <c r="F249"/>
  <c r="F246"/>
  <c r="F243"/>
  <c r="F230"/>
  <c r="F227"/>
  <c r="F224"/>
  <c r="F221"/>
  <c r="F218"/>
  <c r="F215"/>
  <c r="F212"/>
  <c r="F209"/>
  <c r="F196"/>
  <c r="F193"/>
  <c r="F190"/>
  <c r="F187"/>
  <c r="F184"/>
  <c r="F181"/>
  <c r="F178"/>
  <c r="F175"/>
  <c r="F162"/>
  <c r="F159"/>
  <c r="F156"/>
  <c r="F153"/>
  <c r="F150"/>
  <c r="F147"/>
  <c r="E224"/>
  <c r="E221"/>
  <c r="E218"/>
  <c r="E215"/>
  <c r="E212"/>
  <c r="E209"/>
  <c r="E196"/>
  <c r="E193"/>
  <c r="E190"/>
  <c r="E187"/>
  <c r="E184"/>
  <c r="E181"/>
  <c r="E178"/>
  <c r="E175"/>
  <c r="E162"/>
  <c r="E159"/>
  <c r="E156"/>
  <c r="E153"/>
  <c r="E150"/>
  <c r="E147"/>
  <c r="E227"/>
  <c r="E230"/>
  <c r="N2" l="1"/>
  <c r="K2"/>
  <c r="H2"/>
  <c r="E1"/>
  <c r="D1"/>
  <c r="B6" i="10"/>
  <c r="B7"/>
  <c r="B8"/>
  <c r="B9"/>
  <c r="B10"/>
  <c r="B11"/>
  <c r="B12"/>
  <c r="B13"/>
  <c r="B14"/>
  <c r="B15"/>
  <c r="B5"/>
  <c r="E17" i="7" l="1"/>
  <c r="D17"/>
  <c r="C16"/>
  <c r="C15"/>
  <c r="C14"/>
  <c r="C13"/>
  <c r="C12"/>
  <c r="C11"/>
  <c r="C10"/>
  <c r="C9"/>
  <c r="C8"/>
  <c r="C7"/>
  <c r="C6"/>
  <c r="E17" i="8"/>
  <c r="D17"/>
  <c r="C16"/>
  <c r="C15"/>
  <c r="C14"/>
  <c r="C13"/>
  <c r="C12"/>
  <c r="C11"/>
  <c r="C10"/>
  <c r="C9"/>
  <c r="C8"/>
  <c r="C7"/>
  <c r="C6"/>
  <c r="E17" i="9"/>
  <c r="D17"/>
  <c r="AB16"/>
  <c r="AB15"/>
  <c r="AB14"/>
  <c r="AB13"/>
  <c r="AB12"/>
  <c r="AB11"/>
  <c r="AB10"/>
  <c r="AB9"/>
  <c r="AB8"/>
  <c r="AB7"/>
  <c r="AB6"/>
  <c r="AC16"/>
  <c r="AC15"/>
  <c r="AC14"/>
  <c r="AC13"/>
  <c r="AC12"/>
  <c r="AC11"/>
  <c r="AC10"/>
  <c r="AC9"/>
  <c r="AC8"/>
  <c r="AC7"/>
  <c r="AC6"/>
  <c r="W16"/>
  <c r="W15"/>
  <c r="W14"/>
  <c r="W13"/>
  <c r="W12"/>
  <c r="W11"/>
  <c r="W10"/>
  <c r="W9"/>
  <c r="W8"/>
  <c r="W7"/>
  <c r="W6"/>
  <c r="V16"/>
  <c r="V15"/>
  <c r="V14"/>
  <c r="V13"/>
  <c r="V12"/>
  <c r="V11"/>
  <c r="V10"/>
  <c r="V9"/>
  <c r="V8"/>
  <c r="V6"/>
  <c r="V7"/>
  <c r="Q16"/>
  <c r="Q15"/>
  <c r="Q14"/>
  <c r="Q12"/>
  <c r="Q13"/>
  <c r="Q10"/>
  <c r="Q11"/>
  <c r="Q9"/>
  <c r="Q8"/>
  <c r="Q7"/>
  <c r="Q6"/>
  <c r="P16"/>
  <c r="P15"/>
  <c r="P14"/>
  <c r="P13"/>
  <c r="P12"/>
  <c r="P11"/>
  <c r="P10"/>
  <c r="P9"/>
  <c r="P8"/>
  <c r="P7"/>
  <c r="P6"/>
  <c r="K16"/>
  <c r="K15"/>
  <c r="K14"/>
  <c r="K13"/>
  <c r="K12"/>
  <c r="K11"/>
  <c r="K10"/>
  <c r="K9"/>
  <c r="K8"/>
  <c r="K7"/>
  <c r="K6"/>
  <c r="J16"/>
  <c r="J15"/>
  <c r="J14"/>
  <c r="J13"/>
  <c r="J12"/>
  <c r="J11"/>
  <c r="J10"/>
  <c r="J9"/>
  <c r="J8"/>
  <c r="J7"/>
  <c r="J6"/>
  <c r="H16"/>
  <c r="H15"/>
  <c r="H14"/>
  <c r="H13"/>
  <c r="H12"/>
  <c r="H11"/>
  <c r="H10"/>
  <c r="H9"/>
  <c r="H8"/>
  <c r="H7"/>
  <c r="H6"/>
  <c r="G16"/>
  <c r="G15"/>
  <c r="G14"/>
  <c r="G13"/>
  <c r="G12"/>
  <c r="G11"/>
  <c r="G10"/>
  <c r="G9"/>
  <c r="G8"/>
  <c r="G7"/>
  <c r="G6"/>
  <c r="E6"/>
  <c r="E13" s="1"/>
  <c r="D6"/>
  <c r="D11" s="1"/>
  <c r="C16"/>
  <c r="C15" i="10" s="1"/>
  <c r="C15" i="9"/>
  <c r="C14" i="10" s="1"/>
  <c r="C14" i="9"/>
  <c r="C13" i="10" s="1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R12" i="9" l="1"/>
  <c r="X15"/>
  <c r="Z6"/>
  <c r="X6"/>
  <c r="I7"/>
  <c r="L13"/>
  <c r="N15"/>
  <c r="AD13"/>
  <c r="N9"/>
  <c r="AD15"/>
  <c r="M14"/>
  <c r="R8"/>
  <c r="X10"/>
  <c r="F17" i="7"/>
  <c r="S14" i="9"/>
  <c r="AF16"/>
  <c r="L10"/>
  <c r="AF8"/>
  <c r="AE13"/>
  <c r="Z16"/>
  <c r="AD10"/>
  <c r="X12"/>
  <c r="X9"/>
  <c r="L9"/>
  <c r="R16"/>
  <c r="AD12"/>
  <c r="N16"/>
  <c r="L15"/>
  <c r="I15"/>
  <c r="I14"/>
  <c r="X13"/>
  <c r="I11"/>
  <c r="AF10"/>
  <c r="M10"/>
  <c r="N8"/>
  <c r="L7"/>
  <c r="M6"/>
  <c r="T16"/>
  <c r="AF15"/>
  <c r="Y15"/>
  <c r="AF14"/>
  <c r="N14"/>
  <c r="Z14"/>
  <c r="L14"/>
  <c r="Y14"/>
  <c r="M13"/>
  <c r="I13"/>
  <c r="T12"/>
  <c r="Z12"/>
  <c r="N12"/>
  <c r="AF12"/>
  <c r="X11"/>
  <c r="AF11"/>
  <c r="N11"/>
  <c r="T11"/>
  <c r="Z11"/>
  <c r="T10"/>
  <c r="N10"/>
  <c r="Z10"/>
  <c r="Y10"/>
  <c r="I10"/>
  <c r="AG10" s="1"/>
  <c r="R10"/>
  <c r="AE9"/>
  <c r="I9"/>
  <c r="T8"/>
  <c r="Z8"/>
  <c r="AD7"/>
  <c r="AF7"/>
  <c r="N7"/>
  <c r="I6"/>
  <c r="N6"/>
  <c r="T6"/>
  <c r="AF6"/>
  <c r="E12"/>
  <c r="T14"/>
  <c r="R14"/>
  <c r="AE8"/>
  <c r="AE16"/>
  <c r="E7"/>
  <c r="E15"/>
  <c r="L8"/>
  <c r="L16"/>
  <c r="M15"/>
  <c r="T7"/>
  <c r="T15"/>
  <c r="T13"/>
  <c r="Z7"/>
  <c r="Z15"/>
  <c r="S11"/>
  <c r="T9"/>
  <c r="AF13"/>
  <c r="AE10"/>
  <c r="R9"/>
  <c r="S9"/>
  <c r="E8"/>
  <c r="E9"/>
  <c r="Y13"/>
  <c r="AE12"/>
  <c r="I12"/>
  <c r="S12"/>
  <c r="Z9"/>
  <c r="AE11"/>
  <c r="AE15"/>
  <c r="E16"/>
  <c r="F6"/>
  <c r="M9"/>
  <c r="E10"/>
  <c r="M11"/>
  <c r="L11"/>
  <c r="M7"/>
  <c r="S13"/>
  <c r="R13"/>
  <c r="AE7"/>
  <c r="E14"/>
  <c r="E11"/>
  <c r="F11" s="1"/>
  <c r="M12"/>
  <c r="R6"/>
  <c r="Y7"/>
  <c r="L12"/>
  <c r="S7"/>
  <c r="R7"/>
  <c r="S15"/>
  <c r="Y6"/>
  <c r="AF9"/>
  <c r="AE6"/>
  <c r="AD6"/>
  <c r="AD14"/>
  <c r="AE14"/>
  <c r="I8"/>
  <c r="Y9"/>
  <c r="S8"/>
  <c r="I16"/>
  <c r="S16"/>
  <c r="N13"/>
  <c r="Z13"/>
  <c r="L6"/>
  <c r="S10"/>
  <c r="Y8"/>
  <c r="Y16"/>
  <c r="Y12"/>
  <c r="F17"/>
  <c r="M16"/>
  <c r="M8"/>
  <c r="R15"/>
  <c r="X16"/>
  <c r="X8"/>
  <c r="Y11"/>
  <c r="AD11"/>
  <c r="X7"/>
  <c r="AA7" s="1"/>
  <c r="X14"/>
  <c r="S6"/>
  <c r="AD9"/>
  <c r="AD16"/>
  <c r="AD8"/>
  <c r="R11"/>
  <c r="F17" i="8"/>
  <c r="D12" i="9"/>
  <c r="D13"/>
  <c r="F13" s="1"/>
  <c r="D14"/>
  <c r="D7"/>
  <c r="D15"/>
  <c r="D8"/>
  <c r="D16"/>
  <c r="D9"/>
  <c r="D10"/>
  <c r="U12" l="1"/>
  <c r="O7"/>
  <c r="AG7"/>
  <c r="U14"/>
  <c r="U6"/>
  <c r="U11"/>
  <c r="O13"/>
  <c r="U13"/>
  <c r="U9"/>
  <c r="U8"/>
  <c r="AA6"/>
  <c r="U10"/>
  <c r="AG15"/>
  <c r="F12"/>
  <c r="U15"/>
  <c r="U7"/>
  <c r="U16"/>
  <c r="F10"/>
  <c r="O9"/>
  <c r="O11"/>
  <c r="F9"/>
  <c r="F16"/>
  <c r="F8"/>
  <c r="F15"/>
  <c r="O14"/>
  <c r="O15"/>
  <c r="AA12"/>
  <c r="F14"/>
  <c r="AA9"/>
  <c r="AA10"/>
  <c r="AG14"/>
  <c r="AA14"/>
  <c r="AA15"/>
  <c r="AA11"/>
  <c r="AG11"/>
  <c r="O10"/>
  <c r="AG9"/>
  <c r="O6"/>
  <c r="AA16"/>
  <c r="AG16"/>
  <c r="AA13"/>
  <c r="AG13"/>
  <c r="AG6"/>
  <c r="F7"/>
  <c r="AG12"/>
  <c r="O16"/>
  <c r="O12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N6"/>
  <c r="P26" i="11" s="1"/>
  <c r="O6" i="3"/>
  <c r="Q26" i="11" s="1"/>
  <c r="P6" i="3"/>
  <c r="R26" i="11" s="1"/>
  <c r="F7" i="3"/>
  <c r="H43" i="11" s="1"/>
  <c r="G7" i="3"/>
  <c r="I43" i="11" s="1"/>
  <c r="H7" i="3"/>
  <c r="J43" i="11" s="1"/>
  <c r="I7" i="3"/>
  <c r="K43" i="11" s="1"/>
  <c r="J7" i="3"/>
  <c r="K7"/>
  <c r="M43" i="11" s="1"/>
  <c r="L7" i="3"/>
  <c r="N43" i="11" s="1"/>
  <c r="M7" i="3"/>
  <c r="O43" i="11" s="1"/>
  <c r="N7" i="3"/>
  <c r="P43" i="11" s="1"/>
  <c r="O7" i="3"/>
  <c r="Q43" i="11" s="1"/>
  <c r="P7" i="3"/>
  <c r="R43" i="11" s="1"/>
  <c r="F8" i="3"/>
  <c r="H62" i="11" s="1"/>
  <c r="G8" i="3"/>
  <c r="H8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N8" i="3"/>
  <c r="P62" i="11" s="1"/>
  <c r="O8" i="3"/>
  <c r="P8"/>
  <c r="R62" i="11" s="1"/>
  <c r="F9" i="3"/>
  <c r="H79" i="11" s="1"/>
  <c r="G9" i="3"/>
  <c r="I79" i="11" s="1"/>
  <c r="H9" i="3"/>
  <c r="J79" i="11" s="1"/>
  <c r="I9" i="3"/>
  <c r="K79" i="11" s="1"/>
  <c r="J9" i="3"/>
  <c r="L79" i="11" s="1"/>
  <c r="K9" i="3"/>
  <c r="M79" i="11" s="1"/>
  <c r="L9" i="3"/>
  <c r="N79" i="11" s="1"/>
  <c r="M9" i="3"/>
  <c r="O79" i="11" s="1"/>
  <c r="N9" i="3"/>
  <c r="P79" i="11" s="1"/>
  <c r="O9" i="3"/>
  <c r="Q79" i="11" s="1"/>
  <c r="P9" i="3"/>
  <c r="R79" i="11" s="1"/>
  <c r="F10" i="3"/>
  <c r="H98" i="11" s="1"/>
  <c r="G10" i="3"/>
  <c r="I98" i="11" s="1"/>
  <c r="H10" i="3"/>
  <c r="J98" i="11" s="1"/>
  <c r="I10" i="3"/>
  <c r="K98" i="11" s="1"/>
  <c r="J10" i="3"/>
  <c r="L98" i="11" s="1"/>
  <c r="K10" i="3"/>
  <c r="M98" i="11" s="1"/>
  <c r="L10" i="3"/>
  <c r="N98" i="11" s="1"/>
  <c r="M10" i="3"/>
  <c r="O98" i="11" s="1"/>
  <c r="N10" i="3"/>
  <c r="P98" i="11" s="1"/>
  <c r="O10" i="3"/>
  <c r="Q98" i="11" s="1"/>
  <c r="P10" i="3"/>
  <c r="R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N11" i="3"/>
  <c r="P115" i="11" s="1"/>
  <c r="O11" i="3"/>
  <c r="Q115" i="11" s="1"/>
  <c r="P11" i="3"/>
  <c r="R115" i="11" s="1"/>
  <c r="F12" i="3"/>
  <c r="H134" i="11" s="1"/>
  <c r="G12" i="3"/>
  <c r="I134" i="11" s="1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N12" i="3"/>
  <c r="P134" i="11" s="1"/>
  <c r="O12" i="3"/>
  <c r="Q134" i="11" s="1"/>
  <c r="P12" i="3"/>
  <c r="R134" i="11" s="1"/>
  <c r="F13" i="3"/>
  <c r="H151" i="11" s="1"/>
  <c r="G13" i="3"/>
  <c r="I151" i="11" s="1"/>
  <c r="H13" i="3"/>
  <c r="I13"/>
  <c r="K151" i="11" s="1"/>
  <c r="J13" i="3"/>
  <c r="L151" i="11" s="1"/>
  <c r="K13" i="3"/>
  <c r="M151" i="11" s="1"/>
  <c r="L13" i="3"/>
  <c r="N151" i="11" s="1"/>
  <c r="M13" i="3"/>
  <c r="O151" i="11" s="1"/>
  <c r="N13" i="3"/>
  <c r="P151" i="11" s="1"/>
  <c r="O13" i="3"/>
  <c r="Q151" i="11" s="1"/>
  <c r="P13" i="3"/>
  <c r="F14"/>
  <c r="H170" i="11" s="1"/>
  <c r="G14" i="3"/>
  <c r="I170" i="11" s="1"/>
  <c r="H14" i="3"/>
  <c r="J170" i="11" s="1"/>
  <c r="I14" i="3"/>
  <c r="K170" i="11" s="1"/>
  <c r="J14" i="3"/>
  <c r="L170" i="11" s="1"/>
  <c r="K14" i="3"/>
  <c r="M170" i="11" s="1"/>
  <c r="L14" i="3"/>
  <c r="N170" i="11" s="1"/>
  <c r="M14" i="3"/>
  <c r="O170" i="11" s="1"/>
  <c r="N14" i="3"/>
  <c r="P170" i="11" s="1"/>
  <c r="O14" i="3"/>
  <c r="Q170" i="11" s="1"/>
  <c r="P14" i="3"/>
  <c r="R170" i="11" s="1"/>
  <c r="F15" i="3"/>
  <c r="H187" i="11" s="1"/>
  <c r="G15" i="3"/>
  <c r="I187" i="11" s="1"/>
  <c r="H15" i="3"/>
  <c r="J187" i="11" s="1"/>
  <c r="I15" i="3"/>
  <c r="K187" i="11" s="1"/>
  <c r="J15" i="3"/>
  <c r="L187" i="11" s="1"/>
  <c r="K15" i="3"/>
  <c r="M187" i="11" s="1"/>
  <c r="L15" i="3"/>
  <c r="N187" i="11" s="1"/>
  <c r="M15" i="3"/>
  <c r="O187" i="11" s="1"/>
  <c r="N15" i="3"/>
  <c r="P187" i="11" s="1"/>
  <c r="O15" i="3"/>
  <c r="Q187" i="11" s="1"/>
  <c r="P15" i="3"/>
  <c r="R187" i="11" s="1"/>
  <c r="F16" i="3"/>
  <c r="H206" i="11" s="1"/>
  <c r="G16" i="3"/>
  <c r="H16"/>
  <c r="J206" i="11" s="1"/>
  <c r="I16" i="3"/>
  <c r="K206" i="11" s="1"/>
  <c r="J16" i="3"/>
  <c r="L206" i="11" s="1"/>
  <c r="K16" i="3"/>
  <c r="M206" i="11" s="1"/>
  <c r="L16" i="3"/>
  <c r="N206" i="11" s="1"/>
  <c r="M16" i="3"/>
  <c r="O206" i="11" s="1"/>
  <c r="N16" i="3"/>
  <c r="P206" i="11" s="1"/>
  <c r="O16" i="3"/>
  <c r="Q206" i="11" s="1"/>
  <c r="P16" i="3"/>
  <c r="R206" i="11" s="1"/>
  <c r="F17" i="3"/>
  <c r="H223" i="11" s="1"/>
  <c r="G17" i="3"/>
  <c r="I223" i="11" s="1"/>
  <c r="H17" i="3"/>
  <c r="J223" i="11" s="1"/>
  <c r="I17" i="3"/>
  <c r="K223" i="11" s="1"/>
  <c r="J17" i="3"/>
  <c r="L223" i="11" s="1"/>
  <c r="K17" i="3"/>
  <c r="M223" i="11" s="1"/>
  <c r="L17" i="3"/>
  <c r="N223" i="11" s="1"/>
  <c r="M17" i="3"/>
  <c r="O223" i="11" s="1"/>
  <c r="N17" i="3"/>
  <c r="P223" i="11" s="1"/>
  <c r="O17" i="3"/>
  <c r="Q223" i="11" s="1"/>
  <c r="P17" i="3"/>
  <c r="R223" i="11" s="1"/>
  <c r="F18" i="3"/>
  <c r="H242" i="11" s="1"/>
  <c r="G18" i="3"/>
  <c r="I242" i="11" s="1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O242" i="11" s="1"/>
  <c r="N18" i="3"/>
  <c r="P242" i="11" s="1"/>
  <c r="O18" i="3"/>
  <c r="Q242" i="11" s="1"/>
  <c r="P18" i="3"/>
  <c r="R242" i="11" s="1"/>
  <c r="F19" i="3"/>
  <c r="H259" i="11" s="1"/>
  <c r="G19" i="3"/>
  <c r="I259" i="11" s="1"/>
  <c r="H19" i="3"/>
  <c r="J259" i="11" s="1"/>
  <c r="I19" i="3"/>
  <c r="K259" i="11" s="1"/>
  <c r="J19" i="3"/>
  <c r="L259" i="11" s="1"/>
  <c r="K19" i="3"/>
  <c r="M259" i="11" s="1"/>
  <c r="L19" i="3"/>
  <c r="N259" i="11" s="1"/>
  <c r="M19" i="3"/>
  <c r="O259" i="11" s="1"/>
  <c r="N19" i="3"/>
  <c r="O19"/>
  <c r="Q259" i="11" s="1"/>
  <c r="P19" i="3"/>
  <c r="R259" i="11" s="1"/>
  <c r="F20" i="3"/>
  <c r="H278" i="11" s="1"/>
  <c r="G20" i="3"/>
  <c r="I278" i="11" s="1"/>
  <c r="H20" i="3"/>
  <c r="J278" i="11" s="1"/>
  <c r="I20" i="3"/>
  <c r="K278" i="11" s="1"/>
  <c r="J20" i="3"/>
  <c r="L278" i="11" s="1"/>
  <c r="K20" i="3"/>
  <c r="M278" i="11" s="1"/>
  <c r="L20" i="3"/>
  <c r="N278" i="11" s="1"/>
  <c r="M20" i="3"/>
  <c r="O278" i="11" s="1"/>
  <c r="N20" i="3"/>
  <c r="P278" i="11" s="1"/>
  <c r="O20" i="3"/>
  <c r="Q278" i="11" s="1"/>
  <c r="P20" i="3"/>
  <c r="R278" i="11" s="1"/>
  <c r="F21" i="3"/>
  <c r="H295" i="11" s="1"/>
  <c r="G21" i="3"/>
  <c r="I295" i="11" s="1"/>
  <c r="H21" i="3"/>
  <c r="I21"/>
  <c r="K295" i="11" s="1"/>
  <c r="J21" i="3"/>
  <c r="L295" i="11" s="1"/>
  <c r="K21" i="3"/>
  <c r="M295" i="11" s="1"/>
  <c r="L21" i="3"/>
  <c r="N295" i="11" s="1"/>
  <c r="M21" i="3"/>
  <c r="O295" i="11" s="1"/>
  <c r="N21" i="3"/>
  <c r="P295" i="11" s="1"/>
  <c r="O21" i="3"/>
  <c r="Q295" i="11" s="1"/>
  <c r="P21" i="3"/>
  <c r="F22"/>
  <c r="H314" i="11" s="1"/>
  <c r="G22" i="3"/>
  <c r="I314" i="11" s="1"/>
  <c r="H22" i="3"/>
  <c r="J314" i="11" s="1"/>
  <c r="I22" i="3"/>
  <c r="K314" i="11" s="1"/>
  <c r="J22" i="3"/>
  <c r="L314" i="11" s="1"/>
  <c r="K22" i="3"/>
  <c r="M314" i="11" s="1"/>
  <c r="L22" i="3"/>
  <c r="N314" i="11" s="1"/>
  <c r="M22" i="3"/>
  <c r="O314" i="11" s="1"/>
  <c r="N22" i="3"/>
  <c r="P314" i="11" s="1"/>
  <c r="O22" i="3"/>
  <c r="Q314" i="11" s="1"/>
  <c r="P22" i="3"/>
  <c r="R314" i="11" s="1"/>
  <c r="F23" i="3"/>
  <c r="H331" i="11" s="1"/>
  <c r="G23" i="3"/>
  <c r="I331" i="11" s="1"/>
  <c r="H23" i="3"/>
  <c r="J331" i="11" s="1"/>
  <c r="I23" i="3"/>
  <c r="K331" i="11" s="1"/>
  <c r="J23" i="3"/>
  <c r="L331" i="11" s="1"/>
  <c r="K23" i="3"/>
  <c r="M331" i="11" s="1"/>
  <c r="L23" i="3"/>
  <c r="N331" i="11" s="1"/>
  <c r="M23" i="3"/>
  <c r="O331" i="11" s="1"/>
  <c r="N23" i="3"/>
  <c r="P331" i="11" s="1"/>
  <c r="O23" i="3"/>
  <c r="Q331" i="11" s="1"/>
  <c r="P23" i="3"/>
  <c r="R331" i="11" s="1"/>
  <c r="F24" i="3"/>
  <c r="H350" i="11" s="1"/>
  <c r="G24" i="3"/>
  <c r="I350" i="11" s="1"/>
  <c r="H24" i="3"/>
  <c r="J350" i="11" s="1"/>
  <c r="I24" i="3"/>
  <c r="K350" i="11" s="1"/>
  <c r="J24" i="3"/>
  <c r="L350" i="11" s="1"/>
  <c r="K24" i="3"/>
  <c r="M350" i="11" s="1"/>
  <c r="L24" i="3"/>
  <c r="N350" i="11" s="1"/>
  <c r="M24" i="3"/>
  <c r="O350" i="11" s="1"/>
  <c r="N24" i="3"/>
  <c r="P350" i="11" s="1"/>
  <c r="O24" i="3"/>
  <c r="Q350" i="11" s="1"/>
  <c r="P24" i="3"/>
  <c r="R350" i="11" s="1"/>
  <c r="F25" i="3"/>
  <c r="H367" i="11" s="1"/>
  <c r="G25" i="3"/>
  <c r="I367" i="11" s="1"/>
  <c r="H25" i="3"/>
  <c r="J367" i="11" s="1"/>
  <c r="I25" i="3"/>
  <c r="K367" i="11" s="1"/>
  <c r="J25" i="3"/>
  <c r="L367" i="11" s="1"/>
  <c r="K25" i="3"/>
  <c r="M367" i="11" s="1"/>
  <c r="L25" i="3"/>
  <c r="N367" i="11" s="1"/>
  <c r="M25" i="3"/>
  <c r="O367" i="11" s="1"/>
  <c r="N25" i="3"/>
  <c r="P367" i="11" s="1"/>
  <c r="O25" i="3"/>
  <c r="Q367" i="11" s="1"/>
  <c r="P25" i="3"/>
  <c r="R367" i="11" s="1"/>
  <c r="F26" i="3"/>
  <c r="H386" i="11" s="1"/>
  <c r="G26" i="3"/>
  <c r="I386" i="11" s="1"/>
  <c r="H26" i="3"/>
  <c r="J386" i="11" s="1"/>
  <c r="I26" i="3"/>
  <c r="J26"/>
  <c r="L386" i="11" s="1"/>
  <c r="K26" i="3"/>
  <c r="M386" i="11" s="1"/>
  <c r="L26" i="3"/>
  <c r="N386" i="11" s="1"/>
  <c r="M26" i="3"/>
  <c r="O386" i="11" s="1"/>
  <c r="N26" i="3"/>
  <c r="P386" i="11" s="1"/>
  <c r="O26" i="3"/>
  <c r="Q386" i="11" s="1"/>
  <c r="P26" i="3"/>
  <c r="R386" i="11" s="1"/>
  <c r="F27" i="3"/>
  <c r="G27"/>
  <c r="I403" i="11" s="1"/>
  <c r="H27" i="3"/>
  <c r="J403" i="11" s="1"/>
  <c r="I27" i="3"/>
  <c r="K403" i="11" s="1"/>
  <c r="J27" i="3"/>
  <c r="L403" i="11" s="1"/>
  <c r="K27" i="3"/>
  <c r="M403" i="11" s="1"/>
  <c r="L27" i="3"/>
  <c r="N403" i="11" s="1"/>
  <c r="M27" i="3"/>
  <c r="O403" i="11" s="1"/>
  <c r="N27" i="3"/>
  <c r="O27"/>
  <c r="Q403" i="11" s="1"/>
  <c r="P27" i="3"/>
  <c r="R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N28" i="3"/>
  <c r="P422" i="11" s="1"/>
  <c r="O28" i="3"/>
  <c r="Q422" i="11" s="1"/>
  <c r="P28" i="3"/>
  <c r="R422" i="11" s="1"/>
  <c r="F29" i="3"/>
  <c r="G29"/>
  <c r="H29"/>
  <c r="I29"/>
  <c r="J29"/>
  <c r="K29"/>
  <c r="L29"/>
  <c r="M29"/>
  <c r="N29"/>
  <c r="O29"/>
  <c r="P29"/>
  <c r="F30"/>
  <c r="G30"/>
  <c r="H30"/>
  <c r="I30"/>
  <c r="J30"/>
  <c r="K30"/>
  <c r="L30"/>
  <c r="M30"/>
  <c r="N30"/>
  <c r="O30"/>
  <c r="P30"/>
  <c r="F31"/>
  <c r="H475" i="11" s="1"/>
  <c r="G31" i="3"/>
  <c r="I475" i="11" s="1"/>
  <c r="H31" i="3"/>
  <c r="J475" i="11" s="1"/>
  <c r="I31" i="3"/>
  <c r="K475" i="11" s="1"/>
  <c r="J31" i="3"/>
  <c r="L475" i="11" s="1"/>
  <c r="K31" i="3"/>
  <c r="M475" i="11" s="1"/>
  <c r="L31" i="3"/>
  <c r="N475" i="11" s="1"/>
  <c r="M31" i="3"/>
  <c r="O475" i="11" s="1"/>
  <c r="N31" i="3"/>
  <c r="P475" i="11" s="1"/>
  <c r="O31" i="3"/>
  <c r="Q475" i="11" s="1"/>
  <c r="P31" i="3"/>
  <c r="R475" i="11" s="1"/>
  <c r="F32" i="3"/>
  <c r="H494" i="11" s="1"/>
  <c r="G32" i="3"/>
  <c r="I494" i="11" s="1"/>
  <c r="H32" i="3"/>
  <c r="J494" i="11" s="1"/>
  <c r="I32" i="3"/>
  <c r="K494" i="11" s="1"/>
  <c r="J32" i="3"/>
  <c r="L494" i="11" s="1"/>
  <c r="K32" i="3"/>
  <c r="M494" i="11" s="1"/>
  <c r="L32" i="3"/>
  <c r="N494" i="11" s="1"/>
  <c r="M32" i="3"/>
  <c r="O494" i="11" s="1"/>
  <c r="N32" i="3"/>
  <c r="P494" i="11" s="1"/>
  <c r="O32" i="3"/>
  <c r="Q494" i="11" s="1"/>
  <c r="P32" i="3"/>
  <c r="R494" i="11" s="1"/>
  <c r="F33" i="3"/>
  <c r="H511" i="11" s="1"/>
  <c r="G33" i="3"/>
  <c r="I511" i="11" s="1"/>
  <c r="H33" i="3"/>
  <c r="J511" i="11" s="1"/>
  <c r="I33" i="3"/>
  <c r="K511" i="11" s="1"/>
  <c r="J33" i="3"/>
  <c r="L511" i="11" s="1"/>
  <c r="K33" i="3"/>
  <c r="M511" i="11" s="1"/>
  <c r="L33" i="3"/>
  <c r="N511" i="11" s="1"/>
  <c r="M33" i="3"/>
  <c r="O511" i="11" s="1"/>
  <c r="N33" i="3"/>
  <c r="P511" i="11" s="1"/>
  <c r="O33" i="3"/>
  <c r="Q511" i="11" s="1"/>
  <c r="P33" i="3"/>
  <c r="R511" i="11" s="1"/>
  <c r="F34" i="3"/>
  <c r="H530" i="11" s="1"/>
  <c r="G34" i="3"/>
  <c r="I530" i="11" s="1"/>
  <c r="H34" i="3"/>
  <c r="J530" i="11" s="1"/>
  <c r="I34" i="3"/>
  <c r="J34"/>
  <c r="K34"/>
  <c r="M530" i="11" s="1"/>
  <c r="L34" i="3"/>
  <c r="N530" i="11" s="1"/>
  <c r="M34" i="3"/>
  <c r="O530" i="11" s="1"/>
  <c r="N34" i="3"/>
  <c r="P530" i="11" s="1"/>
  <c r="O34" i="3"/>
  <c r="Q530" i="11" s="1"/>
  <c r="P34" i="3"/>
  <c r="R530" i="11" s="1"/>
  <c r="F35" i="3"/>
  <c r="G35"/>
  <c r="I547" i="11" s="1"/>
  <c r="H35" i="3"/>
  <c r="J547" i="11" s="1"/>
  <c r="I35" i="3"/>
  <c r="K547" i="11" s="1"/>
  <c r="J35" i="3"/>
  <c r="L547" i="11" s="1"/>
  <c r="K35" i="3"/>
  <c r="M547" i="11" s="1"/>
  <c r="L35" i="3"/>
  <c r="N547" i="11" s="1"/>
  <c r="M35" i="3"/>
  <c r="O547" i="11" s="1"/>
  <c r="N35" i="3"/>
  <c r="O35"/>
  <c r="Q547" i="11" s="1"/>
  <c r="P35" i="3"/>
  <c r="R547" i="11" s="1"/>
  <c r="F36" i="3"/>
  <c r="H566" i="11" s="1"/>
  <c r="G36" i="3"/>
  <c r="I566" i="11" s="1"/>
  <c r="H36" i="3"/>
  <c r="J566" i="11" s="1"/>
  <c r="I36" i="3"/>
  <c r="K566" i="11" s="1"/>
  <c r="J36" i="3"/>
  <c r="L566" i="11" s="1"/>
  <c r="K36" i="3"/>
  <c r="M566" i="11" s="1"/>
  <c r="L36" i="3"/>
  <c r="N566" i="11" s="1"/>
  <c r="M36" i="3"/>
  <c r="O566" i="11" s="1"/>
  <c r="N36" i="3"/>
  <c r="P566" i="11" s="1"/>
  <c r="O36" i="3"/>
  <c r="Q566" i="11" s="1"/>
  <c r="P36" i="3"/>
  <c r="R566" i="11" s="1"/>
  <c r="F37" i="3"/>
  <c r="H583" i="11" s="1"/>
  <c r="G37" i="3"/>
  <c r="I583" i="11" s="1"/>
  <c r="H37" i="3"/>
  <c r="I37"/>
  <c r="K583" i="11" s="1"/>
  <c r="J37" i="3"/>
  <c r="L583" i="11" s="1"/>
  <c r="K37" i="3"/>
  <c r="M583" i="11" s="1"/>
  <c r="L37" i="3"/>
  <c r="N583" i="11" s="1"/>
  <c r="M37" i="3"/>
  <c r="O583" i="11" s="1"/>
  <c r="N37" i="3"/>
  <c r="P583" i="11" s="1"/>
  <c r="O37" i="3"/>
  <c r="Q583" i="11" s="1"/>
  <c r="P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N38" i="3"/>
  <c r="P602" i="11" s="1"/>
  <c r="O38" i="3"/>
  <c r="Q602" i="11" s="1"/>
  <c r="P38" i="3"/>
  <c r="R602" i="11" s="1"/>
  <c r="F39" i="3"/>
  <c r="G39"/>
  <c r="H39"/>
  <c r="I39"/>
  <c r="J39"/>
  <c r="K39"/>
  <c r="L39"/>
  <c r="M39"/>
  <c r="N39"/>
  <c r="O39"/>
  <c r="P39"/>
  <c r="F40"/>
  <c r="G40"/>
  <c r="H40"/>
  <c r="I40"/>
  <c r="J40"/>
  <c r="K40"/>
  <c r="L40"/>
  <c r="M40"/>
  <c r="N40"/>
  <c r="O40"/>
  <c r="P40"/>
  <c r="F41"/>
  <c r="G41"/>
  <c r="H41"/>
  <c r="I41"/>
  <c r="J41"/>
  <c r="K41"/>
  <c r="M655" i="11" s="1"/>
  <c r="L41" i="3"/>
  <c r="M41"/>
  <c r="N41"/>
  <c r="O41"/>
  <c r="P41"/>
  <c r="F42"/>
  <c r="G42"/>
  <c r="H42"/>
  <c r="I42"/>
  <c r="J42"/>
  <c r="K42"/>
  <c r="M674" i="11" s="1"/>
  <c r="L42" i="3"/>
  <c r="M42"/>
  <c r="N42"/>
  <c r="O42"/>
  <c r="P42"/>
  <c r="F43"/>
  <c r="G43"/>
  <c r="H43"/>
  <c r="I43"/>
  <c r="J43"/>
  <c r="K43"/>
  <c r="L43"/>
  <c r="M43"/>
  <c r="N43"/>
  <c r="O43"/>
  <c r="P43"/>
  <c r="F44"/>
  <c r="G44"/>
  <c r="H44"/>
  <c r="I44"/>
  <c r="J44"/>
  <c r="K44"/>
  <c r="L44"/>
  <c r="M44"/>
  <c r="N44"/>
  <c r="O44"/>
  <c r="P44"/>
  <c r="F45"/>
  <c r="G45"/>
  <c r="H45"/>
  <c r="I45"/>
  <c r="J45"/>
  <c r="K45"/>
  <c r="L45"/>
  <c r="M45"/>
  <c r="N45"/>
  <c r="O45"/>
  <c r="P45"/>
  <c r="F46"/>
  <c r="G46"/>
  <c r="H46"/>
  <c r="I46"/>
  <c r="J46"/>
  <c r="K46"/>
  <c r="L46"/>
  <c r="M46"/>
  <c r="N46"/>
  <c r="O46"/>
  <c r="P46"/>
  <c r="F47"/>
  <c r="G47"/>
  <c r="H47"/>
  <c r="I47"/>
  <c r="J47"/>
  <c r="K47"/>
  <c r="L47"/>
  <c r="M47"/>
  <c r="N47"/>
  <c r="O47"/>
  <c r="P47"/>
  <c r="F48"/>
  <c r="G48"/>
  <c r="H48"/>
  <c r="I48"/>
  <c r="J48"/>
  <c r="K48"/>
  <c r="L48"/>
  <c r="M48"/>
  <c r="N48"/>
  <c r="O48"/>
  <c r="P48"/>
  <c r="F49"/>
  <c r="G49"/>
  <c r="H49"/>
  <c r="I49"/>
  <c r="J49"/>
  <c r="K49"/>
  <c r="L49"/>
  <c r="M49"/>
  <c r="N49"/>
  <c r="O49"/>
  <c r="P49"/>
  <c r="F50"/>
  <c r="G50"/>
  <c r="H50"/>
  <c r="I50"/>
  <c r="J50"/>
  <c r="K50"/>
  <c r="L50"/>
  <c r="M50"/>
  <c r="N50"/>
  <c r="O50"/>
  <c r="P50"/>
  <c r="F51"/>
  <c r="G51"/>
  <c r="H51"/>
  <c r="I51"/>
  <c r="J51"/>
  <c r="K51"/>
  <c r="L51"/>
  <c r="M51"/>
  <c r="N51"/>
  <c r="O51"/>
  <c r="P51"/>
  <c r="F52"/>
  <c r="G52"/>
  <c r="H52"/>
  <c r="I52"/>
  <c r="J52"/>
  <c r="K52"/>
  <c r="L52"/>
  <c r="M52"/>
  <c r="N52"/>
  <c r="O52"/>
  <c r="P52"/>
  <c r="F53"/>
  <c r="G53"/>
  <c r="H53"/>
  <c r="I53"/>
  <c r="J53"/>
  <c r="K53"/>
  <c r="L53"/>
  <c r="M53"/>
  <c r="N53"/>
  <c r="O53"/>
  <c r="P53"/>
  <c r="F54"/>
  <c r="G54"/>
  <c r="H54"/>
  <c r="I54"/>
  <c r="J54"/>
  <c r="K54"/>
  <c r="L54"/>
  <c r="M54"/>
  <c r="N54"/>
  <c r="O54"/>
  <c r="P54"/>
  <c r="F55"/>
  <c r="G55"/>
  <c r="H55"/>
  <c r="I55"/>
  <c r="J55"/>
  <c r="K55"/>
  <c r="L55"/>
  <c r="M55"/>
  <c r="N55"/>
  <c r="O55"/>
  <c r="P55"/>
  <c r="F56"/>
  <c r="G56"/>
  <c r="H56"/>
  <c r="I56"/>
  <c r="J56"/>
  <c r="K56"/>
  <c r="L56"/>
  <c r="M56"/>
  <c r="N56"/>
  <c r="O56"/>
  <c r="P56"/>
  <c r="F57"/>
  <c r="G57"/>
  <c r="H57"/>
  <c r="I57"/>
  <c r="J57"/>
  <c r="K57"/>
  <c r="L57"/>
  <c r="M57"/>
  <c r="N57"/>
  <c r="O57"/>
  <c r="P57"/>
  <c r="F58"/>
  <c r="G58"/>
  <c r="H58"/>
  <c r="I58"/>
  <c r="J58"/>
  <c r="K58"/>
  <c r="L58"/>
  <c r="M58"/>
  <c r="N58"/>
  <c r="O58"/>
  <c r="P58"/>
  <c r="F59"/>
  <c r="G59"/>
  <c r="H59"/>
  <c r="I59"/>
  <c r="J59"/>
  <c r="L229" i="4" s="1"/>
  <c r="K59" i="3"/>
  <c r="L59"/>
  <c r="M59"/>
  <c r="N59"/>
  <c r="O59"/>
  <c r="P59"/>
  <c r="F60"/>
  <c r="G60"/>
  <c r="H60"/>
  <c r="I60"/>
  <c r="J60"/>
  <c r="L232" i="4" s="1"/>
  <c r="K60" i="3"/>
  <c r="L60"/>
  <c r="M60"/>
  <c r="N60"/>
  <c r="O60"/>
  <c r="P60"/>
  <c r="F61"/>
  <c r="G61"/>
  <c r="H61"/>
  <c r="I61"/>
  <c r="J61"/>
  <c r="L245" i="4" s="1"/>
  <c r="K61" i="3"/>
  <c r="M1015" i="11" s="1"/>
  <c r="L61" i="3"/>
  <c r="M61"/>
  <c r="N61"/>
  <c r="O61"/>
  <c r="P61"/>
  <c r="F62"/>
  <c r="G62"/>
  <c r="H62"/>
  <c r="I62"/>
  <c r="J62"/>
  <c r="K62"/>
  <c r="M1034" i="11" s="1"/>
  <c r="L62" i="3"/>
  <c r="M62"/>
  <c r="N62"/>
  <c r="O62"/>
  <c r="P62"/>
  <c r="F63"/>
  <c r="G63"/>
  <c r="H63"/>
  <c r="I63"/>
  <c r="J63"/>
  <c r="K63"/>
  <c r="M1051" i="11" s="1"/>
  <c r="L63" i="3"/>
  <c r="M63"/>
  <c r="N63"/>
  <c r="O63"/>
  <c r="P63"/>
  <c r="F64"/>
  <c r="G64"/>
  <c r="H64"/>
  <c r="I64"/>
  <c r="J64"/>
  <c r="K64"/>
  <c r="M1070" i="11" s="1"/>
  <c r="L64" i="3"/>
  <c r="M64"/>
  <c r="N64"/>
  <c r="O64"/>
  <c r="P64"/>
  <c r="G5"/>
  <c r="I7" i="11" s="1"/>
  <c r="H5" i="3"/>
  <c r="J7" i="11" s="1"/>
  <c r="I5" i="3"/>
  <c r="K7" i="11" s="1"/>
  <c r="J5" i="3"/>
  <c r="L7" i="11" s="1"/>
  <c r="K5" i="3"/>
  <c r="M7" i="11" s="1"/>
  <c r="L5" i="3"/>
  <c r="N7" i="11" s="1"/>
  <c r="M5" i="3"/>
  <c r="O7" i="11" s="1"/>
  <c r="N5" i="3"/>
  <c r="P7" i="11" s="1"/>
  <c r="O5" i="3"/>
  <c r="Q7" i="11" s="1"/>
  <c r="P5" i="3"/>
  <c r="R7" i="11" s="1"/>
  <c r="F5" i="3"/>
  <c r="H7" i="11" s="1"/>
  <c r="Q121" i="4"/>
  <c r="O96"/>
  <c r="J93"/>
  <c r="K84"/>
  <c r="M84"/>
  <c r="I78"/>
  <c r="K78"/>
  <c r="N75"/>
  <c r="J59"/>
  <c r="K59"/>
  <c r="L59"/>
  <c r="R59"/>
  <c r="N56"/>
  <c r="I53"/>
  <c r="J53"/>
  <c r="K50"/>
  <c r="L50"/>
  <c r="M50"/>
  <c r="O47"/>
  <c r="P47"/>
  <c r="J44"/>
  <c r="M41"/>
  <c r="N41"/>
  <c r="I28"/>
  <c r="K25"/>
  <c r="N22"/>
  <c r="O22"/>
  <c r="I19"/>
  <c r="J19"/>
  <c r="Q19"/>
  <c r="L16"/>
  <c r="M16"/>
  <c r="O13"/>
  <c r="P13"/>
  <c r="I10"/>
  <c r="J10"/>
  <c r="Q10"/>
  <c r="R10"/>
  <c r="H87"/>
  <c r="H62"/>
  <c r="H47"/>
  <c r="H28"/>
  <c r="H19"/>
  <c r="I145"/>
  <c r="J145"/>
  <c r="K145"/>
  <c r="L145"/>
  <c r="M145"/>
  <c r="N145"/>
  <c r="O145"/>
  <c r="P145"/>
  <c r="Q145"/>
  <c r="R145"/>
  <c r="I142"/>
  <c r="J142"/>
  <c r="K142"/>
  <c r="L142"/>
  <c r="M142"/>
  <c r="N142"/>
  <c r="O142"/>
  <c r="P142"/>
  <c r="Q142"/>
  <c r="R142"/>
  <c r="I129"/>
  <c r="J129"/>
  <c r="K129"/>
  <c r="L129"/>
  <c r="M129"/>
  <c r="N129"/>
  <c r="O129"/>
  <c r="P129"/>
  <c r="Q129"/>
  <c r="R129"/>
  <c r="I126"/>
  <c r="J126"/>
  <c r="K126"/>
  <c r="L126"/>
  <c r="M126"/>
  <c r="N126"/>
  <c r="O126"/>
  <c r="P126"/>
  <c r="Q126"/>
  <c r="R126"/>
  <c r="I123"/>
  <c r="J123"/>
  <c r="K123"/>
  <c r="L123"/>
  <c r="M123"/>
  <c r="N123"/>
  <c r="O123"/>
  <c r="P123"/>
  <c r="Q123"/>
  <c r="R123"/>
  <c r="I120"/>
  <c r="J120"/>
  <c r="K120"/>
  <c r="L120"/>
  <c r="M120"/>
  <c r="N120"/>
  <c r="O120"/>
  <c r="P120"/>
  <c r="Q120"/>
  <c r="R120"/>
  <c r="I117"/>
  <c r="J117"/>
  <c r="K117"/>
  <c r="L117"/>
  <c r="M117"/>
  <c r="N117"/>
  <c r="O117"/>
  <c r="P117"/>
  <c r="Q117"/>
  <c r="R117"/>
  <c r="I114"/>
  <c r="J114"/>
  <c r="K114"/>
  <c r="L114"/>
  <c r="M114"/>
  <c r="N114"/>
  <c r="O114"/>
  <c r="P114"/>
  <c r="Q114"/>
  <c r="R114"/>
  <c r="I95"/>
  <c r="J95"/>
  <c r="K95"/>
  <c r="L95"/>
  <c r="M95"/>
  <c r="N95"/>
  <c r="O95"/>
  <c r="P95"/>
  <c r="Q95"/>
  <c r="R95"/>
  <c r="I92"/>
  <c r="J92"/>
  <c r="K92"/>
  <c r="L92"/>
  <c r="M92"/>
  <c r="N92"/>
  <c r="O92"/>
  <c r="P92"/>
  <c r="Q92"/>
  <c r="R92"/>
  <c r="I89"/>
  <c r="J89"/>
  <c r="K89"/>
  <c r="L89"/>
  <c r="M89"/>
  <c r="N89"/>
  <c r="O89"/>
  <c r="P89"/>
  <c r="Q89"/>
  <c r="R89"/>
  <c r="I86"/>
  <c r="J86"/>
  <c r="K86"/>
  <c r="L86"/>
  <c r="M86"/>
  <c r="N86"/>
  <c r="O86"/>
  <c r="P86"/>
  <c r="Q86"/>
  <c r="R86"/>
  <c r="I83"/>
  <c r="J83"/>
  <c r="K83"/>
  <c r="L83"/>
  <c r="M83"/>
  <c r="N83"/>
  <c r="O83"/>
  <c r="P83"/>
  <c r="Q83"/>
  <c r="R83"/>
  <c r="I80"/>
  <c r="J80"/>
  <c r="K80"/>
  <c r="L80"/>
  <c r="M80"/>
  <c r="N80"/>
  <c r="O80"/>
  <c r="P80"/>
  <c r="Q80"/>
  <c r="R80"/>
  <c r="I77"/>
  <c r="J77"/>
  <c r="K77"/>
  <c r="L77"/>
  <c r="M77"/>
  <c r="N77"/>
  <c r="O77"/>
  <c r="P77"/>
  <c r="Q77"/>
  <c r="R77"/>
  <c r="I74"/>
  <c r="J74"/>
  <c r="K74"/>
  <c r="L74"/>
  <c r="M74"/>
  <c r="N74"/>
  <c r="O74"/>
  <c r="P74"/>
  <c r="Q74"/>
  <c r="R74"/>
  <c r="I61"/>
  <c r="J61"/>
  <c r="K61"/>
  <c r="L61"/>
  <c r="M61"/>
  <c r="N61"/>
  <c r="O61"/>
  <c r="P61"/>
  <c r="Q61"/>
  <c r="R61"/>
  <c r="I58"/>
  <c r="J58"/>
  <c r="K58"/>
  <c r="L58"/>
  <c r="M58"/>
  <c r="N58"/>
  <c r="O58"/>
  <c r="P58"/>
  <c r="Q58"/>
  <c r="R58"/>
  <c r="I55"/>
  <c r="J55"/>
  <c r="K55"/>
  <c r="L55"/>
  <c r="M55"/>
  <c r="N55"/>
  <c r="O55"/>
  <c r="P55"/>
  <c r="Q55"/>
  <c r="R55"/>
  <c r="I52"/>
  <c r="J52"/>
  <c r="K52"/>
  <c r="L52"/>
  <c r="M52"/>
  <c r="N52"/>
  <c r="O52"/>
  <c r="P52"/>
  <c r="Q52"/>
  <c r="R52"/>
  <c r="I49"/>
  <c r="J49"/>
  <c r="K49"/>
  <c r="L49"/>
  <c r="M49"/>
  <c r="N49"/>
  <c r="O49"/>
  <c r="P49"/>
  <c r="Q49"/>
  <c r="R49"/>
  <c r="I46"/>
  <c r="J46"/>
  <c r="K46"/>
  <c r="L46"/>
  <c r="M46"/>
  <c r="N46"/>
  <c r="O46"/>
  <c r="P46"/>
  <c r="Q46"/>
  <c r="R46"/>
  <c r="I43"/>
  <c r="J43"/>
  <c r="K43"/>
  <c r="L43"/>
  <c r="M43"/>
  <c r="N43"/>
  <c r="O43"/>
  <c r="P43"/>
  <c r="Q43"/>
  <c r="R43"/>
  <c r="I40"/>
  <c r="J40"/>
  <c r="K40"/>
  <c r="L40"/>
  <c r="M40"/>
  <c r="N40"/>
  <c r="O40"/>
  <c r="P40"/>
  <c r="Q40"/>
  <c r="R40"/>
  <c r="I27"/>
  <c r="J27"/>
  <c r="K27"/>
  <c r="L27"/>
  <c r="M27"/>
  <c r="N27"/>
  <c r="O27"/>
  <c r="P27"/>
  <c r="Q27"/>
  <c r="R27"/>
  <c r="I24"/>
  <c r="J24"/>
  <c r="K24"/>
  <c r="L24"/>
  <c r="M24"/>
  <c r="N24"/>
  <c r="O24"/>
  <c r="P24"/>
  <c r="Q24"/>
  <c r="R24"/>
  <c r="I21"/>
  <c r="J21"/>
  <c r="K21"/>
  <c r="L21"/>
  <c r="M21"/>
  <c r="N21"/>
  <c r="O21"/>
  <c r="P21"/>
  <c r="Q21"/>
  <c r="R21"/>
  <c r="I18"/>
  <c r="J18"/>
  <c r="K18"/>
  <c r="L18"/>
  <c r="M18"/>
  <c r="N18"/>
  <c r="O18"/>
  <c r="P18"/>
  <c r="Q18"/>
  <c r="R18"/>
  <c r="I15"/>
  <c r="J15"/>
  <c r="K15"/>
  <c r="L15"/>
  <c r="M15"/>
  <c r="N15"/>
  <c r="O15"/>
  <c r="P15"/>
  <c r="Q15"/>
  <c r="R15"/>
  <c r="I12"/>
  <c r="J12"/>
  <c r="K12"/>
  <c r="L12"/>
  <c r="M12"/>
  <c r="N12"/>
  <c r="O12"/>
  <c r="P12"/>
  <c r="Q12"/>
  <c r="R12"/>
  <c r="I9"/>
  <c r="J9"/>
  <c r="K9"/>
  <c r="L9"/>
  <c r="M9"/>
  <c r="N9"/>
  <c r="O9"/>
  <c r="P9"/>
  <c r="Q9"/>
  <c r="R9"/>
  <c r="H145"/>
  <c r="H142"/>
  <c r="H129"/>
  <c r="H126"/>
  <c r="H123"/>
  <c r="H120"/>
  <c r="H117"/>
  <c r="H114"/>
  <c r="H92"/>
  <c r="H89"/>
  <c r="H86"/>
  <c r="H83"/>
  <c r="H80"/>
  <c r="H77"/>
  <c r="H74"/>
  <c r="H61"/>
  <c r="H58"/>
  <c r="H55"/>
  <c r="H52"/>
  <c r="H49"/>
  <c r="H46"/>
  <c r="H43"/>
  <c r="H40"/>
  <c r="H27"/>
  <c r="H24"/>
  <c r="H21"/>
  <c r="H18"/>
  <c r="H15"/>
  <c r="H12"/>
  <c r="H9"/>
  <c r="H6"/>
  <c r="I6"/>
  <c r="J6"/>
  <c r="K6"/>
  <c r="L6"/>
  <c r="M6"/>
  <c r="N6"/>
  <c r="O6"/>
  <c r="P6"/>
  <c r="Q6"/>
  <c r="R6"/>
  <c r="I144"/>
  <c r="J144"/>
  <c r="K144"/>
  <c r="L144"/>
  <c r="M144"/>
  <c r="N144"/>
  <c r="O144"/>
  <c r="P144"/>
  <c r="Q144"/>
  <c r="R144"/>
  <c r="I141"/>
  <c r="J141"/>
  <c r="K141"/>
  <c r="L141"/>
  <c r="M141"/>
  <c r="N141"/>
  <c r="O141"/>
  <c r="P141"/>
  <c r="Q141"/>
  <c r="R141"/>
  <c r="I128"/>
  <c r="J128"/>
  <c r="K128"/>
  <c r="L128"/>
  <c r="M128"/>
  <c r="N128"/>
  <c r="O128"/>
  <c r="P128"/>
  <c r="Q128"/>
  <c r="R128"/>
  <c r="I125"/>
  <c r="J125"/>
  <c r="K125"/>
  <c r="L125"/>
  <c r="M125"/>
  <c r="N125"/>
  <c r="O125"/>
  <c r="P125"/>
  <c r="Q125"/>
  <c r="R125"/>
  <c r="I122"/>
  <c r="J122"/>
  <c r="K122"/>
  <c r="L122"/>
  <c r="M122"/>
  <c r="N122"/>
  <c r="O122"/>
  <c r="P122"/>
  <c r="Q122"/>
  <c r="R122"/>
  <c r="I119"/>
  <c r="J119"/>
  <c r="K119"/>
  <c r="L119"/>
  <c r="M119"/>
  <c r="N119"/>
  <c r="O119"/>
  <c r="P119"/>
  <c r="Q119"/>
  <c r="R119"/>
  <c r="I116"/>
  <c r="J116"/>
  <c r="K116"/>
  <c r="L116"/>
  <c r="M116"/>
  <c r="N116"/>
  <c r="O116"/>
  <c r="P116"/>
  <c r="Q116"/>
  <c r="R116"/>
  <c r="I113"/>
  <c r="J113"/>
  <c r="K113"/>
  <c r="L113"/>
  <c r="M113"/>
  <c r="N113"/>
  <c r="O113"/>
  <c r="P113"/>
  <c r="Q113"/>
  <c r="R113"/>
  <c r="I94"/>
  <c r="J94"/>
  <c r="K94"/>
  <c r="L94"/>
  <c r="M94"/>
  <c r="N94"/>
  <c r="O94"/>
  <c r="P94"/>
  <c r="Q94"/>
  <c r="R94"/>
  <c r="I91"/>
  <c r="J91"/>
  <c r="K91"/>
  <c r="L91"/>
  <c r="M91"/>
  <c r="N91"/>
  <c r="O91"/>
  <c r="P91"/>
  <c r="Q91"/>
  <c r="R91"/>
  <c r="I88"/>
  <c r="J88"/>
  <c r="K88"/>
  <c r="L88"/>
  <c r="M88"/>
  <c r="N88"/>
  <c r="O88"/>
  <c r="P88"/>
  <c r="Q88"/>
  <c r="R88"/>
  <c r="I85"/>
  <c r="J85"/>
  <c r="K85"/>
  <c r="L85"/>
  <c r="M85"/>
  <c r="N85"/>
  <c r="O85"/>
  <c r="P85"/>
  <c r="Q85"/>
  <c r="R85"/>
  <c r="I82"/>
  <c r="J82"/>
  <c r="K82"/>
  <c r="L82"/>
  <c r="M82"/>
  <c r="N82"/>
  <c r="O82"/>
  <c r="P82"/>
  <c r="Q82"/>
  <c r="R82"/>
  <c r="I79"/>
  <c r="J79"/>
  <c r="K79"/>
  <c r="L79"/>
  <c r="M79"/>
  <c r="N79"/>
  <c r="O79"/>
  <c r="P79"/>
  <c r="Q79"/>
  <c r="R79"/>
  <c r="I76"/>
  <c r="J76"/>
  <c r="K76"/>
  <c r="L76"/>
  <c r="M76"/>
  <c r="N76"/>
  <c r="O76"/>
  <c r="P76"/>
  <c r="Q76"/>
  <c r="R76"/>
  <c r="I73"/>
  <c r="J73"/>
  <c r="K73"/>
  <c r="L73"/>
  <c r="M73"/>
  <c r="N73"/>
  <c r="O73"/>
  <c r="P73"/>
  <c r="Q73"/>
  <c r="R73"/>
  <c r="I60"/>
  <c r="J60"/>
  <c r="K60"/>
  <c r="L60"/>
  <c r="M60"/>
  <c r="N60"/>
  <c r="O60"/>
  <c r="P60"/>
  <c r="Q60"/>
  <c r="R60"/>
  <c r="I57"/>
  <c r="J57"/>
  <c r="K57"/>
  <c r="L57"/>
  <c r="M57"/>
  <c r="N57"/>
  <c r="O57"/>
  <c r="P57"/>
  <c r="Q57"/>
  <c r="R57"/>
  <c r="I54"/>
  <c r="J54"/>
  <c r="K54"/>
  <c r="L54"/>
  <c r="M54"/>
  <c r="N54"/>
  <c r="O54"/>
  <c r="P54"/>
  <c r="Q54"/>
  <c r="R54"/>
  <c r="I51"/>
  <c r="J51"/>
  <c r="K51"/>
  <c r="L51"/>
  <c r="M51"/>
  <c r="N51"/>
  <c r="O51"/>
  <c r="P51"/>
  <c r="Q51"/>
  <c r="R51"/>
  <c r="I48"/>
  <c r="J48"/>
  <c r="K48"/>
  <c r="L48"/>
  <c r="M48"/>
  <c r="N48"/>
  <c r="O48"/>
  <c r="P48"/>
  <c r="Q48"/>
  <c r="R48"/>
  <c r="I45"/>
  <c r="J45"/>
  <c r="K45"/>
  <c r="L45"/>
  <c r="M45"/>
  <c r="N45"/>
  <c r="O45"/>
  <c r="P45"/>
  <c r="Q45"/>
  <c r="R45"/>
  <c r="I42"/>
  <c r="J42"/>
  <c r="K42"/>
  <c r="L42"/>
  <c r="M42"/>
  <c r="N42"/>
  <c r="O42"/>
  <c r="P42"/>
  <c r="Q42"/>
  <c r="R42"/>
  <c r="I39"/>
  <c r="J39"/>
  <c r="K39"/>
  <c r="L39"/>
  <c r="M39"/>
  <c r="N39"/>
  <c r="O39"/>
  <c r="P39"/>
  <c r="Q39"/>
  <c r="R39"/>
  <c r="I26"/>
  <c r="J26"/>
  <c r="K26"/>
  <c r="L26"/>
  <c r="M26"/>
  <c r="N26"/>
  <c r="O26"/>
  <c r="P26"/>
  <c r="Q26"/>
  <c r="R26"/>
  <c r="I23"/>
  <c r="J23"/>
  <c r="K23"/>
  <c r="L23"/>
  <c r="M23"/>
  <c r="N23"/>
  <c r="O23"/>
  <c r="P23"/>
  <c r="Q23"/>
  <c r="R23"/>
  <c r="I20"/>
  <c r="J20"/>
  <c r="K20"/>
  <c r="L20"/>
  <c r="M20"/>
  <c r="N20"/>
  <c r="O20"/>
  <c r="P20"/>
  <c r="Q20"/>
  <c r="R20"/>
  <c r="I17"/>
  <c r="J17"/>
  <c r="K17"/>
  <c r="L17"/>
  <c r="M17"/>
  <c r="N17"/>
  <c r="O17"/>
  <c r="P17"/>
  <c r="Q17"/>
  <c r="R17"/>
  <c r="I14"/>
  <c r="J14"/>
  <c r="K14"/>
  <c r="L14"/>
  <c r="M14"/>
  <c r="N14"/>
  <c r="O14"/>
  <c r="P14"/>
  <c r="Q14"/>
  <c r="R14"/>
  <c r="I11"/>
  <c r="J11"/>
  <c r="K11"/>
  <c r="L11"/>
  <c r="M11"/>
  <c r="N11"/>
  <c r="O11"/>
  <c r="P11"/>
  <c r="Q11"/>
  <c r="R11"/>
  <c r="I8"/>
  <c r="J8"/>
  <c r="K8"/>
  <c r="L8"/>
  <c r="M8"/>
  <c r="N8"/>
  <c r="O8"/>
  <c r="P8"/>
  <c r="Q8"/>
  <c r="R8"/>
  <c r="H144"/>
  <c r="H141"/>
  <c r="H128"/>
  <c r="H125"/>
  <c r="H122"/>
  <c r="H119"/>
  <c r="H116"/>
  <c r="H113"/>
  <c r="H85"/>
  <c r="H91"/>
  <c r="H88"/>
  <c r="H82"/>
  <c r="H79"/>
  <c r="H76"/>
  <c r="H73"/>
  <c r="H60"/>
  <c r="H57"/>
  <c r="H54"/>
  <c r="H51"/>
  <c r="H48"/>
  <c r="H45"/>
  <c r="H42"/>
  <c r="H39"/>
  <c r="H26"/>
  <c r="H23"/>
  <c r="H20"/>
  <c r="H17"/>
  <c r="H14"/>
  <c r="H11"/>
  <c r="H8"/>
  <c r="H5"/>
  <c r="I5"/>
  <c r="J5"/>
  <c r="K5"/>
  <c r="L5"/>
  <c r="M5"/>
  <c r="N5"/>
  <c r="O5"/>
  <c r="P5"/>
  <c r="Q5"/>
  <c r="R5"/>
  <c r="F144"/>
  <c r="F141"/>
  <c r="F128"/>
  <c r="F125"/>
  <c r="F122"/>
  <c r="F119"/>
  <c r="F116"/>
  <c r="F113"/>
  <c r="F91"/>
  <c r="F88"/>
  <c r="F85"/>
  <c r="F82"/>
  <c r="F79"/>
  <c r="F76"/>
  <c r="F73"/>
  <c r="F60"/>
  <c r="F57"/>
  <c r="F54"/>
  <c r="F51"/>
  <c r="F48"/>
  <c r="F45"/>
  <c r="F42"/>
  <c r="F39"/>
  <c r="F26"/>
  <c r="F23"/>
  <c r="F20"/>
  <c r="F17"/>
  <c r="F14"/>
  <c r="F11"/>
  <c r="F8"/>
  <c r="F5"/>
  <c r="E252"/>
  <c r="E249"/>
  <c r="E246"/>
  <c r="E243"/>
  <c r="E144"/>
  <c r="E141"/>
  <c r="E128"/>
  <c r="E125"/>
  <c r="E122"/>
  <c r="E119"/>
  <c r="E116"/>
  <c r="E113"/>
  <c r="E91"/>
  <c r="E88"/>
  <c r="E85"/>
  <c r="E82"/>
  <c r="E79"/>
  <c r="E76"/>
  <c r="E73"/>
  <c r="E60"/>
  <c r="E57"/>
  <c r="E54"/>
  <c r="E51"/>
  <c r="E48"/>
  <c r="E45"/>
  <c r="E42"/>
  <c r="E39"/>
  <c r="E26"/>
  <c r="E23"/>
  <c r="E20"/>
  <c r="E17"/>
  <c r="E14"/>
  <c r="E11"/>
  <c r="E8"/>
  <c r="E5"/>
  <c r="C224"/>
  <c r="C221"/>
  <c r="C218"/>
  <c r="C215"/>
  <c r="C212"/>
  <c r="C209"/>
  <c r="C196"/>
  <c r="C193"/>
  <c r="C190"/>
  <c r="C187"/>
  <c r="C184"/>
  <c r="C181"/>
  <c r="C178"/>
  <c r="C175"/>
  <c r="C162"/>
  <c r="C159"/>
  <c r="C156"/>
  <c r="C153"/>
  <c r="C150"/>
  <c r="C147"/>
  <c r="C144"/>
  <c r="C141"/>
  <c r="C128"/>
  <c r="C125"/>
  <c r="C122"/>
  <c r="C119"/>
  <c r="C116"/>
  <c r="C113"/>
  <c r="C94"/>
  <c r="C91"/>
  <c r="C88"/>
  <c r="C85"/>
  <c r="C82"/>
  <c r="C79"/>
  <c r="C76"/>
  <c r="C73"/>
  <c r="C60"/>
  <c r="C57"/>
  <c r="C54"/>
  <c r="C51"/>
  <c r="C48"/>
  <c r="C45"/>
  <c r="C42"/>
  <c r="C39"/>
  <c r="C26"/>
  <c r="C23"/>
  <c r="C20"/>
  <c r="C17"/>
  <c r="C14"/>
  <c r="C11"/>
  <c r="C8"/>
  <c r="C5"/>
  <c r="S3" i="3"/>
  <c r="R3"/>
  <c r="Q3"/>
  <c r="I44" i="4" l="1"/>
  <c r="Q78"/>
  <c r="L75"/>
  <c r="M22"/>
  <c r="M56"/>
  <c r="K16"/>
  <c r="J25"/>
  <c r="P16"/>
  <c r="K81"/>
  <c r="M19"/>
  <c r="H115"/>
  <c r="J127"/>
  <c r="L93"/>
  <c r="H16"/>
  <c r="J22"/>
  <c r="P130"/>
  <c r="R78"/>
  <c r="Q87"/>
  <c r="P50"/>
  <c r="Q41"/>
  <c r="J78"/>
  <c r="P96"/>
  <c r="R47"/>
  <c r="J81"/>
  <c r="M232"/>
  <c r="M998" i="11"/>
  <c r="M854"/>
  <c r="M198" i="4"/>
  <c r="M710" i="11"/>
  <c r="M164" i="4"/>
  <c r="O16"/>
  <c r="M943" i="11"/>
  <c r="M223" i="4"/>
  <c r="M799" i="11"/>
  <c r="M189" i="4"/>
  <c r="M214"/>
  <c r="M890" i="11"/>
  <c r="P41" i="4"/>
  <c r="M229"/>
  <c r="M979" i="11"/>
  <c r="M195" i="4"/>
  <c r="M835" i="11"/>
  <c r="M161" i="4"/>
  <c r="M691" i="11"/>
  <c r="N93" i="4"/>
  <c r="M220"/>
  <c r="M926" i="11"/>
  <c r="M186" i="4"/>
  <c r="M782" i="11"/>
  <c r="M152" i="4"/>
  <c r="M638" i="11"/>
  <c r="M180" i="4"/>
  <c r="M746" i="11"/>
  <c r="R13" i="4"/>
  <c r="M211"/>
  <c r="M871" i="11"/>
  <c r="M177" i="4"/>
  <c r="M727" i="11"/>
  <c r="I22" i="4"/>
  <c r="M962" i="11"/>
  <c r="M226" i="4"/>
  <c r="M818" i="11"/>
  <c r="M192" i="4"/>
  <c r="L19"/>
  <c r="P75"/>
  <c r="M217"/>
  <c r="M907" i="11"/>
  <c r="M183" i="4"/>
  <c r="M763" i="11"/>
  <c r="M619"/>
  <c r="M149" i="4"/>
  <c r="J56"/>
  <c r="O25"/>
  <c r="N10"/>
  <c r="R22"/>
  <c r="N25"/>
  <c r="H53"/>
  <c r="M10"/>
  <c r="N13"/>
  <c r="R19"/>
  <c r="Q22"/>
  <c r="L41"/>
  <c r="N47"/>
  <c r="M78"/>
  <c r="I96"/>
  <c r="H41"/>
  <c r="L10"/>
  <c r="K13"/>
  <c r="I41"/>
  <c r="K47"/>
  <c r="R56"/>
  <c r="L87"/>
  <c r="H81"/>
  <c r="K10"/>
  <c r="J13"/>
  <c r="P19"/>
  <c r="K28"/>
  <c r="K44"/>
  <c r="J47"/>
  <c r="Q56"/>
  <c r="I62"/>
  <c r="O93"/>
  <c r="O124"/>
  <c r="R121"/>
  <c r="H75"/>
  <c r="I56"/>
  <c r="M75"/>
  <c r="J87"/>
  <c r="P115"/>
  <c r="Q143"/>
  <c r="K130"/>
  <c r="H130"/>
  <c r="O50"/>
  <c r="O56"/>
  <c r="N78"/>
  <c r="L84"/>
  <c r="N124"/>
  <c r="J146"/>
  <c r="M143"/>
  <c r="H143"/>
  <c r="I121"/>
  <c r="N143"/>
  <c r="R115"/>
  <c r="Q130"/>
  <c r="M251"/>
  <c r="I143"/>
  <c r="M245"/>
  <c r="M254"/>
  <c r="Q96"/>
  <c r="L121"/>
  <c r="I130"/>
  <c r="M248"/>
  <c r="R87"/>
  <c r="K93"/>
  <c r="O115"/>
  <c r="K127"/>
  <c r="P143"/>
  <c r="H118"/>
  <c r="I87"/>
  <c r="J121"/>
  <c r="L130"/>
  <c r="K146"/>
  <c r="M158"/>
  <c r="M155"/>
  <c r="R7"/>
  <c r="K7"/>
  <c r="J7"/>
  <c r="H121"/>
  <c r="P87"/>
  <c r="P121"/>
  <c r="I146"/>
  <c r="R16"/>
  <c r="M93"/>
  <c r="J96"/>
  <c r="M124"/>
  <c r="K118"/>
  <c r="R93"/>
  <c r="N115"/>
  <c r="P124"/>
  <c r="O130"/>
  <c r="L143"/>
  <c r="P78"/>
  <c r="R96"/>
  <c r="R1070" i="11"/>
  <c r="R254" i="4"/>
  <c r="Q1051" i="11"/>
  <c r="Q251" i="4"/>
  <c r="H1034" i="11"/>
  <c r="H248" i="4"/>
  <c r="R998" i="11"/>
  <c r="R232" i="4"/>
  <c r="Q979" i="11"/>
  <c r="Q229" i="4"/>
  <c r="H226"/>
  <c r="H962" i="11"/>
  <c r="R220" i="4"/>
  <c r="R926" i="11"/>
  <c r="I217" i="4"/>
  <c r="I907" i="11"/>
  <c r="K211" i="4"/>
  <c r="K871" i="11"/>
  <c r="J854"/>
  <c r="J198" i="4"/>
  <c r="I195"/>
  <c r="I835" i="11"/>
  <c r="O189" i="4"/>
  <c r="O799" i="11"/>
  <c r="J782"/>
  <c r="J186" i="4"/>
  <c r="P180"/>
  <c r="P746" i="11"/>
  <c r="K177" i="4"/>
  <c r="K727" i="11"/>
  <c r="Q161" i="4"/>
  <c r="Q691" i="11"/>
  <c r="L158" i="4"/>
  <c r="L674" i="11"/>
  <c r="R638"/>
  <c r="R152" i="4"/>
  <c r="O1070" i="11"/>
  <c r="O254" i="4"/>
  <c r="K254"/>
  <c r="K1070" i="11"/>
  <c r="R251" i="4"/>
  <c r="R1051" i="11"/>
  <c r="N251" i="4"/>
  <c r="N1051" i="11"/>
  <c r="J1051"/>
  <c r="J251" i="4"/>
  <c r="Q1034" i="11"/>
  <c r="Q248" i="4"/>
  <c r="I1034" i="11"/>
  <c r="I248" i="4"/>
  <c r="P245"/>
  <c r="P1015" i="11"/>
  <c r="L1015"/>
  <c r="H1015"/>
  <c r="H245" i="4"/>
  <c r="O998" i="11"/>
  <c r="O232" i="4"/>
  <c r="K232"/>
  <c r="K998" i="11"/>
  <c r="R229" i="4"/>
  <c r="R979" i="11"/>
  <c r="N229" i="4"/>
  <c r="N979" i="11"/>
  <c r="J979"/>
  <c r="J229" i="4"/>
  <c r="Q962" i="11"/>
  <c r="Q226" i="4"/>
  <c r="I962" i="11"/>
  <c r="I226" i="4"/>
  <c r="P943" i="11"/>
  <c r="P223" i="4"/>
  <c r="L943" i="11"/>
  <c r="L223" i="4"/>
  <c r="H943" i="11"/>
  <c r="H223" i="4"/>
  <c r="O926" i="11"/>
  <c r="O220" i="4"/>
  <c r="K926" i="11"/>
  <c r="K220" i="4"/>
  <c r="R907" i="11"/>
  <c r="R217" i="4"/>
  <c r="N907" i="11"/>
  <c r="N217" i="4"/>
  <c r="J907" i="11"/>
  <c r="J217" i="4"/>
  <c r="Q890" i="11"/>
  <c r="Q214" i="4"/>
  <c r="I890" i="11"/>
  <c r="I214" i="4"/>
  <c r="P871" i="11"/>
  <c r="P211" i="4"/>
  <c r="L871" i="11"/>
  <c r="L211" i="4"/>
  <c r="H871" i="11"/>
  <c r="H211" i="4"/>
  <c r="O854" i="11"/>
  <c r="O198" i="4"/>
  <c r="K854" i="11"/>
  <c r="K198" i="4"/>
  <c r="R835" i="11"/>
  <c r="R195" i="4"/>
  <c r="N835" i="11"/>
  <c r="N195" i="4"/>
  <c r="J835" i="11"/>
  <c r="J195" i="4"/>
  <c r="Q818" i="11"/>
  <c r="Q192" i="4"/>
  <c r="I818" i="11"/>
  <c r="I192" i="4"/>
  <c r="P799" i="11"/>
  <c r="P189" i="4"/>
  <c r="L799" i="11"/>
  <c r="L189" i="4"/>
  <c r="H799" i="11"/>
  <c r="H189" i="4"/>
  <c r="O782" i="11"/>
  <c r="O186" i="4"/>
  <c r="K782" i="11"/>
  <c r="K186" i="4"/>
  <c r="R763" i="11"/>
  <c r="R183" i="4"/>
  <c r="N763" i="11"/>
  <c r="N183" i="4"/>
  <c r="J763" i="11"/>
  <c r="J183" i="4"/>
  <c r="Q746" i="11"/>
  <c r="Q180" i="4"/>
  <c r="I746" i="11"/>
  <c r="I180" i="4"/>
  <c r="P727" i="11"/>
  <c r="P177" i="4"/>
  <c r="L727" i="11"/>
  <c r="L177" i="4"/>
  <c r="H727" i="11"/>
  <c r="H177" i="4"/>
  <c r="O710" i="11"/>
  <c r="O164" i="4"/>
  <c r="K710" i="11"/>
  <c r="K164" i="4"/>
  <c r="R691" i="11"/>
  <c r="R161" i="4"/>
  <c r="N691" i="11"/>
  <c r="N161" i="4"/>
  <c r="J691" i="11"/>
  <c r="J161" i="4"/>
  <c r="Q674" i="11"/>
  <c r="Q158" i="4"/>
  <c r="I674" i="11"/>
  <c r="I158" i="4"/>
  <c r="P655" i="11"/>
  <c r="P155" i="4"/>
  <c r="L155"/>
  <c r="L655" i="11"/>
  <c r="H155" i="4"/>
  <c r="H655" i="11"/>
  <c r="O638"/>
  <c r="O152" i="4"/>
  <c r="K152"/>
  <c r="K638" i="11"/>
  <c r="R149" i="4"/>
  <c r="R619" i="11"/>
  <c r="N149" i="4"/>
  <c r="N619" i="11"/>
  <c r="J619"/>
  <c r="J149" i="4"/>
  <c r="H124"/>
  <c r="J16"/>
  <c r="M59"/>
  <c r="N254"/>
  <c r="N1070" i="11"/>
  <c r="P1034"/>
  <c r="P248" i="4"/>
  <c r="K245"/>
  <c r="K1015" i="11"/>
  <c r="J998"/>
  <c r="J232" i="4"/>
  <c r="I229"/>
  <c r="I979" i="11"/>
  <c r="L226" i="4"/>
  <c r="L962" i="11"/>
  <c r="K223" i="4"/>
  <c r="K943" i="11"/>
  <c r="J926"/>
  <c r="J220" i="4"/>
  <c r="L214"/>
  <c r="L890" i="11"/>
  <c r="O211" i="4"/>
  <c r="O871" i="11"/>
  <c r="R198" i="4"/>
  <c r="R854" i="11"/>
  <c r="L192" i="4"/>
  <c r="L818" i="11"/>
  <c r="K189" i="4"/>
  <c r="K799" i="11"/>
  <c r="N186" i="4"/>
  <c r="N782" i="11"/>
  <c r="L180" i="4"/>
  <c r="L746" i="11"/>
  <c r="O177" i="4"/>
  <c r="O727" i="11"/>
  <c r="N164" i="4"/>
  <c r="N710" i="11"/>
  <c r="P674"/>
  <c r="P158" i="4"/>
  <c r="O655" i="11"/>
  <c r="O155" i="4"/>
  <c r="N638" i="11"/>
  <c r="N152" i="4"/>
  <c r="Q619" i="11"/>
  <c r="Q149" i="4"/>
  <c r="I619" i="11"/>
  <c r="I149" i="4"/>
  <c r="P1070" i="11"/>
  <c r="P254" i="4"/>
  <c r="L1070" i="11"/>
  <c r="L254" i="4"/>
  <c r="H1070" i="11"/>
  <c r="H254" i="4"/>
  <c r="O1051" i="11"/>
  <c r="O251" i="4"/>
  <c r="K251"/>
  <c r="K1051" i="11"/>
  <c r="R1034"/>
  <c r="R248" i="4"/>
  <c r="N1034" i="11"/>
  <c r="N248" i="4"/>
  <c r="J248"/>
  <c r="J1034" i="11"/>
  <c r="Q1015"/>
  <c r="Q245" i="4"/>
  <c r="I1015" i="11"/>
  <c r="I245" i="4"/>
  <c r="P232"/>
  <c r="P998" i="11"/>
  <c r="L998"/>
  <c r="H998"/>
  <c r="H232" i="4"/>
  <c r="O979" i="11"/>
  <c r="O229" i="4"/>
  <c r="K229"/>
  <c r="K979" i="11"/>
  <c r="R962"/>
  <c r="R226" i="4"/>
  <c r="N962" i="11"/>
  <c r="N226" i="4"/>
  <c r="J226"/>
  <c r="J962" i="11"/>
  <c r="Q223" i="4"/>
  <c r="Q943" i="11"/>
  <c r="I943"/>
  <c r="I223" i="4"/>
  <c r="P926" i="11"/>
  <c r="P220" i="4"/>
  <c r="L926" i="11"/>
  <c r="L220" i="4"/>
  <c r="H926" i="11"/>
  <c r="H220" i="4"/>
  <c r="O907" i="11"/>
  <c r="O217" i="4"/>
  <c r="K217"/>
  <c r="K907" i="11"/>
  <c r="R890"/>
  <c r="R214" i="4"/>
  <c r="N890" i="11"/>
  <c r="N214" i="4"/>
  <c r="J214"/>
  <c r="J890" i="11"/>
  <c r="Q211" i="4"/>
  <c r="Q871" i="11"/>
  <c r="I871"/>
  <c r="I211" i="4"/>
  <c r="P198"/>
  <c r="P854" i="11"/>
  <c r="L854"/>
  <c r="L198" i="4"/>
  <c r="H854" i="11"/>
  <c r="H198" i="4"/>
  <c r="O835" i="11"/>
  <c r="O195" i="4"/>
  <c r="K195"/>
  <c r="K835" i="11"/>
  <c r="R818"/>
  <c r="R192" i="4"/>
  <c r="N818" i="11"/>
  <c r="N192" i="4"/>
  <c r="J818" i="11"/>
  <c r="J192" i="4"/>
  <c r="Q189"/>
  <c r="Q799" i="11"/>
  <c r="I799"/>
  <c r="I189" i="4"/>
  <c r="P186"/>
  <c r="P782" i="11"/>
  <c r="L782"/>
  <c r="L186" i="4"/>
  <c r="H782" i="11"/>
  <c r="H186" i="4"/>
  <c r="O763" i="11"/>
  <c r="O183" i="4"/>
  <c r="K183"/>
  <c r="K763" i="11"/>
  <c r="R746"/>
  <c r="R180" i="4"/>
  <c r="N746" i="11"/>
  <c r="N180" i="4"/>
  <c r="J180"/>
  <c r="J746" i="11"/>
  <c r="Q177" i="4"/>
  <c r="Q727" i="11"/>
  <c r="I727"/>
  <c r="I177" i="4"/>
  <c r="P710" i="11"/>
  <c r="P164" i="4"/>
  <c r="L710" i="11"/>
  <c r="L164" i="4"/>
  <c r="H710" i="11"/>
  <c r="H164" i="4"/>
  <c r="O691" i="11"/>
  <c r="O161" i="4"/>
  <c r="K161"/>
  <c r="K691" i="11"/>
  <c r="R674"/>
  <c r="R158" i="4"/>
  <c r="N674" i="11"/>
  <c r="N158" i="4"/>
  <c r="J674" i="11"/>
  <c r="J158" i="4"/>
  <c r="Q155"/>
  <c r="Q655" i="11"/>
  <c r="I655"/>
  <c r="I155" i="4"/>
  <c r="P152"/>
  <c r="P638" i="11"/>
  <c r="L638"/>
  <c r="L152" i="4"/>
  <c r="H638" i="11"/>
  <c r="H152" i="4"/>
  <c r="O619" i="11"/>
  <c r="O149" i="4"/>
  <c r="K149"/>
  <c r="K619" i="11"/>
  <c r="L7" i="4"/>
  <c r="H90"/>
  <c r="N16"/>
  <c r="L22"/>
  <c r="K41"/>
  <c r="I47"/>
  <c r="L56"/>
  <c r="L78"/>
  <c r="I115"/>
  <c r="R130"/>
  <c r="M7"/>
  <c r="I7"/>
  <c r="H56"/>
  <c r="H146"/>
  <c r="K19"/>
  <c r="N50"/>
  <c r="K53"/>
  <c r="O75"/>
  <c r="N84"/>
  <c r="K87"/>
  <c r="I127"/>
  <c r="J130"/>
  <c r="O143"/>
  <c r="K143"/>
  <c r="J1070" i="11"/>
  <c r="J254" i="4"/>
  <c r="I251"/>
  <c r="I1051" i="11"/>
  <c r="L1034"/>
  <c r="L248" i="4"/>
  <c r="O245"/>
  <c r="O1015" i="11"/>
  <c r="N998"/>
  <c r="N232" i="4"/>
  <c r="P962" i="11"/>
  <c r="P226" i="4"/>
  <c r="O223"/>
  <c r="O943" i="11"/>
  <c r="N220" i="4"/>
  <c r="N926" i="11"/>
  <c r="Q907"/>
  <c r="Q217" i="4"/>
  <c r="P890" i="11"/>
  <c r="P214" i="4"/>
  <c r="H214"/>
  <c r="H890" i="11"/>
  <c r="N198" i="4"/>
  <c r="N854" i="11"/>
  <c r="Q195" i="4"/>
  <c r="Q835" i="11"/>
  <c r="P818"/>
  <c r="P192" i="4"/>
  <c r="H192"/>
  <c r="H818" i="11"/>
  <c r="R186" i="4"/>
  <c r="R782" i="11"/>
  <c r="Q183" i="4"/>
  <c r="Q763" i="11"/>
  <c r="I183" i="4"/>
  <c r="I763" i="11"/>
  <c r="H180" i="4"/>
  <c r="H746" i="11"/>
  <c r="R164" i="4"/>
  <c r="R710" i="11"/>
  <c r="J164" i="4"/>
  <c r="J710" i="11"/>
  <c r="I161" i="4"/>
  <c r="I691" i="11"/>
  <c r="H158" i="4"/>
  <c r="H674" i="11"/>
  <c r="K655"/>
  <c r="K155" i="4"/>
  <c r="J638" i="11"/>
  <c r="J152" i="4"/>
  <c r="Q1070" i="11"/>
  <c r="Q254" i="4"/>
  <c r="I254"/>
  <c r="I1070" i="11"/>
  <c r="P251" i="4"/>
  <c r="P1051" i="11"/>
  <c r="L1051"/>
  <c r="L251" i="4"/>
  <c r="H1051" i="11"/>
  <c r="H251" i="4"/>
  <c r="O248"/>
  <c r="O1034" i="11"/>
  <c r="K1034"/>
  <c r="K248" i="4"/>
  <c r="R1015" i="11"/>
  <c r="R245" i="4"/>
  <c r="N1015" i="11"/>
  <c r="N245" i="4"/>
  <c r="J245"/>
  <c r="J1015" i="11"/>
  <c r="Q998"/>
  <c r="Q232" i="4"/>
  <c r="I998" i="11"/>
  <c r="I232" i="4"/>
  <c r="P229"/>
  <c r="P979" i="11"/>
  <c r="L979"/>
  <c r="H979"/>
  <c r="H229" i="4"/>
  <c r="O226"/>
  <c r="O962" i="11"/>
  <c r="K962"/>
  <c r="K226" i="4"/>
  <c r="R943" i="11"/>
  <c r="R223" i="4"/>
  <c r="N943" i="11"/>
  <c r="N223" i="4"/>
  <c r="J223"/>
  <c r="J943" i="11"/>
  <c r="Q926"/>
  <c r="Q220" i="4"/>
  <c r="I220"/>
  <c r="I926" i="11"/>
  <c r="P217" i="4"/>
  <c r="P907" i="11"/>
  <c r="L907"/>
  <c r="L217" i="4"/>
  <c r="H907" i="11"/>
  <c r="H217" i="4"/>
  <c r="O214"/>
  <c r="O890" i="11"/>
  <c r="K890"/>
  <c r="K214" i="4"/>
  <c r="R871" i="11"/>
  <c r="R211" i="4"/>
  <c r="N871" i="11"/>
  <c r="N211" i="4"/>
  <c r="J211"/>
  <c r="J871" i="11"/>
  <c r="Q854"/>
  <c r="Q198" i="4"/>
  <c r="I198"/>
  <c r="I854" i="11"/>
  <c r="P195" i="4"/>
  <c r="P835" i="11"/>
  <c r="L835"/>
  <c r="L195" i="4"/>
  <c r="H835" i="11"/>
  <c r="H195" i="4"/>
  <c r="O192"/>
  <c r="O818" i="11"/>
  <c r="K818"/>
  <c r="K192" i="4"/>
  <c r="R799" i="11"/>
  <c r="R189" i="4"/>
  <c r="N799" i="11"/>
  <c r="N189" i="4"/>
  <c r="J189"/>
  <c r="J799" i="11"/>
  <c r="Q782"/>
  <c r="Q186" i="4"/>
  <c r="I186"/>
  <c r="I782" i="11"/>
  <c r="P183" i="4"/>
  <c r="P763" i="11"/>
  <c r="L763"/>
  <c r="L183" i="4"/>
  <c r="H763" i="11"/>
  <c r="H183" i="4"/>
  <c r="O180"/>
  <c r="O746" i="11"/>
  <c r="K746"/>
  <c r="K180" i="4"/>
  <c r="R727" i="11"/>
  <c r="R177" i="4"/>
  <c r="N727" i="11"/>
  <c r="N177" i="4"/>
  <c r="J177"/>
  <c r="J727" i="11"/>
  <c r="Q710"/>
  <c r="Q164" i="4"/>
  <c r="I164"/>
  <c r="I710" i="11"/>
  <c r="P161" i="4"/>
  <c r="P691" i="11"/>
  <c r="L691"/>
  <c r="L161" i="4"/>
  <c r="H691" i="11"/>
  <c r="H161" i="4"/>
  <c r="O158"/>
  <c r="O674" i="11"/>
  <c r="K674"/>
  <c r="K158" i="4"/>
  <c r="R155"/>
  <c r="R655" i="11"/>
  <c r="N155" i="4"/>
  <c r="N655" i="11"/>
  <c r="J155" i="4"/>
  <c r="J655" i="11"/>
  <c r="Q152" i="4"/>
  <c r="Q638" i="11"/>
  <c r="I152" i="4"/>
  <c r="I638" i="11"/>
  <c r="P149" i="4"/>
  <c r="P619" i="11"/>
  <c r="L149" i="4"/>
  <c r="L619" i="11"/>
  <c r="H149" i="4"/>
  <c r="H619" i="11"/>
  <c r="R143" i="4"/>
  <c r="R583" i="11"/>
  <c r="J143" i="4"/>
  <c r="J583" i="11"/>
  <c r="P127" i="4"/>
  <c r="P547" i="11"/>
  <c r="H127" i="4"/>
  <c r="H547" i="11"/>
  <c r="I13" i="4"/>
  <c r="O19"/>
  <c r="P22"/>
  <c r="J28"/>
  <c r="O41"/>
  <c r="P56"/>
  <c r="J62"/>
  <c r="Q115"/>
  <c r="N130"/>
  <c r="Q7"/>
  <c r="H22"/>
  <c r="P10"/>
  <c r="Q13"/>
  <c r="Q47"/>
  <c r="I81"/>
  <c r="K121"/>
  <c r="L530" i="11"/>
  <c r="L124" i="4"/>
  <c r="N458" i="11"/>
  <c r="N112" i="4"/>
  <c r="I439" i="11"/>
  <c r="I109" i="4"/>
  <c r="P93"/>
  <c r="P403" i="11"/>
  <c r="R75" i="4"/>
  <c r="R295" i="11"/>
  <c r="P59" i="4"/>
  <c r="P259" i="11"/>
  <c r="J41" i="4"/>
  <c r="J151" i="11"/>
  <c r="Q16" i="4"/>
  <c r="Q62" i="11"/>
  <c r="M458"/>
  <c r="M112" i="4"/>
  <c r="P439" i="11"/>
  <c r="P109" i="4"/>
  <c r="H439" i="11"/>
  <c r="H109" i="4"/>
  <c r="O458" i="11"/>
  <c r="O112" i="4"/>
  <c r="H93"/>
  <c r="H403" i="11"/>
  <c r="J75" i="4"/>
  <c r="J295" i="11"/>
  <c r="O10" i="4"/>
  <c r="O26" i="11"/>
  <c r="R84" i="4"/>
  <c r="H44"/>
  <c r="Q59"/>
  <c r="K62"/>
  <c r="P84"/>
  <c r="J90"/>
  <c r="L96"/>
  <c r="R124"/>
  <c r="I124"/>
  <c r="L115"/>
  <c r="L458" i="11"/>
  <c r="L112" i="4"/>
  <c r="O439" i="11"/>
  <c r="O109" i="4"/>
  <c r="J439" i="11"/>
  <c r="J109" i="4"/>
  <c r="I50"/>
  <c r="I206" i="11"/>
  <c r="R41" i="4"/>
  <c r="R151" i="11"/>
  <c r="J84" i="4"/>
  <c r="J118"/>
  <c r="Q439" i="11"/>
  <c r="Q109" i="4"/>
  <c r="H78"/>
  <c r="M47"/>
  <c r="I59"/>
  <c r="H84"/>
  <c r="M13"/>
  <c r="O59"/>
  <c r="K75"/>
  <c r="O84"/>
  <c r="I90"/>
  <c r="K96"/>
  <c r="M115"/>
  <c r="Q124"/>
  <c r="K458" i="11"/>
  <c r="K112" i="4"/>
  <c r="N439" i="11"/>
  <c r="N109" i="4"/>
  <c r="K90"/>
  <c r="K386" i="11"/>
  <c r="I16" i="4"/>
  <c r="I62" i="11"/>
  <c r="N96" i="4"/>
  <c r="J124"/>
  <c r="H10"/>
  <c r="H50"/>
  <c r="J50"/>
  <c r="N59"/>
  <c r="I75"/>
  <c r="O87"/>
  <c r="I93"/>
  <c r="K115"/>
  <c r="O121"/>
  <c r="R458" i="11"/>
  <c r="R112" i="4"/>
  <c r="J458" i="11"/>
  <c r="J112" i="4"/>
  <c r="M439" i="11"/>
  <c r="M109" i="4"/>
  <c r="H422" i="11"/>
  <c r="H96" i="4"/>
  <c r="K124"/>
  <c r="K530" i="11"/>
  <c r="R439"/>
  <c r="R109" i="4"/>
  <c r="L13"/>
  <c r="L43" i="11"/>
  <c r="I25" i="4"/>
  <c r="R50"/>
  <c r="Q75"/>
  <c r="M87"/>
  <c r="Q93"/>
  <c r="J115"/>
  <c r="M121"/>
  <c r="Q458" i="11"/>
  <c r="Q112" i="4"/>
  <c r="I458" i="11"/>
  <c r="I112" i="4"/>
  <c r="L439" i="11"/>
  <c r="L109" i="4"/>
  <c r="P458" i="11"/>
  <c r="P112" i="4"/>
  <c r="H458" i="11"/>
  <c r="H112" i="4"/>
  <c r="K439" i="11"/>
  <c r="K109" i="4"/>
  <c r="K22"/>
  <c r="O7"/>
  <c r="N7"/>
  <c r="H7"/>
  <c r="H13"/>
  <c r="O44"/>
  <c r="R25"/>
  <c r="Q25"/>
  <c r="M25"/>
  <c r="L25"/>
  <c r="R28"/>
  <c r="Q28"/>
  <c r="P28"/>
  <c r="O28"/>
  <c r="N28"/>
  <c r="L28"/>
  <c r="L127"/>
  <c r="M81"/>
  <c r="N90"/>
  <c r="L146"/>
  <c r="R44"/>
  <c r="M90"/>
  <c r="O118"/>
  <c r="P53"/>
  <c r="L44"/>
  <c r="Q44"/>
  <c r="N118"/>
  <c r="O127"/>
  <c r="L53"/>
  <c r="P44"/>
  <c r="R53"/>
  <c r="R62"/>
  <c r="M118"/>
  <c r="M127"/>
  <c r="Q127"/>
  <c r="N127"/>
  <c r="L62"/>
  <c r="Q53"/>
  <c r="Q62"/>
  <c r="Q81"/>
  <c r="O90"/>
  <c r="N44"/>
  <c r="P81"/>
  <c r="N146"/>
  <c r="O53"/>
  <c r="P62"/>
  <c r="R90"/>
  <c r="L90"/>
  <c r="M44"/>
  <c r="O62"/>
  <c r="O81"/>
  <c r="Q90"/>
  <c r="M146"/>
  <c r="L118"/>
  <c r="M53"/>
  <c r="N62"/>
  <c r="N81"/>
  <c r="P90"/>
  <c r="R118"/>
  <c r="R127"/>
  <c r="L81"/>
  <c r="L47"/>
  <c r="Q50"/>
  <c r="P7"/>
  <c r="M62"/>
  <c r="M130"/>
  <c r="H25"/>
  <c r="H59"/>
  <c r="N19"/>
  <c r="N53"/>
  <c r="N87"/>
  <c r="N121"/>
  <c r="O78"/>
  <c r="O146"/>
  <c r="P25"/>
  <c r="M28"/>
  <c r="M96"/>
  <c r="Q84"/>
  <c r="I84"/>
  <c r="I118"/>
  <c r="K56"/>
  <c r="Q118" l="1"/>
  <c r="P118"/>
  <c r="P146"/>
  <c r="Q146"/>
  <c r="R81"/>
  <c r="R146"/>
  <c r="I4" l="1"/>
  <c r="J4"/>
  <c r="K4"/>
  <c r="L4"/>
  <c r="M4"/>
  <c r="N4"/>
  <c r="O4"/>
  <c r="P4"/>
  <c r="Q4"/>
  <c r="R4"/>
  <c r="H4"/>
  <c r="F3"/>
  <c r="E3"/>
  <c r="D3"/>
  <c r="B3"/>
  <c r="U6" i="3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G4"/>
  <c r="H4"/>
  <c r="I4"/>
  <c r="J4"/>
  <c r="K4"/>
  <c r="L4"/>
  <c r="M4"/>
  <c r="N4"/>
  <c r="O4"/>
  <c r="P4"/>
  <c r="F4"/>
  <c r="E3"/>
  <c r="D3"/>
  <c r="C3"/>
  <c r="B3"/>
  <c r="S3" i="2"/>
  <c r="T3"/>
  <c r="U3"/>
  <c r="R3"/>
  <c r="G3"/>
  <c r="F3"/>
  <c r="D3"/>
  <c r="E3"/>
  <c r="B3"/>
  <c r="C3"/>
  <c r="H4"/>
  <c r="I4"/>
  <c r="J4"/>
  <c r="K4"/>
  <c r="L4"/>
  <c r="M4"/>
  <c r="N4"/>
  <c r="O4"/>
  <c r="P4"/>
  <c r="Q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M2" i="2"/>
  <c r="J2"/>
  <c r="G2"/>
  <c r="E1"/>
  <c r="D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S5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X6" i="1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S50" l="1"/>
  <c r="T50" s="1"/>
  <c r="S43"/>
  <c r="T43" s="1"/>
  <c r="S35"/>
  <c r="T35" s="1"/>
  <c r="S51"/>
  <c r="T51" s="1"/>
  <c r="S44"/>
  <c r="T44" s="1"/>
  <c r="S53"/>
  <c r="T53" s="1"/>
  <c r="S45"/>
  <c r="T45" s="1"/>
  <c r="S37"/>
  <c r="T37" s="1"/>
  <c r="S58"/>
  <c r="T58" s="1"/>
  <c r="S52"/>
  <c r="T52" s="1"/>
  <c r="S46"/>
  <c r="T46" s="1"/>
  <c r="S36"/>
  <c r="T36" s="1"/>
  <c r="S62"/>
  <c r="T62" s="1"/>
  <c r="S47"/>
  <c r="T47" s="1"/>
  <c r="S39"/>
  <c r="T39" s="1"/>
  <c r="S60"/>
  <c r="T60" s="1"/>
  <c r="S61"/>
  <c r="T61" s="1"/>
  <c r="S38"/>
  <c r="T38" s="1"/>
  <c r="S55"/>
  <c r="T55" s="1"/>
  <c r="S64"/>
  <c r="T64" s="1"/>
  <c r="S56"/>
  <c r="T56" s="1"/>
  <c r="S48"/>
  <c r="T48" s="1"/>
  <c r="S40"/>
  <c r="T40" s="1"/>
  <c r="S42"/>
  <c r="T42" s="1"/>
  <c r="S59"/>
  <c r="T59" s="1"/>
  <c r="S54"/>
  <c r="T54" s="1"/>
  <c r="S63"/>
  <c r="T63" s="1"/>
  <c r="S57"/>
  <c r="T57" s="1"/>
  <c r="S49"/>
  <c r="T49" s="1"/>
  <c r="S41"/>
  <c r="T41" s="1"/>
  <c r="S62" i="2"/>
  <c r="T62" s="1"/>
  <c r="S54"/>
  <c r="T54" s="1"/>
  <c r="S46"/>
  <c r="T46" s="1"/>
  <c r="S38"/>
  <c r="T38" s="1"/>
  <c r="S59"/>
  <c r="T59" s="1"/>
  <c r="S51"/>
  <c r="T51" s="1"/>
  <c r="S43"/>
  <c r="T43" s="1"/>
  <c r="S35"/>
  <c r="T35" s="1"/>
  <c r="S64"/>
  <c r="T64" s="1"/>
  <c r="S60"/>
  <c r="T60" s="1"/>
  <c r="S56"/>
  <c r="T56" s="1"/>
  <c r="S52"/>
  <c r="T52" s="1"/>
  <c r="S48"/>
  <c r="T48" s="1"/>
  <c r="S44"/>
  <c r="T44" s="1"/>
  <c r="S40"/>
  <c r="T40" s="1"/>
  <c r="S36"/>
  <c r="T36" s="1"/>
  <c r="S58"/>
  <c r="T58" s="1"/>
  <c r="S50"/>
  <c r="T50" s="1"/>
  <c r="S42"/>
  <c r="T42" s="1"/>
  <c r="S63"/>
  <c r="T63" s="1"/>
  <c r="S55"/>
  <c r="T55" s="1"/>
  <c r="S47"/>
  <c r="T47" s="1"/>
  <c r="S39"/>
  <c r="T39" s="1"/>
  <c r="S61"/>
  <c r="T61" s="1"/>
  <c r="S57"/>
  <c r="T57" s="1"/>
  <c r="S53"/>
  <c r="T53" s="1"/>
  <c r="S49"/>
  <c r="T49" s="1"/>
  <c r="S45"/>
  <c r="T45" s="1"/>
  <c r="S41"/>
  <c r="T41" s="1"/>
  <c r="S37"/>
  <c r="T37" s="1"/>
  <c r="S28"/>
  <c r="S20"/>
  <c r="S12"/>
  <c r="T12" s="1"/>
  <c r="S27"/>
  <c r="S19"/>
  <c r="T19" s="1"/>
  <c r="S11"/>
  <c r="T11" s="1"/>
  <c r="S34"/>
  <c r="S26"/>
  <c r="T26" s="1"/>
  <c r="S18"/>
  <c r="S10"/>
  <c r="S33"/>
  <c r="T33" s="1"/>
  <c r="S25"/>
  <c r="S17"/>
  <c r="T17" s="1"/>
  <c r="S9"/>
  <c r="T9" s="1"/>
  <c r="S21"/>
  <c r="S32"/>
  <c r="T32" s="1"/>
  <c r="S24"/>
  <c r="S16"/>
  <c r="T16" s="1"/>
  <c r="S31"/>
  <c r="T31" s="1"/>
  <c r="S23"/>
  <c r="S15"/>
  <c r="T15" s="1"/>
  <c r="S29"/>
  <c r="T29" s="1"/>
  <c r="S13"/>
  <c r="S30"/>
  <c r="S22"/>
  <c r="S14"/>
  <c r="S34" i="1"/>
  <c r="T34" s="1"/>
  <c r="S33"/>
  <c r="S25"/>
  <c r="T25" s="1"/>
  <c r="S17"/>
  <c r="T17" s="1"/>
  <c r="S26"/>
  <c r="T26" s="1"/>
  <c r="S32"/>
  <c r="T32" s="1"/>
  <c r="S24"/>
  <c r="T24" s="1"/>
  <c r="S16"/>
  <c r="S23"/>
  <c r="T23" s="1"/>
  <c r="S15"/>
  <c r="T15" s="1"/>
  <c r="S18"/>
  <c r="T18" s="1"/>
  <c r="S30"/>
  <c r="T30" s="1"/>
  <c r="S14"/>
  <c r="T14" s="1"/>
  <c r="S31"/>
  <c r="T31" s="1"/>
  <c r="S22"/>
  <c r="T22" s="1"/>
  <c r="S29"/>
  <c r="T29" s="1"/>
  <c r="S21"/>
  <c r="T21" s="1"/>
  <c r="S13"/>
  <c r="T13" s="1"/>
  <c r="S12"/>
  <c r="S28"/>
  <c r="S20"/>
  <c r="T20" s="1"/>
  <c r="S27"/>
  <c r="S19"/>
  <c r="T19" s="1"/>
  <c r="S11"/>
  <c r="S8" i="2"/>
  <c r="S61" i="11" s="1"/>
  <c r="S10" i="1"/>
  <c r="S96" i="11" s="1"/>
  <c r="S9" i="1"/>
  <c r="S77" i="11" s="1"/>
  <c r="S8" i="1"/>
  <c r="S60" i="11" s="1"/>
  <c r="H17" i="9"/>
  <c r="S5" i="1"/>
  <c r="S5" i="11" s="1"/>
  <c r="S7" i="2"/>
  <c r="G17" i="9"/>
  <c r="S7" i="1"/>
  <c r="S6"/>
  <c r="S6" i="2"/>
  <c r="S25" i="11" s="1"/>
  <c r="C6" i="3"/>
  <c r="D24" i="11" s="1"/>
  <c r="C7" i="3"/>
  <c r="D41" i="11" s="1"/>
  <c r="C8" i="3"/>
  <c r="D60" i="11" s="1"/>
  <c r="C9" i="3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T9" i="1" l="1"/>
  <c r="T77" i="11" s="1"/>
  <c r="S190" i="4"/>
  <c r="S816" i="11"/>
  <c r="T187" i="4"/>
  <c r="T797" i="11"/>
  <c r="S227" i="4"/>
  <c r="S977" i="11"/>
  <c r="T218" i="4"/>
  <c r="T924" i="11"/>
  <c r="S243" i="4"/>
  <c r="S1013" i="11"/>
  <c r="S246" i="4"/>
  <c r="S1032" i="11"/>
  <c r="S224" i="4"/>
  <c r="S960" i="11"/>
  <c r="S162" i="4"/>
  <c r="S708" i="11"/>
  <c r="T190" i="4"/>
  <c r="T816" i="11"/>
  <c r="T246" i="4"/>
  <c r="T1032" i="11"/>
  <c r="S153" i="4"/>
  <c r="S653" i="11"/>
  <c r="T212" i="4"/>
  <c r="T888" i="11"/>
  <c r="S780"/>
  <c r="S184" i="4"/>
  <c r="T600" i="11"/>
  <c r="T144" i="4"/>
  <c r="T181"/>
  <c r="T761" i="11"/>
  <c r="T852"/>
  <c r="T196" i="4"/>
  <c r="T209"/>
  <c r="T869" i="11"/>
  <c r="T159" i="4"/>
  <c r="T689" i="11"/>
  <c r="T960"/>
  <c r="T224" i="4"/>
  <c r="T153"/>
  <c r="T653" i="11"/>
  <c r="S212" i="4"/>
  <c r="S888" i="11"/>
  <c r="T184" i="4"/>
  <c r="T780" i="11"/>
  <c r="S600"/>
  <c r="S144" i="4"/>
  <c r="S181"/>
  <c r="S761" i="11"/>
  <c r="S196" i="4"/>
  <c r="S852" i="11"/>
  <c r="S869"/>
  <c r="S209" i="4"/>
  <c r="S159"/>
  <c r="S689" i="11"/>
  <c r="T227" i="4"/>
  <c r="T977" i="11"/>
  <c r="T249" i="4"/>
  <c r="T1049" i="11"/>
  <c r="S150" i="4"/>
  <c r="S636" i="11"/>
  <c r="T215" i="4"/>
  <c r="T905" i="11"/>
  <c r="T147" i="4"/>
  <c r="T617" i="11"/>
  <c r="S178" i="4"/>
  <c r="S744" i="11"/>
  <c r="T725"/>
  <c r="T175" i="4"/>
  <c r="T545" i="11"/>
  <c r="T125" i="4"/>
  <c r="T708" i="11"/>
  <c r="T162" i="4"/>
  <c r="S249"/>
  <c r="S1049" i="11"/>
  <c r="T150" i="4"/>
  <c r="T636" i="11"/>
  <c r="S215" i="4"/>
  <c r="S905" i="11"/>
  <c r="S147" i="4"/>
  <c r="S617" i="11"/>
  <c r="T178" i="4"/>
  <c r="T744" i="11"/>
  <c r="S175" i="4"/>
  <c r="S725" i="11"/>
  <c r="S545"/>
  <c r="S125" i="4"/>
  <c r="T243"/>
  <c r="T1013" i="11"/>
  <c r="S221" i="4"/>
  <c r="S941" i="11"/>
  <c r="S672"/>
  <c r="S156" i="4"/>
  <c r="S1068" i="11"/>
  <c r="S252" i="4"/>
  <c r="T230"/>
  <c r="T996" i="11"/>
  <c r="T564"/>
  <c r="T128" i="4"/>
  <c r="T581" i="11"/>
  <c r="T141" i="4"/>
  <c r="T833" i="11"/>
  <c r="T193" i="4"/>
  <c r="S187"/>
  <c r="S797" i="11"/>
  <c r="S218" i="4"/>
  <c r="S924" i="11"/>
  <c r="T221" i="4"/>
  <c r="T941" i="11"/>
  <c r="T672"/>
  <c r="T156" i="4"/>
  <c r="T252"/>
  <c r="T1068" i="11"/>
  <c r="S230" i="4"/>
  <c r="S996" i="11"/>
  <c r="S564"/>
  <c r="S128" i="4"/>
  <c r="S141"/>
  <c r="S581" i="11"/>
  <c r="S193" i="4"/>
  <c r="S833" i="11"/>
  <c r="AN63" i="3"/>
  <c r="AJ63"/>
  <c r="AF63"/>
  <c r="AB63"/>
  <c r="X63"/>
  <c r="AQ63"/>
  <c r="AA63"/>
  <c r="AO63"/>
  <c r="AK63"/>
  <c r="AG63"/>
  <c r="AC63"/>
  <c r="Y63"/>
  <c r="V63"/>
  <c r="AM63"/>
  <c r="AI63"/>
  <c r="AE63"/>
  <c r="W63"/>
  <c r="AP63"/>
  <c r="AL63"/>
  <c r="AH63"/>
  <c r="AD63"/>
  <c r="Z63"/>
  <c r="AN59"/>
  <c r="AJ59"/>
  <c r="AF59"/>
  <c r="AB59"/>
  <c r="X59"/>
  <c r="V59"/>
  <c r="AM59"/>
  <c r="AI59"/>
  <c r="AO59"/>
  <c r="AK59"/>
  <c r="AG59"/>
  <c r="AC59"/>
  <c r="Y59"/>
  <c r="Z59"/>
  <c r="AQ59"/>
  <c r="AA59"/>
  <c r="AP59"/>
  <c r="AL59"/>
  <c r="AH59"/>
  <c r="AD59"/>
  <c r="AE59"/>
  <c r="W59"/>
  <c r="AN55"/>
  <c r="AJ55"/>
  <c r="AF55"/>
  <c r="AB55"/>
  <c r="X55"/>
  <c r="Z55"/>
  <c r="AQ55"/>
  <c r="AA55"/>
  <c r="W55"/>
  <c r="AO55"/>
  <c r="AK55"/>
  <c r="AG55"/>
  <c r="AC55"/>
  <c r="Y55"/>
  <c r="AM55"/>
  <c r="AE55"/>
  <c r="AP55"/>
  <c r="AL55"/>
  <c r="AH55"/>
  <c r="AD55"/>
  <c r="V55"/>
  <c r="AI55"/>
  <c r="AN47"/>
  <c r="AJ47"/>
  <c r="AF47"/>
  <c r="AB47"/>
  <c r="X47"/>
  <c r="Z47"/>
  <c r="V47"/>
  <c r="AQ47"/>
  <c r="AM47"/>
  <c r="AI47"/>
  <c r="AE47"/>
  <c r="W47"/>
  <c r="AO47"/>
  <c r="AK47"/>
  <c r="AG47"/>
  <c r="AC47"/>
  <c r="Y47"/>
  <c r="AP47"/>
  <c r="AL47"/>
  <c r="AH47"/>
  <c r="AD47"/>
  <c r="AA47"/>
  <c r="AN43"/>
  <c r="AJ43"/>
  <c r="AF43"/>
  <c r="AB43"/>
  <c r="X43"/>
  <c r="AA43"/>
  <c r="AO43"/>
  <c r="AK43"/>
  <c r="AG43"/>
  <c r="AC43"/>
  <c r="Y43"/>
  <c r="V43"/>
  <c r="AQ43"/>
  <c r="AM43"/>
  <c r="AI43"/>
  <c r="AE43"/>
  <c r="W43"/>
  <c r="AP43"/>
  <c r="AL43"/>
  <c r="AH43"/>
  <c r="AD43"/>
  <c r="Z43"/>
  <c r="AN39"/>
  <c r="AJ39"/>
  <c r="AF39"/>
  <c r="AB39"/>
  <c r="X39"/>
  <c r="V39"/>
  <c r="AM39"/>
  <c r="AI39"/>
  <c r="W39"/>
  <c r="AO39"/>
  <c r="AK39"/>
  <c r="AG39"/>
  <c r="AC39"/>
  <c r="Y39"/>
  <c r="Z39"/>
  <c r="AA39"/>
  <c r="AP39"/>
  <c r="AL39"/>
  <c r="AH39"/>
  <c r="AD39"/>
  <c r="AQ39"/>
  <c r="AE39"/>
  <c r="S798" i="11"/>
  <c r="S188" i="4"/>
  <c r="Q49" i="3"/>
  <c r="T942" i="11"/>
  <c r="T222" i="4"/>
  <c r="S762" i="11"/>
  <c r="S182" i="4"/>
  <c r="Q47" i="3"/>
  <c r="S673" i="11"/>
  <c r="S157" i="4"/>
  <c r="Q42" i="3"/>
  <c r="T709" i="11"/>
  <c r="T163" i="4"/>
  <c r="S925" i="11"/>
  <c r="S219" i="4"/>
  <c r="Q56" i="3"/>
  <c r="S834" i="11"/>
  <c r="S194" i="4"/>
  <c r="Q51" i="3"/>
  <c r="T745" i="11"/>
  <c r="T179" i="4"/>
  <c r="T1033" i="11"/>
  <c r="T247" i="4"/>
  <c r="AO64" i="3"/>
  <c r="AK64"/>
  <c r="AG64"/>
  <c r="AC64"/>
  <c r="Y64"/>
  <c r="AA64"/>
  <c r="AF64"/>
  <c r="AB64"/>
  <c r="AP64"/>
  <c r="AL64"/>
  <c r="AH64"/>
  <c r="AD64"/>
  <c r="Z64"/>
  <c r="V64"/>
  <c r="AN64"/>
  <c r="AJ64"/>
  <c r="AQ64"/>
  <c r="AM64"/>
  <c r="AI64"/>
  <c r="AE64"/>
  <c r="W64"/>
  <c r="X64"/>
  <c r="AO60"/>
  <c r="AK60"/>
  <c r="AG60"/>
  <c r="AC60"/>
  <c r="Y60"/>
  <c r="AN60"/>
  <c r="AB60"/>
  <c r="AP60"/>
  <c r="AL60"/>
  <c r="AH60"/>
  <c r="AD60"/>
  <c r="Z60"/>
  <c r="V60"/>
  <c r="W60"/>
  <c r="AF60"/>
  <c r="X60"/>
  <c r="AQ60"/>
  <c r="AM60"/>
  <c r="AI60"/>
  <c r="AE60"/>
  <c r="AA60"/>
  <c r="AJ60"/>
  <c r="AO56"/>
  <c r="AK56"/>
  <c r="AG56"/>
  <c r="AC56"/>
  <c r="Y56"/>
  <c r="W56"/>
  <c r="AJ56"/>
  <c r="AF56"/>
  <c r="X56"/>
  <c r="AP56"/>
  <c r="AL56"/>
  <c r="AH56"/>
  <c r="AD56"/>
  <c r="Z56"/>
  <c r="V56"/>
  <c r="AN56"/>
  <c r="AB56"/>
  <c r="AQ56"/>
  <c r="AM56"/>
  <c r="AI56"/>
  <c r="AE56"/>
  <c r="AA56"/>
  <c r="AO52"/>
  <c r="AK52"/>
  <c r="AG52"/>
  <c r="AC52"/>
  <c r="Y52"/>
  <c r="AN52"/>
  <c r="AP52"/>
  <c r="AL52"/>
  <c r="AH52"/>
  <c r="AD52"/>
  <c r="Z52"/>
  <c r="V52"/>
  <c r="AA52"/>
  <c r="W52"/>
  <c r="AJ52"/>
  <c r="AF52"/>
  <c r="X52"/>
  <c r="AQ52"/>
  <c r="AM52"/>
  <c r="AI52"/>
  <c r="AE52"/>
  <c r="AB52"/>
  <c r="AO48"/>
  <c r="AK48"/>
  <c r="AG48"/>
  <c r="AC48"/>
  <c r="Y48"/>
  <c r="AA48"/>
  <c r="W48"/>
  <c r="AJ48"/>
  <c r="AB48"/>
  <c r="X48"/>
  <c r="AP48"/>
  <c r="AL48"/>
  <c r="AH48"/>
  <c r="AD48"/>
  <c r="Z48"/>
  <c r="V48"/>
  <c r="AN48"/>
  <c r="AQ48"/>
  <c r="AM48"/>
  <c r="AI48"/>
  <c r="AE48"/>
  <c r="AF48"/>
  <c r="AO44"/>
  <c r="AK44"/>
  <c r="AG44"/>
  <c r="AC44"/>
  <c r="Y44"/>
  <c r="AP44"/>
  <c r="AL44"/>
  <c r="AH44"/>
  <c r="AD44"/>
  <c r="Z44"/>
  <c r="V44"/>
  <c r="AJ44"/>
  <c r="AF44"/>
  <c r="AB44"/>
  <c r="AQ44"/>
  <c r="AM44"/>
  <c r="AI44"/>
  <c r="AE44"/>
  <c r="AA44"/>
  <c r="W44"/>
  <c r="AN44"/>
  <c r="X44"/>
  <c r="AO40"/>
  <c r="AK40"/>
  <c r="AG40"/>
  <c r="AC40"/>
  <c r="Y40"/>
  <c r="AN40"/>
  <c r="AJ40"/>
  <c r="AF40"/>
  <c r="AB40"/>
  <c r="AP40"/>
  <c r="AL40"/>
  <c r="AH40"/>
  <c r="AD40"/>
  <c r="Z40"/>
  <c r="V40"/>
  <c r="W40"/>
  <c r="X40"/>
  <c r="AQ40"/>
  <c r="AM40"/>
  <c r="AI40"/>
  <c r="AE40"/>
  <c r="AA40"/>
  <c r="AO36"/>
  <c r="AK36"/>
  <c r="AG36"/>
  <c r="AC36"/>
  <c r="Y36"/>
  <c r="W36"/>
  <c r="X36"/>
  <c r="AP36"/>
  <c r="AL36"/>
  <c r="AH36"/>
  <c r="AD36"/>
  <c r="Z36"/>
  <c r="V36"/>
  <c r="AN36"/>
  <c r="AF36"/>
  <c r="AB36"/>
  <c r="AQ36"/>
  <c r="AM36"/>
  <c r="AI36"/>
  <c r="AE36"/>
  <c r="AA36"/>
  <c r="AJ36"/>
  <c r="S870" i="11"/>
  <c r="S210" i="4"/>
  <c r="Q53" i="3"/>
  <c r="T1014" i="11"/>
  <c r="T244" i="4"/>
  <c r="S906" i="11"/>
  <c r="S216" i="4"/>
  <c r="Q55" i="3"/>
  <c r="T817" i="11"/>
  <c r="T191" i="4"/>
  <c r="T565" i="11"/>
  <c r="T129" i="4"/>
  <c r="S978" i="11"/>
  <c r="S228" i="4"/>
  <c r="Q59" i="3"/>
  <c r="AP61"/>
  <c r="AL61"/>
  <c r="AH61"/>
  <c r="AD61"/>
  <c r="Z61"/>
  <c r="V61"/>
  <c r="AO61"/>
  <c r="AG61"/>
  <c r="AQ61"/>
  <c r="AM61"/>
  <c r="AI61"/>
  <c r="AE61"/>
  <c r="AA61"/>
  <c r="W61"/>
  <c r="X61"/>
  <c r="AK61"/>
  <c r="Y61"/>
  <c r="AN61"/>
  <c r="AJ61"/>
  <c r="AF61"/>
  <c r="AB61"/>
  <c r="AC61"/>
  <c r="AP57"/>
  <c r="AL57"/>
  <c r="AH57"/>
  <c r="AD57"/>
  <c r="Z57"/>
  <c r="V57"/>
  <c r="X57"/>
  <c r="AK57"/>
  <c r="AC57"/>
  <c r="Y57"/>
  <c r="AQ57"/>
  <c r="AM57"/>
  <c r="AI57"/>
  <c r="AE57"/>
  <c r="AA57"/>
  <c r="W57"/>
  <c r="AO57"/>
  <c r="AN57"/>
  <c r="AJ57"/>
  <c r="AF57"/>
  <c r="AB57"/>
  <c r="AG57"/>
  <c r="AP53"/>
  <c r="AL53"/>
  <c r="AH53"/>
  <c r="AD53"/>
  <c r="Z53"/>
  <c r="V53"/>
  <c r="AO53"/>
  <c r="AQ53"/>
  <c r="AM53"/>
  <c r="AI53"/>
  <c r="AE53"/>
  <c r="AA53"/>
  <c r="W53"/>
  <c r="AK53"/>
  <c r="AG53"/>
  <c r="AC53"/>
  <c r="AN53"/>
  <c r="AJ53"/>
  <c r="AF53"/>
  <c r="AB53"/>
  <c r="X53"/>
  <c r="Y53"/>
  <c r="AP49"/>
  <c r="AL49"/>
  <c r="AH49"/>
  <c r="AD49"/>
  <c r="Z49"/>
  <c r="V49"/>
  <c r="AK49"/>
  <c r="AG49"/>
  <c r="AC49"/>
  <c r="AQ49"/>
  <c r="AM49"/>
  <c r="AI49"/>
  <c r="AE49"/>
  <c r="AA49"/>
  <c r="W49"/>
  <c r="X49"/>
  <c r="AO49"/>
  <c r="Y49"/>
  <c r="AN49"/>
  <c r="AJ49"/>
  <c r="AF49"/>
  <c r="AB49"/>
  <c r="AP45"/>
  <c r="AL45"/>
  <c r="AH45"/>
  <c r="AD45"/>
  <c r="Z45"/>
  <c r="V45"/>
  <c r="AB45"/>
  <c r="X45"/>
  <c r="AO45"/>
  <c r="Y45"/>
  <c r="AQ45"/>
  <c r="AM45"/>
  <c r="AI45"/>
  <c r="AE45"/>
  <c r="AA45"/>
  <c r="W45"/>
  <c r="AG45"/>
  <c r="AC45"/>
  <c r="AN45"/>
  <c r="AJ45"/>
  <c r="AF45"/>
  <c r="AK45"/>
  <c r="AP41"/>
  <c r="AL41"/>
  <c r="AH41"/>
  <c r="AD41"/>
  <c r="Z41"/>
  <c r="V41"/>
  <c r="AG41"/>
  <c r="AQ41"/>
  <c r="AM41"/>
  <c r="AI41"/>
  <c r="AE41"/>
  <c r="AA41"/>
  <c r="W41"/>
  <c r="AB41"/>
  <c r="X41"/>
  <c r="AO41"/>
  <c r="AK41"/>
  <c r="Y41"/>
  <c r="AN41"/>
  <c r="AJ41"/>
  <c r="AF41"/>
  <c r="AC41"/>
  <c r="AP37"/>
  <c r="AL37"/>
  <c r="AH37"/>
  <c r="AD37"/>
  <c r="Z37"/>
  <c r="V37"/>
  <c r="X37"/>
  <c r="AO37"/>
  <c r="AK37"/>
  <c r="AC37"/>
  <c r="Y37"/>
  <c r="AQ37"/>
  <c r="AM37"/>
  <c r="AI37"/>
  <c r="AE37"/>
  <c r="AA37"/>
  <c r="W37"/>
  <c r="AN37"/>
  <c r="AJ37"/>
  <c r="AF37"/>
  <c r="AB37"/>
  <c r="AG37"/>
  <c r="S654" i="11"/>
  <c r="S154" i="4"/>
  <c r="Q41" i="3"/>
  <c r="T798" i="11"/>
  <c r="T188" i="4"/>
  <c r="S942" i="11"/>
  <c r="S222" i="4"/>
  <c r="Q57" i="3"/>
  <c r="T906" i="11"/>
  <c r="T216" i="4"/>
  <c r="S1050" i="11"/>
  <c r="S250" i="4"/>
  <c r="Q63" i="3"/>
  <c r="T673" i="11"/>
  <c r="T157" i="4"/>
  <c r="T961" i="11"/>
  <c r="T225" i="4"/>
  <c r="S781" i="11"/>
  <c r="S185" i="4"/>
  <c r="Q48" i="3"/>
  <c r="T853" i="11"/>
  <c r="T197" i="4"/>
  <c r="S1069" i="11"/>
  <c r="S253" i="4"/>
  <c r="Q64" i="3"/>
  <c r="S546" i="11"/>
  <c r="S126" i="4"/>
  <c r="Q35" i="3"/>
  <c r="T978" i="11"/>
  <c r="T228" i="4"/>
  <c r="S601" i="11"/>
  <c r="S145" i="4"/>
  <c r="Q38" i="3"/>
  <c r="S1033" i="11"/>
  <c r="S247" i="4"/>
  <c r="Q62" i="3"/>
  <c r="AN51"/>
  <c r="AJ51"/>
  <c r="AF51"/>
  <c r="AB51"/>
  <c r="X51"/>
  <c r="AE51"/>
  <c r="AO51"/>
  <c r="AK51"/>
  <c r="AG51"/>
  <c r="AC51"/>
  <c r="Y51"/>
  <c r="Z51"/>
  <c r="V51"/>
  <c r="AQ51"/>
  <c r="AI51"/>
  <c r="AA51"/>
  <c r="W51"/>
  <c r="AP51"/>
  <c r="AL51"/>
  <c r="AH51"/>
  <c r="AD51"/>
  <c r="AM51"/>
  <c r="T654" i="11"/>
  <c r="T154" i="4"/>
  <c r="T618" i="11"/>
  <c r="T148" i="4"/>
  <c r="S817" i="11"/>
  <c r="S191" i="4"/>
  <c r="Q50" i="3"/>
  <c r="T637" i="11"/>
  <c r="T151" i="4"/>
  <c r="T781" i="11"/>
  <c r="T185" i="4"/>
  <c r="T997" i="11"/>
  <c r="T231" i="4"/>
  <c r="T690" i="11"/>
  <c r="T160" i="4"/>
  <c r="S582" i="11"/>
  <c r="S142" i="4"/>
  <c r="Q37" i="3"/>
  <c r="T726" i="11"/>
  <c r="T176" i="4"/>
  <c r="T762" i="11"/>
  <c r="T182" i="4"/>
  <c r="S961" i="11"/>
  <c r="S225" i="4"/>
  <c r="Q58" i="3"/>
  <c r="S709" i="11"/>
  <c r="S163" i="4"/>
  <c r="Q44" i="3"/>
  <c r="S853" i="11"/>
  <c r="S197" i="4"/>
  <c r="Q52" i="3"/>
  <c r="T1069" i="11"/>
  <c r="T253" i="4"/>
  <c r="T834" i="11"/>
  <c r="T194" i="4"/>
  <c r="S889" i="11"/>
  <c r="S213" i="4"/>
  <c r="Q54" i="3"/>
  <c r="AQ62"/>
  <c r="AM62"/>
  <c r="AI62"/>
  <c r="AE62"/>
  <c r="AA62"/>
  <c r="W62"/>
  <c r="AN62"/>
  <c r="AJ62"/>
  <c r="AF62"/>
  <c r="AB62"/>
  <c r="X62"/>
  <c r="Y62"/>
  <c r="AP62"/>
  <c r="AL62"/>
  <c r="AH62"/>
  <c r="AD62"/>
  <c r="Z62"/>
  <c r="V62"/>
  <c r="AO62"/>
  <c r="AK62"/>
  <c r="AG62"/>
  <c r="AC62"/>
  <c r="AQ58"/>
  <c r="AM58"/>
  <c r="AI58"/>
  <c r="AE58"/>
  <c r="AA58"/>
  <c r="W58"/>
  <c r="Y58"/>
  <c r="AP58"/>
  <c r="AL58"/>
  <c r="AH58"/>
  <c r="AD58"/>
  <c r="V58"/>
  <c r="AN58"/>
  <c r="AJ58"/>
  <c r="AF58"/>
  <c r="AB58"/>
  <c r="X58"/>
  <c r="AO58"/>
  <c r="AK58"/>
  <c r="AG58"/>
  <c r="AC58"/>
  <c r="Z58"/>
  <c r="AQ54"/>
  <c r="AM54"/>
  <c r="AI54"/>
  <c r="AE54"/>
  <c r="AA54"/>
  <c r="W54"/>
  <c r="Z54"/>
  <c r="AN54"/>
  <c r="AJ54"/>
  <c r="AF54"/>
  <c r="AB54"/>
  <c r="X54"/>
  <c r="AP54"/>
  <c r="AL54"/>
  <c r="AH54"/>
  <c r="AD54"/>
  <c r="AO54"/>
  <c r="AK54"/>
  <c r="AG54"/>
  <c r="AC54"/>
  <c r="Y54"/>
  <c r="V54"/>
  <c r="AQ50"/>
  <c r="AM50"/>
  <c r="AI50"/>
  <c r="AE50"/>
  <c r="AA50"/>
  <c r="W50"/>
  <c r="AP50"/>
  <c r="AH50"/>
  <c r="AN50"/>
  <c r="AJ50"/>
  <c r="AF50"/>
  <c r="AB50"/>
  <c r="X50"/>
  <c r="Y50"/>
  <c r="Z50"/>
  <c r="V50"/>
  <c r="AO50"/>
  <c r="AK50"/>
  <c r="AG50"/>
  <c r="AC50"/>
  <c r="AL50"/>
  <c r="AD50"/>
  <c r="AQ46"/>
  <c r="AM46"/>
  <c r="AI46"/>
  <c r="AE46"/>
  <c r="AA46"/>
  <c r="W46"/>
  <c r="Y46"/>
  <c r="AL46"/>
  <c r="AD46"/>
  <c r="Z46"/>
  <c r="V46"/>
  <c r="AN46"/>
  <c r="AJ46"/>
  <c r="AF46"/>
  <c r="AB46"/>
  <c r="X46"/>
  <c r="AP46"/>
  <c r="AO46"/>
  <c r="AK46"/>
  <c r="AG46"/>
  <c r="AC46"/>
  <c r="AH46"/>
  <c r="AQ42"/>
  <c r="AM42"/>
  <c r="AI42"/>
  <c r="AE42"/>
  <c r="AA42"/>
  <c r="W42"/>
  <c r="AP42"/>
  <c r="AN42"/>
  <c r="AJ42"/>
  <c r="AF42"/>
  <c r="AB42"/>
  <c r="X42"/>
  <c r="Y42"/>
  <c r="AL42"/>
  <c r="AH42"/>
  <c r="AD42"/>
  <c r="Z42"/>
  <c r="V42"/>
  <c r="AO42"/>
  <c r="AK42"/>
  <c r="AG42"/>
  <c r="AC42"/>
  <c r="AQ38"/>
  <c r="AM38"/>
  <c r="AI38"/>
  <c r="AE38"/>
  <c r="AA38"/>
  <c r="W38"/>
  <c r="Y38"/>
  <c r="AL38"/>
  <c r="AH38"/>
  <c r="AD38"/>
  <c r="V38"/>
  <c r="AN38"/>
  <c r="AJ38"/>
  <c r="AF38"/>
  <c r="AB38"/>
  <c r="X38"/>
  <c r="AP38"/>
  <c r="AO38"/>
  <c r="AK38"/>
  <c r="AG38"/>
  <c r="AC38"/>
  <c r="Z38"/>
  <c r="T582" i="11"/>
  <c r="T142" i="4"/>
  <c r="S726" i="11"/>
  <c r="S176" i="4"/>
  <c r="Q45" i="3"/>
  <c r="T870" i="11"/>
  <c r="T210" i="4"/>
  <c r="S1014" i="11"/>
  <c r="S244" i="4"/>
  <c r="Q61" i="3"/>
  <c r="S618" i="11"/>
  <c r="S148" i="4"/>
  <c r="Q39" i="3"/>
  <c r="T1050" i="11"/>
  <c r="T250" i="4"/>
  <c r="S129"/>
  <c r="S565" i="11"/>
  <c r="Q36" i="3"/>
  <c r="S637" i="11"/>
  <c r="S151" i="4"/>
  <c r="Q40" i="3"/>
  <c r="T925" i="11"/>
  <c r="T219" i="4"/>
  <c r="S997" i="11"/>
  <c r="S231" i="4"/>
  <c r="Q60" i="3"/>
  <c r="T546" i="11"/>
  <c r="T126" i="4"/>
  <c r="S690" i="11"/>
  <c r="S160" i="4"/>
  <c r="Q43" i="3"/>
  <c r="T601" i="11"/>
  <c r="T145" i="4"/>
  <c r="S745" i="11"/>
  <c r="S179" i="4"/>
  <c r="Q46" i="3"/>
  <c r="T889" i="11"/>
  <c r="T213" i="4"/>
  <c r="AP35" i="3"/>
  <c r="AN35"/>
  <c r="AL35"/>
  <c r="AJ35"/>
  <c r="AH35"/>
  <c r="AF35"/>
  <c r="AD35"/>
  <c r="AB35"/>
  <c r="Z35"/>
  <c r="X35"/>
  <c r="V35"/>
  <c r="AQ35"/>
  <c r="AO35"/>
  <c r="AM35"/>
  <c r="AK35"/>
  <c r="AI35"/>
  <c r="AG35"/>
  <c r="AE35"/>
  <c r="AC35"/>
  <c r="AA35"/>
  <c r="Y35"/>
  <c r="W35"/>
  <c r="T493" i="11"/>
  <c r="T117" i="4"/>
  <c r="T510" i="11"/>
  <c r="T120" i="4"/>
  <c r="T205" i="11"/>
  <c r="T49" i="4"/>
  <c r="T385" i="11"/>
  <c r="T89" i="4"/>
  <c r="S457" i="11"/>
  <c r="S111" i="4"/>
  <c r="T114"/>
  <c r="T474" i="11"/>
  <c r="T133"/>
  <c r="T27" i="4"/>
  <c r="T30" i="2"/>
  <c r="S186" i="11"/>
  <c r="S46" i="4"/>
  <c r="S222" i="11"/>
  <c r="S52" i="4"/>
  <c r="S258" i="11"/>
  <c r="S58" i="4"/>
  <c r="S510" i="11"/>
  <c r="S120" i="4"/>
  <c r="S97" i="11"/>
  <c r="S21" i="4"/>
  <c r="T258" i="11"/>
  <c r="T58" i="4"/>
  <c r="S61"/>
  <c r="S277" i="11"/>
  <c r="S385"/>
  <c r="S89" i="4"/>
  <c r="S150" i="11"/>
  <c r="S40" i="4"/>
  <c r="S294" i="11"/>
  <c r="S74" i="4"/>
  <c r="T222" i="11"/>
  <c r="T52" i="4"/>
  <c r="T10" i="2"/>
  <c r="S529" i="11"/>
  <c r="S123" i="4"/>
  <c r="T20" i="2"/>
  <c r="T7"/>
  <c r="T42" i="11" s="1"/>
  <c r="S42"/>
  <c r="T13" i="2"/>
  <c r="S330" i="11"/>
  <c r="S80" i="4"/>
  <c r="T21" i="2"/>
  <c r="T34"/>
  <c r="S402" i="11"/>
  <c r="S92" i="4"/>
  <c r="S169" i="11"/>
  <c r="S43" i="4"/>
  <c r="S313" i="11"/>
  <c r="S77" i="4"/>
  <c r="T23" i="2"/>
  <c r="S366" i="11"/>
  <c r="S86" i="4"/>
  <c r="S241" i="11"/>
  <c r="S55" i="4"/>
  <c r="T27" i="2"/>
  <c r="S95" i="4"/>
  <c r="S421" i="11"/>
  <c r="T78"/>
  <c r="T18" i="4"/>
  <c r="S205" i="11"/>
  <c r="S49" i="4"/>
  <c r="T14" i="2"/>
  <c r="T8"/>
  <c r="S349" i="11"/>
  <c r="S83" i="4"/>
  <c r="T22" i="2"/>
  <c r="S438" i="11"/>
  <c r="S108" i="4"/>
  <c r="T24" i="2"/>
  <c r="T25"/>
  <c r="T18"/>
  <c r="S114" i="11"/>
  <c r="S24" i="4"/>
  <c r="T28" i="2"/>
  <c r="S493" i="11"/>
  <c r="S117" i="4"/>
  <c r="T46"/>
  <c r="T186" i="11"/>
  <c r="T6" i="2"/>
  <c r="T25" i="11" s="1"/>
  <c r="T5" i="2"/>
  <c r="S6" i="11"/>
  <c r="T438"/>
  <c r="T108" i="4"/>
  <c r="S474" i="11"/>
  <c r="S114" i="4"/>
  <c r="S78" i="11"/>
  <c r="S18" i="4"/>
  <c r="T114" i="11"/>
  <c r="T24" i="4"/>
  <c r="S27"/>
  <c r="S133" i="11"/>
  <c r="D941"/>
  <c r="D221" i="4"/>
  <c r="D797" i="11"/>
  <c r="D187" i="4"/>
  <c r="D653" i="11"/>
  <c r="D153" i="4"/>
  <c r="D1068" i="11"/>
  <c r="D252" i="4"/>
  <c r="D924" i="11"/>
  <c r="D218" i="4"/>
  <c r="D780" i="11"/>
  <c r="D184" i="4"/>
  <c r="D636" i="11"/>
  <c r="D150" i="4"/>
  <c r="D816" i="11"/>
  <c r="D190" i="4"/>
  <c r="D905" i="11"/>
  <c r="D215" i="4"/>
  <c r="D617" i="11"/>
  <c r="D147" i="4"/>
  <c r="D1032" i="11"/>
  <c r="D246" i="4"/>
  <c r="D888" i="11"/>
  <c r="D212" i="4"/>
  <c r="D744" i="11"/>
  <c r="D178" i="4"/>
  <c r="D600" i="11"/>
  <c r="D144" i="4"/>
  <c r="D672" i="11"/>
  <c r="D156" i="4"/>
  <c r="D1013" i="11"/>
  <c r="D243" i="4"/>
  <c r="D869" i="11"/>
  <c r="D209" i="4"/>
  <c r="D725" i="11"/>
  <c r="D175" i="4"/>
  <c r="D581" i="11"/>
  <c r="D141" i="4"/>
  <c r="D996" i="11"/>
  <c r="D230" i="4"/>
  <c r="D852" i="11"/>
  <c r="D196" i="4"/>
  <c r="D708" i="11"/>
  <c r="D162" i="4"/>
  <c r="D564" i="11"/>
  <c r="D128" i="4"/>
  <c r="D960" i="11"/>
  <c r="D224" i="4"/>
  <c r="D1049" i="11"/>
  <c r="D249" i="4"/>
  <c r="D761" i="11"/>
  <c r="D181" i="4"/>
  <c r="D977" i="11"/>
  <c r="D227" i="4"/>
  <c r="D833" i="11"/>
  <c r="D193" i="4"/>
  <c r="D689" i="11"/>
  <c r="D159" i="4"/>
  <c r="D545" i="11"/>
  <c r="D125" i="4"/>
  <c r="T384" i="11"/>
  <c r="T88" i="4"/>
  <c r="T329" i="11"/>
  <c r="T79" i="4"/>
  <c r="T168" i="11"/>
  <c r="T42" i="4"/>
  <c r="T293" i="11"/>
  <c r="T73" i="4"/>
  <c r="T348" i="11"/>
  <c r="T82" i="4"/>
  <c r="T257" i="11"/>
  <c r="T57" i="4"/>
  <c r="T528" i="11"/>
  <c r="T122" i="4"/>
  <c r="AB32" i="3"/>
  <c r="AA32"/>
  <c r="Z32"/>
  <c r="Y32"/>
  <c r="X32"/>
  <c r="W32"/>
  <c r="V32"/>
  <c r="AC32"/>
  <c r="AQ32"/>
  <c r="AP32"/>
  <c r="AO32"/>
  <c r="AN32"/>
  <c r="AM32"/>
  <c r="AL32"/>
  <c r="AK32"/>
  <c r="AJ32"/>
  <c r="AI32"/>
  <c r="AH32"/>
  <c r="AG32"/>
  <c r="AF32"/>
  <c r="AE32"/>
  <c r="AD32"/>
  <c r="AB16"/>
  <c r="AA16"/>
  <c r="Z16"/>
  <c r="Y16"/>
  <c r="X16"/>
  <c r="W16"/>
  <c r="V16"/>
  <c r="AC16"/>
  <c r="AQ16"/>
  <c r="AP16"/>
  <c r="AO16"/>
  <c r="AN16"/>
  <c r="AM16"/>
  <c r="AL16"/>
  <c r="AK16"/>
  <c r="AJ16"/>
  <c r="AI16"/>
  <c r="AH16"/>
  <c r="AG16"/>
  <c r="AF16"/>
  <c r="AE16"/>
  <c r="AD16"/>
  <c r="S113" i="11"/>
  <c r="S23" i="4"/>
  <c r="Q11" i="3"/>
  <c r="S420" i="11"/>
  <c r="S94" i="4"/>
  <c r="Q28" i="3"/>
  <c r="T437" i="11"/>
  <c r="T107" i="4"/>
  <c r="T456" i="11"/>
  <c r="T110" i="4"/>
  <c r="S204" i="11"/>
  <c r="S48" i="4"/>
  <c r="Q16" i="3"/>
  <c r="T221" i="11"/>
  <c r="T51" i="4"/>
  <c r="AB31" i="3"/>
  <c r="AA31"/>
  <c r="Z31"/>
  <c r="Y31"/>
  <c r="X31"/>
  <c r="W31"/>
  <c r="V31"/>
  <c r="AC31"/>
  <c r="AQ31"/>
  <c r="AP31"/>
  <c r="AO31"/>
  <c r="AN31"/>
  <c r="AM31"/>
  <c r="AL31"/>
  <c r="AK31"/>
  <c r="AJ31"/>
  <c r="AI31"/>
  <c r="AH31"/>
  <c r="AG31"/>
  <c r="AF31"/>
  <c r="AE31"/>
  <c r="AD31"/>
  <c r="AB23"/>
  <c r="AA23"/>
  <c r="Z23"/>
  <c r="Y23"/>
  <c r="X23"/>
  <c r="W23"/>
  <c r="V23"/>
  <c r="AC23"/>
  <c r="AQ23"/>
  <c r="AP23"/>
  <c r="AO23"/>
  <c r="AN23"/>
  <c r="AM23"/>
  <c r="AL23"/>
  <c r="AK23"/>
  <c r="AJ23"/>
  <c r="AI23"/>
  <c r="AH23"/>
  <c r="AG23"/>
  <c r="AF23"/>
  <c r="AE23"/>
  <c r="AD23"/>
  <c r="AB15"/>
  <c r="AA15"/>
  <c r="Z15"/>
  <c r="Y15"/>
  <c r="X15"/>
  <c r="W15"/>
  <c r="V15"/>
  <c r="AC15"/>
  <c r="AQ15"/>
  <c r="AP15"/>
  <c r="AO15"/>
  <c r="AN15"/>
  <c r="AM15"/>
  <c r="AL15"/>
  <c r="AK15"/>
  <c r="AJ15"/>
  <c r="AI15"/>
  <c r="AH15"/>
  <c r="AG15"/>
  <c r="AF15"/>
  <c r="AE15"/>
  <c r="AD15"/>
  <c r="T7" i="1"/>
  <c r="S41" i="11"/>
  <c r="T11" i="1"/>
  <c r="T28"/>
  <c r="S437" i="11"/>
  <c r="S107" i="4"/>
  <c r="Q29" i="3"/>
  <c r="S456" i="11"/>
  <c r="S110" i="4"/>
  <c r="Q30" i="3"/>
  <c r="T16" i="1"/>
  <c r="S221" i="11"/>
  <c r="Q17" i="3"/>
  <c r="S51" i="4"/>
  <c r="AB30" i="3"/>
  <c r="AA30"/>
  <c r="Z30"/>
  <c r="Y30"/>
  <c r="X30"/>
  <c r="W30"/>
  <c r="V30"/>
  <c r="AC30"/>
  <c r="AQ30"/>
  <c r="AP30"/>
  <c r="AO30"/>
  <c r="AN30"/>
  <c r="AM30"/>
  <c r="AL30"/>
  <c r="AK30"/>
  <c r="AJ30"/>
  <c r="AI30"/>
  <c r="AH30"/>
  <c r="AG30"/>
  <c r="AF30"/>
  <c r="AE30"/>
  <c r="AD30"/>
  <c r="AB14"/>
  <c r="AA14"/>
  <c r="Z14"/>
  <c r="Y14"/>
  <c r="X14"/>
  <c r="W14"/>
  <c r="V14"/>
  <c r="AC14"/>
  <c r="AQ14"/>
  <c r="AP14"/>
  <c r="AO14"/>
  <c r="AN14"/>
  <c r="AM14"/>
  <c r="AL14"/>
  <c r="AK14"/>
  <c r="AJ14"/>
  <c r="AI14"/>
  <c r="AH14"/>
  <c r="AG14"/>
  <c r="AF14"/>
  <c r="AE14"/>
  <c r="AD14"/>
  <c r="S132" i="11"/>
  <c r="S26" i="4"/>
  <c r="Q12" i="3"/>
  <c r="T365" i="11"/>
  <c r="T85" i="4"/>
  <c r="AQ5" i="3"/>
  <c r="AB5"/>
  <c r="V5"/>
  <c r="AN5"/>
  <c r="Z5"/>
  <c r="AP5"/>
  <c r="AC5"/>
  <c r="AI5"/>
  <c r="AO5"/>
  <c r="AH5"/>
  <c r="AA5"/>
  <c r="AM5"/>
  <c r="AG5"/>
  <c r="X5"/>
  <c r="AL5"/>
  <c r="AF5"/>
  <c r="Y5"/>
  <c r="AK5"/>
  <c r="AD5"/>
  <c r="AJ5"/>
  <c r="W5"/>
  <c r="AE5"/>
  <c r="AC29"/>
  <c r="AQ29"/>
  <c r="AP29"/>
  <c r="AO29"/>
  <c r="AN29"/>
  <c r="AM29"/>
  <c r="AL29"/>
  <c r="AK29"/>
  <c r="AJ29"/>
  <c r="AI29"/>
  <c r="AH29"/>
  <c r="AG29"/>
  <c r="AF29"/>
  <c r="AE29"/>
  <c r="AD29"/>
  <c r="AB29"/>
  <c r="AA29"/>
  <c r="Y29"/>
  <c r="V29"/>
  <c r="Z29"/>
  <c r="W29"/>
  <c r="X29"/>
  <c r="AC21"/>
  <c r="AQ21"/>
  <c r="AP21"/>
  <c r="AO21"/>
  <c r="AN21"/>
  <c r="AM21"/>
  <c r="AL21"/>
  <c r="AK21"/>
  <c r="AJ21"/>
  <c r="AI21"/>
  <c r="AH21"/>
  <c r="AG21"/>
  <c r="AF21"/>
  <c r="AE21"/>
  <c r="AD21"/>
  <c r="V21"/>
  <c r="AA21"/>
  <c r="Y21"/>
  <c r="W21"/>
  <c r="Z21"/>
  <c r="X21"/>
  <c r="AB21"/>
  <c r="AC13"/>
  <c r="AQ13"/>
  <c r="AP13"/>
  <c r="AO13"/>
  <c r="AN13"/>
  <c r="AM13"/>
  <c r="AL13"/>
  <c r="AK13"/>
  <c r="AJ13"/>
  <c r="AI13"/>
  <c r="AH13"/>
  <c r="AG13"/>
  <c r="AF13"/>
  <c r="AE13"/>
  <c r="AD13"/>
  <c r="AA13"/>
  <c r="AB13"/>
  <c r="X13"/>
  <c r="W13"/>
  <c r="Z13"/>
  <c r="Y13"/>
  <c r="V13"/>
  <c r="T10" i="1"/>
  <c r="T96" i="11" s="1"/>
  <c r="T12" i="1"/>
  <c r="S312" i="11"/>
  <c r="S76" i="4"/>
  <c r="Q22" i="3"/>
  <c r="S240" i="11"/>
  <c r="S54" i="4"/>
  <c r="Q18" i="3"/>
  <c r="S365" i="11"/>
  <c r="S85" i="4"/>
  <c r="Q25" i="3"/>
  <c r="AB24"/>
  <c r="AA24"/>
  <c r="Z24"/>
  <c r="Y24"/>
  <c r="X24"/>
  <c r="W24"/>
  <c r="V24"/>
  <c r="AC24"/>
  <c r="AQ24"/>
  <c r="AP24"/>
  <c r="AO24"/>
  <c r="AN24"/>
  <c r="AM24"/>
  <c r="AL24"/>
  <c r="AK24"/>
  <c r="AJ24"/>
  <c r="AI24"/>
  <c r="AH24"/>
  <c r="AG24"/>
  <c r="AF24"/>
  <c r="AE24"/>
  <c r="AD24"/>
  <c r="AB22"/>
  <c r="AA22"/>
  <c r="Z22"/>
  <c r="Y22"/>
  <c r="X22"/>
  <c r="W22"/>
  <c r="V22"/>
  <c r="AC22"/>
  <c r="AQ22"/>
  <c r="AP22"/>
  <c r="AO22"/>
  <c r="AN22"/>
  <c r="AM22"/>
  <c r="AL22"/>
  <c r="AK22"/>
  <c r="AJ22"/>
  <c r="AI22"/>
  <c r="AH22"/>
  <c r="AG22"/>
  <c r="AF22"/>
  <c r="AE22"/>
  <c r="AD22"/>
  <c r="T240" i="11"/>
  <c r="T54" i="4"/>
  <c r="AQ28" i="3"/>
  <c r="AP28"/>
  <c r="AO28"/>
  <c r="AN28"/>
  <c r="AM28"/>
  <c r="AL28"/>
  <c r="AK28"/>
  <c r="AJ28"/>
  <c r="AI28"/>
  <c r="AH28"/>
  <c r="AG28"/>
  <c r="AF28"/>
  <c r="AE28"/>
  <c r="AD28"/>
  <c r="AB28"/>
  <c r="AA28"/>
  <c r="Z28"/>
  <c r="Y28"/>
  <c r="X28"/>
  <c r="AC28"/>
  <c r="V28"/>
  <c r="W28"/>
  <c r="AQ20"/>
  <c r="AP20"/>
  <c r="AO20"/>
  <c r="AN20"/>
  <c r="AM20"/>
  <c r="AL20"/>
  <c r="AK20"/>
  <c r="AJ20"/>
  <c r="AI20"/>
  <c r="AH20"/>
  <c r="AG20"/>
  <c r="AF20"/>
  <c r="AE20"/>
  <c r="AD20"/>
  <c r="AB20"/>
  <c r="AA20"/>
  <c r="Z20"/>
  <c r="Y20"/>
  <c r="X20"/>
  <c r="W20"/>
  <c r="AC20"/>
  <c r="V20"/>
  <c r="AQ12"/>
  <c r="AP12"/>
  <c r="AO12"/>
  <c r="AN12"/>
  <c r="AM12"/>
  <c r="AL12"/>
  <c r="AK12"/>
  <c r="AJ12"/>
  <c r="AI12"/>
  <c r="AH12"/>
  <c r="AG12"/>
  <c r="AF12"/>
  <c r="AE12"/>
  <c r="AD12"/>
  <c r="AB12"/>
  <c r="AA12"/>
  <c r="Z12"/>
  <c r="Y12"/>
  <c r="X12"/>
  <c r="W12"/>
  <c r="V12"/>
  <c r="AC12"/>
  <c r="S401" i="11"/>
  <c r="Q27" i="3"/>
  <c r="S91" i="4"/>
  <c r="T39"/>
  <c r="T149" i="11"/>
  <c r="T473"/>
  <c r="T113" i="4"/>
  <c r="T185" i="11"/>
  <c r="T45" i="4"/>
  <c r="T492" i="11"/>
  <c r="T116" i="4"/>
  <c r="S509" i="11"/>
  <c r="Q33" i="3"/>
  <c r="S119" i="4"/>
  <c r="T312" i="11"/>
  <c r="T76" i="4"/>
  <c r="T27" i="1"/>
  <c r="S39" i="4"/>
  <c r="S149" i="11"/>
  <c r="Q13" i="3"/>
  <c r="S473" i="11"/>
  <c r="Q31" i="3"/>
  <c r="S113" i="4"/>
  <c r="S185" i="11"/>
  <c r="Q15" i="3"/>
  <c r="S45" i="4"/>
  <c r="S492" i="11"/>
  <c r="Q32" i="3"/>
  <c r="S116" i="4"/>
  <c r="T33" i="1"/>
  <c r="T6"/>
  <c r="T24" i="11" s="1"/>
  <c r="S24"/>
  <c r="AP6" i="3"/>
  <c r="AO6"/>
  <c r="AN6"/>
  <c r="AL6"/>
  <c r="AK6"/>
  <c r="AI6"/>
  <c r="AJ6"/>
  <c r="AH6"/>
  <c r="AA6"/>
  <c r="Z6"/>
  <c r="Y6"/>
  <c r="X6"/>
  <c r="W6"/>
  <c r="V6"/>
  <c r="AM6"/>
  <c r="AB6"/>
  <c r="AQ6"/>
  <c r="AG6"/>
  <c r="AF6"/>
  <c r="AD6"/>
  <c r="AE6"/>
  <c r="AC6"/>
  <c r="S257" i="11"/>
  <c r="S57" i="4"/>
  <c r="Q19" i="3"/>
  <c r="S348" i="11"/>
  <c r="Q24" i="3"/>
  <c r="S82" i="4"/>
  <c r="AC27" i="3"/>
  <c r="AP27"/>
  <c r="AH27"/>
  <c r="AE27"/>
  <c r="AI27"/>
  <c r="AO27"/>
  <c r="AG27"/>
  <c r="V27"/>
  <c r="Y27"/>
  <c r="W27"/>
  <c r="X27"/>
  <c r="AN27"/>
  <c r="AA27"/>
  <c r="AF27"/>
  <c r="AQ27"/>
  <c r="AM27"/>
  <c r="AL27"/>
  <c r="AJ27"/>
  <c r="AB27"/>
  <c r="Z27"/>
  <c r="AK27"/>
  <c r="AD27"/>
  <c r="AC19"/>
  <c r="AO19"/>
  <c r="AG19"/>
  <c r="AA19"/>
  <c r="Y19"/>
  <c r="W19"/>
  <c r="AP19"/>
  <c r="AN19"/>
  <c r="AD19"/>
  <c r="AM19"/>
  <c r="AF19"/>
  <c r="AL19"/>
  <c r="AK19"/>
  <c r="AB19"/>
  <c r="Z19"/>
  <c r="X19"/>
  <c r="AQ19"/>
  <c r="AI19"/>
  <c r="AE19"/>
  <c r="V19"/>
  <c r="AH19"/>
  <c r="AJ19"/>
  <c r="AC11"/>
  <c r="AN11"/>
  <c r="AF11"/>
  <c r="Y11"/>
  <c r="AM11"/>
  <c r="AD11"/>
  <c r="AB11"/>
  <c r="Z11"/>
  <c r="X11"/>
  <c r="AK11"/>
  <c r="V11"/>
  <c r="AL11"/>
  <c r="AG11"/>
  <c r="AJ11"/>
  <c r="AE11"/>
  <c r="AP11"/>
  <c r="AH11"/>
  <c r="AA11"/>
  <c r="W11"/>
  <c r="AO11"/>
  <c r="AQ11"/>
  <c r="AI11"/>
  <c r="AB34"/>
  <c r="AA34"/>
  <c r="Z34"/>
  <c r="Y34"/>
  <c r="X34"/>
  <c r="W34"/>
  <c r="V34"/>
  <c r="AQ34"/>
  <c r="AP34"/>
  <c r="AO34"/>
  <c r="AN34"/>
  <c r="AM34"/>
  <c r="AL34"/>
  <c r="AK34"/>
  <c r="AJ34"/>
  <c r="AI34"/>
  <c r="AH34"/>
  <c r="AG34"/>
  <c r="AF34"/>
  <c r="AE34"/>
  <c r="AD34"/>
  <c r="AC34"/>
  <c r="AB26"/>
  <c r="AA26"/>
  <c r="Z26"/>
  <c r="Y26"/>
  <c r="X26"/>
  <c r="W26"/>
  <c r="V26"/>
  <c r="AQ26"/>
  <c r="AP26"/>
  <c r="AO26"/>
  <c r="AN26"/>
  <c r="AM26"/>
  <c r="AL26"/>
  <c r="AK26"/>
  <c r="AJ26"/>
  <c r="AI26"/>
  <c r="AH26"/>
  <c r="AG26"/>
  <c r="AF26"/>
  <c r="AE26"/>
  <c r="AD26"/>
  <c r="AC26"/>
  <c r="AB18"/>
  <c r="AA18"/>
  <c r="Z18"/>
  <c r="Y18"/>
  <c r="X18"/>
  <c r="W18"/>
  <c r="V18"/>
  <c r="AQ18"/>
  <c r="AP18"/>
  <c r="AO18"/>
  <c r="AN18"/>
  <c r="AM18"/>
  <c r="AL18"/>
  <c r="AK18"/>
  <c r="AJ18"/>
  <c r="AI18"/>
  <c r="AH18"/>
  <c r="AG18"/>
  <c r="AF18"/>
  <c r="AE18"/>
  <c r="AD18"/>
  <c r="AC18"/>
  <c r="AA10"/>
  <c r="Z10"/>
  <c r="Y10"/>
  <c r="X10"/>
  <c r="W10"/>
  <c r="V10"/>
  <c r="AQ10"/>
  <c r="AP10"/>
  <c r="AO10"/>
  <c r="AN10"/>
  <c r="AM10"/>
  <c r="AL10"/>
  <c r="AK10"/>
  <c r="AJ10"/>
  <c r="AI10"/>
  <c r="AH10"/>
  <c r="AG10"/>
  <c r="AF10"/>
  <c r="AE10"/>
  <c r="AD10"/>
  <c r="AB10"/>
  <c r="AC10"/>
  <c r="S276" i="11"/>
  <c r="S60" i="4"/>
  <c r="Q20" i="3"/>
  <c r="AL33"/>
  <c r="AJ33"/>
  <c r="AI33"/>
  <c r="AQ33"/>
  <c r="AO33"/>
  <c r="AN33"/>
  <c r="AM33"/>
  <c r="AH33"/>
  <c r="AG33"/>
  <c r="AB33"/>
  <c r="AA33"/>
  <c r="Z33"/>
  <c r="Y33"/>
  <c r="X33"/>
  <c r="W33"/>
  <c r="V33"/>
  <c r="AK33"/>
  <c r="AC33"/>
  <c r="AP33"/>
  <c r="AE33"/>
  <c r="AF33"/>
  <c r="AD33"/>
  <c r="AP25"/>
  <c r="AF25"/>
  <c r="AQ25"/>
  <c r="AG25"/>
  <c r="AK25"/>
  <c r="AJ25"/>
  <c r="AI25"/>
  <c r="AB25"/>
  <c r="AA25"/>
  <c r="Z25"/>
  <c r="Y25"/>
  <c r="X25"/>
  <c r="W25"/>
  <c r="V25"/>
  <c r="AL25"/>
  <c r="AC25"/>
  <c r="AO25"/>
  <c r="AN25"/>
  <c r="AM25"/>
  <c r="AH25"/>
  <c r="AE25"/>
  <c r="AD25"/>
  <c r="AH17"/>
  <c r="AG17"/>
  <c r="AM17"/>
  <c r="AB17"/>
  <c r="AA17"/>
  <c r="Z17"/>
  <c r="Y17"/>
  <c r="X17"/>
  <c r="W17"/>
  <c r="V17"/>
  <c r="AQ17"/>
  <c r="AP17"/>
  <c r="AO17"/>
  <c r="AN17"/>
  <c r="AC17"/>
  <c r="AL17"/>
  <c r="AK17"/>
  <c r="AJ17"/>
  <c r="AI17"/>
  <c r="AF17"/>
  <c r="AD17"/>
  <c r="AE17"/>
  <c r="T8" i="1"/>
  <c r="T60" i="11" s="1"/>
  <c r="T276"/>
  <c r="T60" i="4"/>
  <c r="S73"/>
  <c r="S293" i="11"/>
  <c r="Q21" i="3"/>
  <c r="S168" i="11"/>
  <c r="S42" i="4"/>
  <c r="Q14" i="3"/>
  <c r="S329" i="11"/>
  <c r="Q23" i="3"/>
  <c r="S79" i="4"/>
  <c r="S384" i="11"/>
  <c r="Q26" i="3"/>
  <c r="S88" i="4"/>
  <c r="S528" i="11"/>
  <c r="S122" i="4"/>
  <c r="Q34" i="3"/>
  <c r="D113" i="11"/>
  <c r="D23" i="4"/>
  <c r="D240" i="11"/>
  <c r="D54" i="4"/>
  <c r="D509" i="11"/>
  <c r="D119" i="4"/>
  <c r="D365" i="11"/>
  <c r="D85" i="4"/>
  <c r="D221" i="11"/>
  <c r="D51" i="4"/>
  <c r="D77" i="11"/>
  <c r="D17" i="4"/>
  <c r="D257" i="11"/>
  <c r="D57" i="4"/>
  <c r="D384" i="11"/>
  <c r="D88" i="4"/>
  <c r="D492" i="11"/>
  <c r="D116" i="4"/>
  <c r="D348" i="11"/>
  <c r="D82" i="4"/>
  <c r="D204" i="11"/>
  <c r="D48" i="4"/>
  <c r="D528" i="11"/>
  <c r="D122" i="4"/>
  <c r="D96" i="11"/>
  <c r="D20" i="4"/>
  <c r="D473" i="11"/>
  <c r="D113" i="4"/>
  <c r="D329" i="11"/>
  <c r="D79" i="4"/>
  <c r="D185" i="11"/>
  <c r="D45" i="4"/>
  <c r="D456" i="11"/>
  <c r="D110" i="4"/>
  <c r="D312" i="11"/>
  <c r="D76" i="4"/>
  <c r="D168" i="11"/>
  <c r="D42" i="4"/>
  <c r="D401" i="11"/>
  <c r="D91" i="4"/>
  <c r="D437" i="11"/>
  <c r="D107" i="4"/>
  <c r="D293" i="11"/>
  <c r="D73" i="4"/>
  <c r="D149" i="11"/>
  <c r="D39" i="4"/>
  <c r="D420" i="11"/>
  <c r="D94" i="4"/>
  <c r="D276" i="11"/>
  <c r="D60" i="4"/>
  <c r="D132" i="11"/>
  <c r="D26" i="4"/>
  <c r="D14"/>
  <c r="S15"/>
  <c r="T15"/>
  <c r="Q10" i="3"/>
  <c r="S98" i="11" s="1"/>
  <c r="S20" i="4"/>
  <c r="S17"/>
  <c r="Q9" i="3"/>
  <c r="S79" i="11" s="1"/>
  <c r="AN9" i="3"/>
  <c r="AM9"/>
  <c r="AE9"/>
  <c r="W9"/>
  <c r="AL9"/>
  <c r="AD9"/>
  <c r="V9"/>
  <c r="AI9"/>
  <c r="AK9"/>
  <c r="AC9"/>
  <c r="AQ9"/>
  <c r="AJ9"/>
  <c r="AB9"/>
  <c r="AP9"/>
  <c r="AH9"/>
  <c r="Z9"/>
  <c r="AF9"/>
  <c r="X9"/>
  <c r="AA9"/>
  <c r="AO9"/>
  <c r="AG9"/>
  <c r="Y9"/>
  <c r="Q8"/>
  <c r="S62" i="11" s="1"/>
  <c r="S14" i="4"/>
  <c r="AB8" i="3"/>
  <c r="AE8"/>
  <c r="AA8"/>
  <c r="W8"/>
  <c r="AL8"/>
  <c r="AD8"/>
  <c r="AO8"/>
  <c r="AK8"/>
  <c r="AG8"/>
  <c r="AC8"/>
  <c r="Y8"/>
  <c r="X8"/>
  <c r="AM8"/>
  <c r="AI8"/>
  <c r="AH8"/>
  <c r="Z8"/>
  <c r="V8"/>
  <c r="AF8"/>
  <c r="AN8"/>
  <c r="AJ8"/>
  <c r="AQ8"/>
  <c r="AP8"/>
  <c r="S6" i="4"/>
  <c r="Q5" i="3"/>
  <c r="S7" i="11" s="1"/>
  <c r="S5" i="4"/>
  <c r="T5" i="1"/>
  <c r="T5" i="11" s="1"/>
  <c r="S12" i="4"/>
  <c r="I17" i="9"/>
  <c r="J6" i="7"/>
  <c r="AC9"/>
  <c r="AB12"/>
  <c r="W12"/>
  <c r="V16"/>
  <c r="V8"/>
  <c r="Q10"/>
  <c r="P13"/>
  <c r="K14"/>
  <c r="K6"/>
  <c r="J9"/>
  <c r="G16"/>
  <c r="AC16"/>
  <c r="AC8"/>
  <c r="AB11"/>
  <c r="W11"/>
  <c r="V15"/>
  <c r="V7"/>
  <c r="Q9"/>
  <c r="P12"/>
  <c r="K13"/>
  <c r="J16"/>
  <c r="J8"/>
  <c r="H13"/>
  <c r="E6"/>
  <c r="AC12" i="8"/>
  <c r="AB16"/>
  <c r="AB8"/>
  <c r="W12"/>
  <c r="V16"/>
  <c r="V8"/>
  <c r="Q12"/>
  <c r="P16"/>
  <c r="P8"/>
  <c r="K12"/>
  <c r="J16"/>
  <c r="J8"/>
  <c r="H12"/>
  <c r="G16"/>
  <c r="G8"/>
  <c r="AC15" i="7"/>
  <c r="AC7"/>
  <c r="AB10"/>
  <c r="W10"/>
  <c r="V14"/>
  <c r="P6"/>
  <c r="Q16"/>
  <c r="Q8"/>
  <c r="P11"/>
  <c r="K12"/>
  <c r="J15"/>
  <c r="J7"/>
  <c r="H15"/>
  <c r="G13"/>
  <c r="H7"/>
  <c r="D6"/>
  <c r="AC11" i="8"/>
  <c r="AB15"/>
  <c r="AB7"/>
  <c r="W11"/>
  <c r="V15"/>
  <c r="V7"/>
  <c r="Q11"/>
  <c r="P15"/>
  <c r="P7"/>
  <c r="K11"/>
  <c r="J15"/>
  <c r="H17"/>
  <c r="H11"/>
  <c r="G15"/>
  <c r="G7"/>
  <c r="AC14" i="7"/>
  <c r="AC6"/>
  <c r="AB9"/>
  <c r="W9"/>
  <c r="V13"/>
  <c r="Q15"/>
  <c r="Q7"/>
  <c r="P10"/>
  <c r="K11"/>
  <c r="J14"/>
  <c r="H17"/>
  <c r="G15"/>
  <c r="H11"/>
  <c r="G7"/>
  <c r="AC10" i="8"/>
  <c r="AB14"/>
  <c r="AB6"/>
  <c r="W10"/>
  <c r="V14"/>
  <c r="V6"/>
  <c r="Q10"/>
  <c r="P14"/>
  <c r="P6"/>
  <c r="K10"/>
  <c r="J14"/>
  <c r="J7"/>
  <c r="H10"/>
  <c r="G14"/>
  <c r="G6"/>
  <c r="AC13" i="7"/>
  <c r="AB16"/>
  <c r="AB8"/>
  <c r="W16"/>
  <c r="W8"/>
  <c r="V12"/>
  <c r="Q14"/>
  <c r="Q6"/>
  <c r="P9"/>
  <c r="K10"/>
  <c r="J13"/>
  <c r="G17"/>
  <c r="G11"/>
  <c r="H9"/>
  <c r="AC9" i="8"/>
  <c r="AB13"/>
  <c r="W9"/>
  <c r="V13"/>
  <c r="Q9"/>
  <c r="P13"/>
  <c r="K9"/>
  <c r="J13"/>
  <c r="J6"/>
  <c r="H9"/>
  <c r="G13"/>
  <c r="AC12" i="7"/>
  <c r="AB15"/>
  <c r="AB7"/>
  <c r="W15"/>
  <c r="W7"/>
  <c r="V11"/>
  <c r="Q13"/>
  <c r="P16"/>
  <c r="P8"/>
  <c r="K9"/>
  <c r="J12"/>
  <c r="H12"/>
  <c r="G9"/>
  <c r="AC16" i="8"/>
  <c r="AC8"/>
  <c r="AB12"/>
  <c r="W16"/>
  <c r="W8"/>
  <c r="V12"/>
  <c r="Q16"/>
  <c r="Q8"/>
  <c r="P12"/>
  <c r="K16"/>
  <c r="K8"/>
  <c r="J12"/>
  <c r="H16"/>
  <c r="H8"/>
  <c r="G12"/>
  <c r="E6"/>
  <c r="AC11" i="7"/>
  <c r="AB14"/>
  <c r="AB6"/>
  <c r="W14"/>
  <c r="W6"/>
  <c r="V10"/>
  <c r="Q12"/>
  <c r="P15"/>
  <c r="P7"/>
  <c r="K16"/>
  <c r="K8"/>
  <c r="J11"/>
  <c r="H14"/>
  <c r="G12"/>
  <c r="H6"/>
  <c r="AC15" i="8"/>
  <c r="AC7"/>
  <c r="AB11"/>
  <c r="W15"/>
  <c r="W7"/>
  <c r="V11"/>
  <c r="Q15"/>
  <c r="Q7"/>
  <c r="P11"/>
  <c r="K15"/>
  <c r="K7"/>
  <c r="J11"/>
  <c r="H15"/>
  <c r="H7"/>
  <c r="G11"/>
  <c r="AC10" i="7"/>
  <c r="AB13"/>
  <c r="V6"/>
  <c r="W13"/>
  <c r="V9"/>
  <c r="Q11"/>
  <c r="P14"/>
  <c r="K15"/>
  <c r="K7"/>
  <c r="J10"/>
  <c r="H16"/>
  <c r="G14"/>
  <c r="H10"/>
  <c r="H8"/>
  <c r="G6"/>
  <c r="AC14" i="8"/>
  <c r="AC6"/>
  <c r="AB10"/>
  <c r="W14"/>
  <c r="W6"/>
  <c r="V10"/>
  <c r="Q14"/>
  <c r="Q6"/>
  <c r="P10"/>
  <c r="K14"/>
  <c r="K6"/>
  <c r="J10"/>
  <c r="H14"/>
  <c r="H6"/>
  <c r="G10"/>
  <c r="D6"/>
  <c r="G10" i="7"/>
  <c r="AC13" i="8"/>
  <c r="P9"/>
  <c r="K13"/>
  <c r="AB9"/>
  <c r="G8" i="7"/>
  <c r="W13" i="8"/>
  <c r="J9"/>
  <c r="H13"/>
  <c r="V9"/>
  <c r="G17"/>
  <c r="Q13"/>
  <c r="G9"/>
  <c r="S11" i="4"/>
  <c r="Q7" i="3"/>
  <c r="S43" i="11" s="1"/>
  <c r="AP7" i="3"/>
  <c r="AN7"/>
  <c r="AL7"/>
  <c r="AJ7"/>
  <c r="AH7"/>
  <c r="AF7"/>
  <c r="AD7"/>
  <c r="AB7"/>
  <c r="Z7"/>
  <c r="X7"/>
  <c r="V7"/>
  <c r="AQ7"/>
  <c r="AO7"/>
  <c r="AM7"/>
  <c r="AK7"/>
  <c r="AI7"/>
  <c r="AG7"/>
  <c r="AE7"/>
  <c r="AC7"/>
  <c r="AA7"/>
  <c r="Y7"/>
  <c r="W7"/>
  <c r="D11" i="4"/>
  <c r="D8"/>
  <c r="D5"/>
  <c r="T8"/>
  <c r="S8"/>
  <c r="Q6" i="3"/>
  <c r="S26" i="11" s="1"/>
  <c r="S9" i="4"/>
  <c r="T9" l="1"/>
  <c r="T15" i="7"/>
  <c r="Z15"/>
  <c r="I10" i="8"/>
  <c r="Q17"/>
  <c r="T17" s="1"/>
  <c r="K17"/>
  <c r="N17" s="1"/>
  <c r="AC17"/>
  <c r="AF17" s="1"/>
  <c r="W17"/>
  <c r="Z17" s="1"/>
  <c r="T12" i="7"/>
  <c r="N7"/>
  <c r="T12" i="4"/>
  <c r="T20"/>
  <c r="U61" i="2"/>
  <c r="U244" i="4" s="1"/>
  <c r="T17"/>
  <c r="Z7" i="7"/>
  <c r="U52" i="2"/>
  <c r="U55"/>
  <c r="U64"/>
  <c r="U58"/>
  <c r="U36"/>
  <c r="U37"/>
  <c r="U48"/>
  <c r="U56"/>
  <c r="U57"/>
  <c r="U62"/>
  <c r="U59"/>
  <c r="U42"/>
  <c r="T6" i="4"/>
  <c r="U43" i="2"/>
  <c r="U40"/>
  <c r="U39"/>
  <c r="U60"/>
  <c r="U41"/>
  <c r="U49"/>
  <c r="U46"/>
  <c r="U44"/>
  <c r="U47"/>
  <c r="U63"/>
  <c r="U35"/>
  <c r="U7"/>
  <c r="U42" i="11" s="1"/>
  <c r="U51" i="2"/>
  <c r="U38"/>
  <c r="U54"/>
  <c r="U45"/>
  <c r="U53"/>
  <c r="U50"/>
  <c r="U57" i="1"/>
  <c r="U941" i="11" s="1"/>
  <c r="U52" i="1"/>
  <c r="U852" i="11" s="1"/>
  <c r="U42" i="1"/>
  <c r="U156" i="4" s="1"/>
  <c r="U35" i="1"/>
  <c r="U545" i="11" s="1"/>
  <c r="U56" i="1"/>
  <c r="U218" i="4" s="1"/>
  <c r="U41" i="1"/>
  <c r="U153" i="4" s="1"/>
  <c r="U38" i="1"/>
  <c r="U600" i="11" s="1"/>
  <c r="U36" i="1"/>
  <c r="U128" i="4" s="1"/>
  <c r="U53" i="1"/>
  <c r="U209" i="4" s="1"/>
  <c r="U47" i="1"/>
  <c r="U761" i="11" s="1"/>
  <c r="U54" i="1"/>
  <c r="U888" i="11" s="1"/>
  <c r="U50" i="1"/>
  <c r="U816" i="11" s="1"/>
  <c r="U37" i="1"/>
  <c r="U141" i="4" s="1"/>
  <c r="U44" i="1"/>
  <c r="U162" i="4" s="1"/>
  <c r="U45" i="1"/>
  <c r="U175" i="4" s="1"/>
  <c r="U55" i="1"/>
  <c r="U905" i="11" s="1"/>
  <c r="U59" i="1"/>
  <c r="U977" i="11" s="1"/>
  <c r="U43" i="1"/>
  <c r="U689" i="11" s="1"/>
  <c r="U64" i="1"/>
  <c r="U252" i="4" s="1"/>
  <c r="U61" i="1"/>
  <c r="U1013" i="11" s="1"/>
  <c r="U49" i="1"/>
  <c r="U797" i="11" s="1"/>
  <c r="U60" i="1"/>
  <c r="U996" i="11" s="1"/>
  <c r="U46" i="1"/>
  <c r="U178" i="4" s="1"/>
  <c r="U62" i="1"/>
  <c r="U246" i="4" s="1"/>
  <c r="U51" i="1"/>
  <c r="U833" i="11" s="1"/>
  <c r="U40" i="1"/>
  <c r="U636" i="11" s="1"/>
  <c r="U39" i="1"/>
  <c r="U617" i="11" s="1"/>
  <c r="U63" i="1"/>
  <c r="U249" i="4" s="1"/>
  <c r="U48" i="1"/>
  <c r="U184" i="4" s="1"/>
  <c r="U58" i="1"/>
  <c r="U224" i="4" s="1"/>
  <c r="T14"/>
  <c r="S638" i="11"/>
  <c r="S152" i="4"/>
  <c r="R40" i="3"/>
  <c r="S158" i="4"/>
  <c r="S674" i="11"/>
  <c r="R42" i="3"/>
  <c r="T41" i="11"/>
  <c r="T11" i="4"/>
  <c r="S180"/>
  <c r="S746" i="11"/>
  <c r="R46" i="3"/>
  <c r="S998" i="11"/>
  <c r="S232" i="4"/>
  <c r="R60" i="3"/>
  <c r="T60" s="1"/>
  <c r="S566" i="11"/>
  <c r="R36" i="3"/>
  <c r="S130" i="4"/>
  <c r="S214"/>
  <c r="S890" i="11"/>
  <c r="R54" i="3"/>
  <c r="S710" i="11"/>
  <c r="S164" i="4"/>
  <c r="R44" i="3"/>
  <c r="S782" i="11"/>
  <c r="S186" i="4"/>
  <c r="R48" i="3"/>
  <c r="S223" i="4"/>
  <c r="S943" i="11"/>
  <c r="R57" i="3"/>
  <c r="S211" i="4"/>
  <c r="S871" i="11"/>
  <c r="R53" i="3"/>
  <c r="S763" i="11"/>
  <c r="S183" i="4"/>
  <c r="R47" i="3"/>
  <c r="S177" i="4"/>
  <c r="S727" i="11"/>
  <c r="R45" i="3"/>
  <c r="S691" i="11"/>
  <c r="S161" i="4"/>
  <c r="R43" i="3"/>
  <c r="S619" i="11"/>
  <c r="S149" i="4"/>
  <c r="R39" i="3"/>
  <c r="S226" i="4"/>
  <c r="S962" i="11"/>
  <c r="R58" i="3"/>
  <c r="S602" i="11"/>
  <c r="S146" i="4"/>
  <c r="R38" i="3"/>
  <c r="S1051" i="11"/>
  <c r="S251" i="4"/>
  <c r="R63" i="3"/>
  <c r="S655" i="11"/>
  <c r="S155" i="4"/>
  <c r="R41" i="3"/>
  <c r="S907" i="11"/>
  <c r="S217" i="4"/>
  <c r="R55" i="3"/>
  <c r="U32" i="1"/>
  <c r="U116" i="4" s="1"/>
  <c r="U31" i="2"/>
  <c r="U114" i="4" s="1"/>
  <c r="S854" i="11"/>
  <c r="S198" i="4"/>
  <c r="R52" i="3"/>
  <c r="S192" i="4"/>
  <c r="S818" i="11"/>
  <c r="R50" i="3"/>
  <c r="S1070" i="11"/>
  <c r="S254" i="4"/>
  <c r="R64" i="3"/>
  <c r="S835" i="11"/>
  <c r="S195" i="4"/>
  <c r="R51" i="3"/>
  <c r="S189" i="4"/>
  <c r="S799" i="11"/>
  <c r="R49" i="3"/>
  <c r="S245" i="4"/>
  <c r="S1015" i="11"/>
  <c r="R61" i="3"/>
  <c r="S583" i="11"/>
  <c r="R37" i="3"/>
  <c r="S143" i="4"/>
  <c r="S248"/>
  <c r="S1034" i="11"/>
  <c r="R62" i="3"/>
  <c r="S547" i="11"/>
  <c r="R35" i="3"/>
  <c r="S127" i="4"/>
  <c r="S979" i="11"/>
  <c r="S229" i="4"/>
  <c r="R59" i="3"/>
  <c r="S926" i="11"/>
  <c r="S220" i="4"/>
  <c r="R56" i="3"/>
  <c r="U19" i="2"/>
  <c r="AB17" i="8"/>
  <c r="T313" i="11"/>
  <c r="T77" i="4"/>
  <c r="U22" i="2"/>
  <c r="T330" i="11"/>
  <c r="T80" i="4"/>
  <c r="U23" i="2"/>
  <c r="T294" i="11"/>
  <c r="T74" i="4"/>
  <c r="U21" i="2"/>
  <c r="T421" i="11"/>
  <c r="T95" i="4"/>
  <c r="U28" i="2"/>
  <c r="T529" i="11"/>
  <c r="T123" i="4"/>
  <c r="U34" i="2"/>
  <c r="V17" i="8"/>
  <c r="T6" i="11"/>
  <c r="U29" i="2"/>
  <c r="U17"/>
  <c r="U11"/>
  <c r="U33"/>
  <c r="T241" i="11"/>
  <c r="T55" i="4"/>
  <c r="U18" i="2"/>
  <c r="T97" i="11"/>
  <c r="T21" i="4"/>
  <c r="U10" i="2"/>
  <c r="U26"/>
  <c r="U6"/>
  <c r="U25" i="11" s="1"/>
  <c r="T366"/>
  <c r="T86" i="4"/>
  <c r="U25" i="2"/>
  <c r="T61" i="11"/>
  <c r="U8" i="2"/>
  <c r="T402" i="11"/>
  <c r="T92" i="4"/>
  <c r="U27" i="2"/>
  <c r="T150" i="11"/>
  <c r="T40" i="4"/>
  <c r="U13" i="2"/>
  <c r="U12"/>
  <c r="T457" i="11"/>
  <c r="T111" i="4"/>
  <c r="U30" i="2"/>
  <c r="U9"/>
  <c r="T169" i="11"/>
  <c r="T43" i="4"/>
  <c r="U14" i="2"/>
  <c r="U32"/>
  <c r="P17" i="8"/>
  <c r="S17" s="1"/>
  <c r="U5" i="2"/>
  <c r="U6" i="11" s="1"/>
  <c r="J17" i="8"/>
  <c r="T349" i="11"/>
  <c r="T83" i="4"/>
  <c r="U24" i="2"/>
  <c r="U15"/>
  <c r="T277" i="11"/>
  <c r="T61" i="4"/>
  <c r="U20" i="2"/>
  <c r="U16"/>
  <c r="S386" i="11"/>
  <c r="R26" i="3"/>
  <c r="S90" i="4"/>
  <c r="T113" i="11"/>
  <c r="U11" i="1"/>
  <c r="T23" i="4"/>
  <c r="U7" i="1"/>
  <c r="U41" i="11" s="1"/>
  <c r="S278"/>
  <c r="R20" i="3"/>
  <c r="S62" i="4"/>
  <c r="S259" i="11"/>
  <c r="S59" i="4"/>
  <c r="R19" i="3"/>
  <c r="S187" i="11"/>
  <c r="R15" i="3"/>
  <c r="S47" i="4"/>
  <c r="T401" i="11"/>
  <c r="T91" i="4"/>
  <c r="U27" i="1"/>
  <c r="U13"/>
  <c r="U18"/>
  <c r="T132" i="11"/>
  <c r="T26" i="4"/>
  <c r="U12" i="1"/>
  <c r="S458" i="11"/>
  <c r="S112" i="4"/>
  <c r="R30" i="3"/>
  <c r="S96" i="4"/>
  <c r="S422" i="11"/>
  <c r="R28" i="3"/>
  <c r="U24" i="1"/>
  <c r="P17" i="9"/>
  <c r="S17" s="1"/>
  <c r="U10" i="1"/>
  <c r="U96" i="11" s="1"/>
  <c r="U22" i="1"/>
  <c r="U23"/>
  <c r="S206" i="11"/>
  <c r="R16" i="3"/>
  <c r="S50" i="4"/>
  <c r="AB17" i="9"/>
  <c r="AE17" s="1"/>
  <c r="S331" i="11"/>
  <c r="S81" i="4"/>
  <c r="R23" i="3"/>
  <c r="U15" i="1"/>
  <c r="S242" i="11"/>
  <c r="S56" i="4"/>
  <c r="R18" i="3"/>
  <c r="U30" i="1"/>
  <c r="S367" i="11"/>
  <c r="R25" i="3"/>
  <c r="S87" i="4"/>
  <c r="T204" i="11"/>
  <c r="T48" i="4"/>
  <c r="U16" i="1"/>
  <c r="U6"/>
  <c r="U24" i="11" s="1"/>
  <c r="U5" i="1"/>
  <c r="U5" i="11" s="1"/>
  <c r="J17" i="9"/>
  <c r="U8" i="1"/>
  <c r="U60" i="11" s="1"/>
  <c r="S530"/>
  <c r="R34" i="3"/>
  <c r="S124" i="4"/>
  <c r="U20" i="1"/>
  <c r="T509" i="11"/>
  <c r="U33" i="1"/>
  <c r="T119" i="4"/>
  <c r="S475" i="11"/>
  <c r="S115" i="4"/>
  <c r="R31" i="3"/>
  <c r="U25" i="1"/>
  <c r="S439" i="11"/>
  <c r="S109" i="4"/>
  <c r="R29" i="3"/>
  <c r="S115" i="11"/>
  <c r="R11" i="3"/>
  <c r="S25" i="4"/>
  <c r="U34" i="1"/>
  <c r="V17" i="9"/>
  <c r="Y17" s="1"/>
  <c r="S170" i="11"/>
  <c r="R14" i="3"/>
  <c r="S44" i="4"/>
  <c r="S403" i="11"/>
  <c r="R27" i="3"/>
  <c r="S93" i="4"/>
  <c r="U21" i="1"/>
  <c r="U9"/>
  <c r="U77" i="11" s="1"/>
  <c r="S494"/>
  <c r="S118" i="4"/>
  <c r="R32" i="3"/>
  <c r="S151" i="11"/>
  <c r="R13" i="3"/>
  <c r="S41" i="4"/>
  <c r="S511" i="11"/>
  <c r="R33" i="3"/>
  <c r="S121" i="4"/>
  <c r="S314" i="11"/>
  <c r="R22" i="3"/>
  <c r="S78" i="4"/>
  <c r="S134" i="11"/>
  <c r="R12" i="3"/>
  <c r="S28" i="4"/>
  <c r="S223" i="11"/>
  <c r="R17" i="3"/>
  <c r="S53" i="4"/>
  <c r="U17" i="1"/>
  <c r="U29"/>
  <c r="U26"/>
  <c r="S295" i="11"/>
  <c r="R21" i="3"/>
  <c r="S75" i="4"/>
  <c r="S350" i="11"/>
  <c r="S84" i="4"/>
  <c r="R24" i="3"/>
  <c r="U31" i="1"/>
  <c r="T420" i="11"/>
  <c r="T94" i="4"/>
  <c r="U28" i="1"/>
  <c r="U19"/>
  <c r="U14"/>
  <c r="S22" i="4"/>
  <c r="R10" i="3"/>
  <c r="R9"/>
  <c r="S19" i="4"/>
  <c r="N15" i="7"/>
  <c r="I11" i="8"/>
  <c r="I12" i="7"/>
  <c r="Z8" i="8"/>
  <c r="I15" i="7"/>
  <c r="N8" i="8"/>
  <c r="AF8"/>
  <c r="S16" i="4"/>
  <c r="R8" i="3"/>
  <c r="I14" i="7"/>
  <c r="T12" i="8"/>
  <c r="T11" i="7"/>
  <c r="T11" i="8"/>
  <c r="AF9"/>
  <c r="N6"/>
  <c r="W17" i="9"/>
  <c r="Z17" s="1"/>
  <c r="Q17"/>
  <c r="T17" s="1"/>
  <c r="K17"/>
  <c r="AC17"/>
  <c r="AF17" s="1"/>
  <c r="T5" i="4"/>
  <c r="R5" i="3"/>
  <c r="S7" i="4"/>
  <c r="AF16" i="7"/>
  <c r="AF16" i="8"/>
  <c r="Z15"/>
  <c r="T14"/>
  <c r="N13" i="7"/>
  <c r="Z13"/>
  <c r="T13"/>
  <c r="I13"/>
  <c r="AF13"/>
  <c r="Z12" i="8"/>
  <c r="AF12" i="7"/>
  <c r="N12"/>
  <c r="Z11" i="8"/>
  <c r="I11" i="7"/>
  <c r="N11" i="8"/>
  <c r="AF11" i="7"/>
  <c r="T10" i="8"/>
  <c r="I10" i="7"/>
  <c r="N9"/>
  <c r="T9"/>
  <c r="I17" i="8"/>
  <c r="Z8" i="7"/>
  <c r="N7" i="8"/>
  <c r="AE7"/>
  <c r="T7" i="7"/>
  <c r="I7"/>
  <c r="I6"/>
  <c r="Z6"/>
  <c r="Z6" i="8"/>
  <c r="I17" i="7"/>
  <c r="M10"/>
  <c r="L10"/>
  <c r="AD7" i="8"/>
  <c r="AF7"/>
  <c r="L7"/>
  <c r="M7"/>
  <c r="L14" i="7"/>
  <c r="M14"/>
  <c r="L12" i="8"/>
  <c r="N12"/>
  <c r="Y16" i="7"/>
  <c r="X16"/>
  <c r="W66" i="3"/>
  <c r="E5" i="10" s="1"/>
  <c r="W65" i="3"/>
  <c r="H5" i="10" s="1"/>
  <c r="AM66" i="3"/>
  <c r="E13" i="10" s="1"/>
  <c r="AM65" i="3"/>
  <c r="H13" i="10" s="1"/>
  <c r="AF65" i="3"/>
  <c r="G10" i="10" s="1"/>
  <c r="AF66" i="3"/>
  <c r="D10" i="10" s="1"/>
  <c r="Z13" i="8"/>
  <c r="N14"/>
  <c r="AF6"/>
  <c r="AD13" i="7"/>
  <c r="AE13"/>
  <c r="R11" i="8"/>
  <c r="S11"/>
  <c r="AF15"/>
  <c r="S15" i="7"/>
  <c r="R15"/>
  <c r="E11" i="8"/>
  <c r="E12"/>
  <c r="E14"/>
  <c r="E9"/>
  <c r="E7"/>
  <c r="E13"/>
  <c r="E8"/>
  <c r="E16"/>
  <c r="E15"/>
  <c r="E10"/>
  <c r="T8"/>
  <c r="I9" i="7"/>
  <c r="X11"/>
  <c r="Y11"/>
  <c r="L6" i="8"/>
  <c r="M6"/>
  <c r="Z9"/>
  <c r="M13" i="7"/>
  <c r="L13"/>
  <c r="Z16"/>
  <c r="M14" i="8"/>
  <c r="L14"/>
  <c r="AE6"/>
  <c r="AD6"/>
  <c r="N11" i="7"/>
  <c r="AF6"/>
  <c r="R7" i="8"/>
  <c r="S7"/>
  <c r="AF11"/>
  <c r="R11" i="7"/>
  <c r="S11"/>
  <c r="AF7"/>
  <c r="S8" i="8"/>
  <c r="R8"/>
  <c r="AF12"/>
  <c r="I16" i="7"/>
  <c r="Z12"/>
  <c r="Y65" i="3"/>
  <c r="H6" i="10" s="1"/>
  <c r="Y66" i="3"/>
  <c r="E6" i="10" s="1"/>
  <c r="AO65" i="3"/>
  <c r="H14" i="10" s="1"/>
  <c r="AO66" i="3"/>
  <c r="E14" i="10" s="1"/>
  <c r="AH65" i="3"/>
  <c r="G11" i="10" s="1"/>
  <c r="AH66" i="3"/>
  <c r="D11" i="10" s="1"/>
  <c r="I9" i="8"/>
  <c r="I8" i="7"/>
  <c r="R10" i="8"/>
  <c r="U10" s="1"/>
  <c r="S10"/>
  <c r="AF14"/>
  <c r="AF10" i="7"/>
  <c r="T7" i="8"/>
  <c r="M12"/>
  <c r="I12"/>
  <c r="T16"/>
  <c r="L13"/>
  <c r="M13"/>
  <c r="N10" i="7"/>
  <c r="AE8"/>
  <c r="AD8"/>
  <c r="N10" i="8"/>
  <c r="AD14"/>
  <c r="AE14"/>
  <c r="R10" i="7"/>
  <c r="S10"/>
  <c r="AF14"/>
  <c r="S15" i="8"/>
  <c r="R15"/>
  <c r="D13" i="7"/>
  <c r="D12"/>
  <c r="F6"/>
  <c r="D14"/>
  <c r="D8"/>
  <c r="D7"/>
  <c r="D10"/>
  <c r="D9"/>
  <c r="D16"/>
  <c r="D15"/>
  <c r="D11"/>
  <c r="T8"/>
  <c r="AF15"/>
  <c r="R16" i="8"/>
  <c r="S16"/>
  <c r="E14" i="7"/>
  <c r="E10"/>
  <c r="E13"/>
  <c r="E15"/>
  <c r="E7"/>
  <c r="E11"/>
  <c r="E12"/>
  <c r="E8"/>
  <c r="E9"/>
  <c r="E16"/>
  <c r="Y7"/>
  <c r="X7"/>
  <c r="M9"/>
  <c r="L9"/>
  <c r="AK65" i="3"/>
  <c r="H12" i="10" s="1"/>
  <c r="AK66" i="3"/>
  <c r="E12" i="10" s="1"/>
  <c r="AD13" i="8"/>
  <c r="AF13"/>
  <c r="S12"/>
  <c r="R12"/>
  <c r="Y13"/>
  <c r="X13"/>
  <c r="AE9" i="7"/>
  <c r="AD9"/>
  <c r="AD15" i="8"/>
  <c r="AE15"/>
  <c r="AD10" i="7"/>
  <c r="AE10"/>
  <c r="AE16" i="8"/>
  <c r="AD16"/>
  <c r="AA65" i="3"/>
  <c r="H7" i="10" s="1"/>
  <c r="AA66" i="3"/>
  <c r="E7" i="10" s="1"/>
  <c r="AQ65" i="3"/>
  <c r="H15" i="10" s="1"/>
  <c r="AQ66" i="3"/>
  <c r="E15" i="10" s="1"/>
  <c r="AJ65" i="3"/>
  <c r="G12" i="10" s="1"/>
  <c r="AJ66" i="3"/>
  <c r="D12" i="10" s="1"/>
  <c r="T13" i="8"/>
  <c r="D9"/>
  <c r="D8"/>
  <c r="F6"/>
  <c r="D7"/>
  <c r="D16"/>
  <c r="D14"/>
  <c r="D15"/>
  <c r="D12"/>
  <c r="D10"/>
  <c r="D11"/>
  <c r="D13"/>
  <c r="T6"/>
  <c r="S14" i="7"/>
  <c r="R14"/>
  <c r="T15" i="8"/>
  <c r="X10" i="7"/>
  <c r="Y10"/>
  <c r="X12" i="8"/>
  <c r="Y12"/>
  <c r="M12" i="7"/>
  <c r="L12"/>
  <c r="N9" i="8"/>
  <c r="AE13"/>
  <c r="AE16" i="7"/>
  <c r="AD16"/>
  <c r="R6" i="8"/>
  <c r="S6"/>
  <c r="AF10"/>
  <c r="I7"/>
  <c r="T16" i="7"/>
  <c r="I8" i="8"/>
  <c r="Y15" i="7"/>
  <c r="X15"/>
  <c r="N6"/>
  <c r="AD12"/>
  <c r="AE12"/>
  <c r="AD66" i="3"/>
  <c r="D9" i="10" s="1"/>
  <c r="AD65" i="3"/>
  <c r="G9" i="10" s="1"/>
  <c r="AD10" i="8"/>
  <c r="AG10" s="1"/>
  <c r="AE10"/>
  <c r="S7" i="7"/>
  <c r="R7"/>
  <c r="AC66" i="3"/>
  <c r="E8" i="10" s="1"/>
  <c r="AC65" i="3"/>
  <c r="H8" i="10" s="1"/>
  <c r="Y11" i="8"/>
  <c r="X11"/>
  <c r="AD7" i="7"/>
  <c r="AE7"/>
  <c r="R9"/>
  <c r="S9"/>
  <c r="S14" i="8"/>
  <c r="R14"/>
  <c r="I15"/>
  <c r="X7"/>
  <c r="Y7"/>
  <c r="R6" i="7"/>
  <c r="S6"/>
  <c r="I16" i="8"/>
  <c r="X8"/>
  <c r="Y8"/>
  <c r="L8" i="7"/>
  <c r="M8"/>
  <c r="Z11"/>
  <c r="N14"/>
  <c r="AF9"/>
  <c r="L9" i="8"/>
  <c r="M9"/>
  <c r="X6" i="7"/>
  <c r="Y6"/>
  <c r="V65" i="3"/>
  <c r="G5" i="10" s="1"/>
  <c r="V66" i="3"/>
  <c r="D5" i="10" s="1"/>
  <c r="AL66" i="3"/>
  <c r="D13" i="10" s="1"/>
  <c r="AL65" i="3"/>
  <c r="G13" i="10" s="1"/>
  <c r="AD9" i="8"/>
  <c r="AE9"/>
  <c r="AE66" i="3"/>
  <c r="E9" i="10" s="1"/>
  <c r="AE65" i="3"/>
  <c r="H9" i="10" s="1"/>
  <c r="X65" i="3"/>
  <c r="G6" i="10" s="1"/>
  <c r="X66" i="3"/>
  <c r="D6" i="10" s="1"/>
  <c r="AN65" i="3"/>
  <c r="G14" i="10" s="1"/>
  <c r="AN66" i="3"/>
  <c r="D14" i="10" s="1"/>
  <c r="X9" i="8"/>
  <c r="Y9"/>
  <c r="N13"/>
  <c r="X10"/>
  <c r="AA10" s="1"/>
  <c r="Y10"/>
  <c r="Y9" i="7"/>
  <c r="X9"/>
  <c r="N15" i="8"/>
  <c r="Z7"/>
  <c r="M11" i="7"/>
  <c r="L11"/>
  <c r="Z14"/>
  <c r="X16" i="8"/>
  <c r="Z16"/>
  <c r="AD15" i="7"/>
  <c r="AE15"/>
  <c r="R13" i="8"/>
  <c r="S13"/>
  <c r="T6" i="7"/>
  <c r="I6" i="8"/>
  <c r="X13" i="7"/>
  <c r="Y13"/>
  <c r="X15" i="8"/>
  <c r="Y15"/>
  <c r="Y14" i="7"/>
  <c r="X14"/>
  <c r="Y16" i="8"/>
  <c r="L16" i="7"/>
  <c r="M16"/>
  <c r="S13"/>
  <c r="R13"/>
  <c r="M6"/>
  <c r="L6"/>
  <c r="AG65" i="3"/>
  <c r="H10" i="10" s="1"/>
  <c r="AG66" i="3"/>
  <c r="E10" i="10" s="1"/>
  <c r="Z65" i="3"/>
  <c r="G7" i="10" s="1"/>
  <c r="Z66" i="3"/>
  <c r="D7" i="10" s="1"/>
  <c r="AP65" i="3"/>
  <c r="G15" i="10" s="1"/>
  <c r="AP66" i="3"/>
  <c r="D15" i="10" s="1"/>
  <c r="M11" i="8"/>
  <c r="L11"/>
  <c r="N8" i="7"/>
  <c r="AD6"/>
  <c r="AE6"/>
  <c r="AE12" i="8"/>
  <c r="AD12"/>
  <c r="S8" i="7"/>
  <c r="R8"/>
  <c r="T9" i="8"/>
  <c r="T14" i="7"/>
  <c r="I14" i="8"/>
  <c r="X6"/>
  <c r="Y6"/>
  <c r="Z9" i="7"/>
  <c r="L7"/>
  <c r="M7"/>
  <c r="Z10"/>
  <c r="L8" i="8"/>
  <c r="M8"/>
  <c r="AD11" i="7"/>
  <c r="AE11"/>
  <c r="T10"/>
  <c r="AI65" i="3"/>
  <c r="H11" i="10" s="1"/>
  <c r="AI66" i="3"/>
  <c r="E11" i="10" s="1"/>
  <c r="AB65" i="3"/>
  <c r="G8" i="10" s="1"/>
  <c r="AB66" i="3"/>
  <c r="D8" i="10" s="1"/>
  <c r="S13" i="4"/>
  <c r="R7" i="3"/>
  <c r="S9" i="8"/>
  <c r="R9"/>
  <c r="L10"/>
  <c r="O10" s="1"/>
  <c r="M10"/>
  <c r="Z14"/>
  <c r="AD11"/>
  <c r="AE11"/>
  <c r="N16" i="7"/>
  <c r="AD14"/>
  <c r="AE14"/>
  <c r="L16" i="8"/>
  <c r="N16"/>
  <c r="S16" i="7"/>
  <c r="R16"/>
  <c r="I13" i="8"/>
  <c r="X12" i="7"/>
  <c r="Y12"/>
  <c r="Z10" i="8"/>
  <c r="Y14"/>
  <c r="X14"/>
  <c r="M15"/>
  <c r="L15"/>
  <c r="L15" i="7"/>
  <c r="M15"/>
  <c r="M16" i="8"/>
  <c r="AE8"/>
  <c r="AD8"/>
  <c r="R12" i="7"/>
  <c r="S12"/>
  <c r="AF8"/>
  <c r="Y8"/>
  <c r="X8"/>
  <c r="S10" i="4"/>
  <c r="R6" i="3"/>
  <c r="M17" i="8" l="1"/>
  <c r="U6" i="7"/>
  <c r="F11" i="8"/>
  <c r="X17"/>
  <c r="AA17" s="1"/>
  <c r="AD17"/>
  <c r="AG17" s="1"/>
  <c r="L17"/>
  <c r="O17" s="1"/>
  <c r="U12" i="4"/>
  <c r="U212"/>
  <c r="Y17" i="8"/>
  <c r="AA11"/>
  <c r="AE17"/>
  <c r="AG11"/>
  <c r="U144" i="4"/>
  <c r="S62" i="3"/>
  <c r="U248" i="4" s="1"/>
  <c r="S63" i="3"/>
  <c r="U1051" i="11" s="1"/>
  <c r="S56" i="3"/>
  <c r="U926" i="11" s="1"/>
  <c r="S45" i="3"/>
  <c r="U727" i="11" s="1"/>
  <c r="S35" i="3"/>
  <c r="U127" i="4" s="1"/>
  <c r="U1014" i="11"/>
  <c r="S41" i="3"/>
  <c r="U655" i="11" s="1"/>
  <c r="S53" i="3"/>
  <c r="U211" i="4" s="1"/>
  <c r="S36" i="3"/>
  <c r="U566" i="11" s="1"/>
  <c r="S51" i="3"/>
  <c r="U195" i="4" s="1"/>
  <c r="S43" i="3"/>
  <c r="U161" i="4" s="1"/>
  <c r="O13" i="8"/>
  <c r="U11"/>
  <c r="S42" i="3"/>
  <c r="U674" i="11" s="1"/>
  <c r="S59" i="3"/>
  <c r="U979" i="11" s="1"/>
  <c r="S55" i="3"/>
  <c r="U217" i="4" s="1"/>
  <c r="S47" i="3"/>
  <c r="U183" i="4" s="1"/>
  <c r="S46" i="3"/>
  <c r="U746" i="11" s="1"/>
  <c r="S40" i="3"/>
  <c r="U152" i="4" s="1"/>
  <c r="U1049" i="11"/>
  <c r="U221" i="4"/>
  <c r="U1068" i="11"/>
  <c r="U672"/>
  <c r="U744"/>
  <c r="U181" i="4"/>
  <c r="U227"/>
  <c r="U159"/>
  <c r="U196"/>
  <c r="U869" i="11"/>
  <c r="U150" i="4"/>
  <c r="U190"/>
  <c r="U193"/>
  <c r="U243"/>
  <c r="U924" i="11"/>
  <c r="U653"/>
  <c r="U187" i="4"/>
  <c r="U581" i="11"/>
  <c r="U780"/>
  <c r="U708"/>
  <c r="U725"/>
  <c r="U230" i="4"/>
  <c r="U1032" i="11"/>
  <c r="U215" i="4"/>
  <c r="U125"/>
  <c r="U564" i="11"/>
  <c r="U960"/>
  <c r="U9" i="4"/>
  <c r="U817" i="11"/>
  <c r="U191" i="4"/>
  <c r="U1050" i="11"/>
  <c r="U250" i="4"/>
  <c r="U151"/>
  <c r="U637" i="11"/>
  <c r="U781"/>
  <c r="U185" i="4"/>
  <c r="F15" i="10"/>
  <c r="U126" i="4"/>
  <c r="U546" i="11"/>
  <c r="U618"/>
  <c r="U148" i="4"/>
  <c r="U925" i="11"/>
  <c r="U219" i="4"/>
  <c r="U231"/>
  <c r="U997" i="11"/>
  <c r="U942"/>
  <c r="U222" i="4"/>
  <c r="U853" i="11"/>
  <c r="U197" i="4"/>
  <c r="S37" i="3"/>
  <c r="U583" i="11" s="1"/>
  <c r="S38" i="3"/>
  <c r="U602" i="11" s="1"/>
  <c r="S39" i="3"/>
  <c r="U149" i="4" s="1"/>
  <c r="S48" i="3"/>
  <c r="U186" i="4" s="1"/>
  <c r="S54" i="3"/>
  <c r="U890" i="11" s="1"/>
  <c r="S60" i="3"/>
  <c r="U998" i="11" s="1"/>
  <c r="U194" i="4"/>
  <c r="U834" i="11"/>
  <c r="U654"/>
  <c r="U154" i="4"/>
  <c r="U1033" i="11"/>
  <c r="U247" i="4"/>
  <c r="U906" i="11"/>
  <c r="U216" i="4"/>
  <c r="S49" i="3"/>
  <c r="U799" i="11" s="1"/>
  <c r="S64" i="3"/>
  <c r="U254" i="4" s="1"/>
  <c r="S52" i="3"/>
  <c r="U198" i="4" s="1"/>
  <c r="U601" i="11"/>
  <c r="U145" i="4"/>
  <c r="U798" i="11"/>
  <c r="U188" i="4"/>
  <c r="U978" i="11"/>
  <c r="U228" i="4"/>
  <c r="U1069" i="11"/>
  <c r="U253" i="4"/>
  <c r="U9" i="8"/>
  <c r="U889" i="11"/>
  <c r="U213" i="4"/>
  <c r="U745" i="11"/>
  <c r="U179" i="4"/>
  <c r="U157"/>
  <c r="U673" i="11"/>
  <c r="U225" i="4"/>
  <c r="U961" i="11"/>
  <c r="S58" i="3"/>
  <c r="U226" i="4" s="1"/>
  <c r="S57" i="3"/>
  <c r="U943" i="11" s="1"/>
  <c r="S44" i="3"/>
  <c r="U164" i="4" s="1"/>
  <c r="U726" i="11"/>
  <c r="U176" i="4"/>
  <c r="U163"/>
  <c r="U709" i="11"/>
  <c r="U129" i="4"/>
  <c r="U565" i="11"/>
  <c r="U870"/>
  <c r="U210" i="4"/>
  <c r="U762" i="11"/>
  <c r="U182" i="4"/>
  <c r="U690" i="11"/>
  <c r="U160" i="4"/>
  <c r="U142"/>
  <c r="U582" i="11"/>
  <c r="S61" i="3"/>
  <c r="U245" i="4" s="1"/>
  <c r="S50" i="3"/>
  <c r="U192" i="4" s="1"/>
  <c r="U147"/>
  <c r="U14"/>
  <c r="U492" i="11"/>
  <c r="U8" i="4"/>
  <c r="AA15" i="7"/>
  <c r="AG15"/>
  <c r="AG11"/>
  <c r="O15"/>
  <c r="U9"/>
  <c r="AG9"/>
  <c r="U12" i="8"/>
  <c r="U474" i="11"/>
  <c r="U15" i="7"/>
  <c r="T547" i="11"/>
  <c r="T35" i="3"/>
  <c r="T127" i="4"/>
  <c r="T655" i="11"/>
  <c r="T155" i="4"/>
  <c r="T41" i="3"/>
  <c r="T962" i="11"/>
  <c r="T226" i="4"/>
  <c r="T58" i="3"/>
  <c r="T727" i="11"/>
  <c r="T177" i="4"/>
  <c r="T45" i="3"/>
  <c r="T871" i="11"/>
  <c r="T211" i="4"/>
  <c r="T53" i="3"/>
  <c r="T943" i="11"/>
  <c r="T223" i="4"/>
  <c r="T57" i="3"/>
  <c r="T710" i="11"/>
  <c r="T164" i="4"/>
  <c r="T44" i="3"/>
  <c r="S9"/>
  <c r="U79" i="11" s="1"/>
  <c r="S22" i="3"/>
  <c r="U314" i="11" s="1"/>
  <c r="S20" i="3"/>
  <c r="U62" i="4" s="1"/>
  <c r="S28" i="3"/>
  <c r="U422" i="11" s="1"/>
  <c r="T602"/>
  <c r="T38" i="3"/>
  <c r="T146" i="4"/>
  <c r="T161"/>
  <c r="T691" i="11"/>
  <c r="T43" i="3"/>
  <c r="T183" i="4"/>
  <c r="T763" i="11"/>
  <c r="T47" i="3"/>
  <c r="V996" i="11"/>
  <c r="V230" i="4"/>
  <c r="T926" i="11"/>
  <c r="T220" i="4"/>
  <c r="T56" i="3"/>
  <c r="T229" i="4"/>
  <c r="T979" i="11"/>
  <c r="T59" i="3"/>
  <c r="T245" i="4"/>
  <c r="T248"/>
  <c r="T1034" i="11"/>
  <c r="T1015"/>
  <c r="T62" i="3"/>
  <c r="T583" i="11"/>
  <c r="T37" i="3"/>
  <c r="T143" i="4"/>
  <c r="T195"/>
  <c r="T835" i="11"/>
  <c r="T51" i="3"/>
  <c r="T152" i="4"/>
  <c r="T638" i="11"/>
  <c r="T40" i="3"/>
  <c r="S24"/>
  <c r="U350" i="11" s="1"/>
  <c r="S34" i="3"/>
  <c r="U124" i="4" s="1"/>
  <c r="AG12" i="7"/>
  <c r="F15" i="8"/>
  <c r="U12" i="7"/>
  <c r="AA12"/>
  <c r="O6"/>
  <c r="F7" i="8"/>
  <c r="S13" i="3"/>
  <c r="U151" i="11" s="1"/>
  <c r="S27" i="3"/>
  <c r="U403" i="11" s="1"/>
  <c r="T217" i="4"/>
  <c r="T907" i="11"/>
  <c r="T55" i="3"/>
  <c r="T251" i="4"/>
  <c r="T1051" i="11"/>
  <c r="T63" i="3"/>
  <c r="T149" i="4"/>
  <c r="T619" i="11"/>
  <c r="T39" i="3"/>
  <c r="T782" i="11"/>
  <c r="T186" i="4"/>
  <c r="T48" i="3"/>
  <c r="T890" i="11"/>
  <c r="T214" i="4"/>
  <c r="T54" i="3"/>
  <c r="T566" i="11"/>
  <c r="T36" i="3"/>
  <c r="T130" i="4"/>
  <c r="T180"/>
  <c r="T746" i="11"/>
  <c r="T46" i="3"/>
  <c r="T998" i="11"/>
  <c r="T232" i="4"/>
  <c r="T61" i="3"/>
  <c r="T799" i="11"/>
  <c r="T189" i="4"/>
  <c r="T49" i="3"/>
  <c r="T254" i="4"/>
  <c r="T1070" i="11"/>
  <c r="T64" i="3"/>
  <c r="T192" i="4"/>
  <c r="T818" i="11"/>
  <c r="T50" i="3"/>
  <c r="T854" i="11"/>
  <c r="T198" i="4"/>
  <c r="T52" i="3"/>
  <c r="T674" i="11"/>
  <c r="T158" i="4"/>
  <c r="T42" i="3"/>
  <c r="S19"/>
  <c r="U259" i="11" s="1"/>
  <c r="U5" i="4"/>
  <c r="AG14" i="7"/>
  <c r="AA14"/>
  <c r="O12"/>
  <c r="S32" i="3"/>
  <c r="U494" i="11" s="1"/>
  <c r="S8" i="3"/>
  <c r="U62" i="11" s="1"/>
  <c r="U17" i="4"/>
  <c r="S18" i="3"/>
  <c r="U56" i="4" s="1"/>
  <c r="S23" i="3"/>
  <c r="U331" i="11" s="1"/>
  <c r="U14" i="8"/>
  <c r="U6"/>
  <c r="AA12"/>
  <c r="U16"/>
  <c r="F15" i="7"/>
  <c r="L17" i="9"/>
  <c r="O17" s="1"/>
  <c r="U8" i="8"/>
  <c r="O8"/>
  <c r="U13"/>
  <c r="U15"/>
  <c r="U7"/>
  <c r="O14" i="7"/>
  <c r="S14" i="3"/>
  <c r="U44" i="4" s="1"/>
  <c r="U89"/>
  <c r="U385" i="11"/>
  <c r="S16" i="3"/>
  <c r="U206" i="11" s="1"/>
  <c r="U61" i="4"/>
  <c r="U277" i="11"/>
  <c r="U97"/>
  <c r="U21" i="4"/>
  <c r="U52"/>
  <c r="U222" i="11"/>
  <c r="U313"/>
  <c r="U77" i="4"/>
  <c r="S11" i="3"/>
  <c r="U25" i="4" s="1"/>
  <c r="U61" i="11"/>
  <c r="U15" i="4"/>
  <c r="U438" i="11"/>
  <c r="U108" i="4"/>
  <c r="S33" i="3"/>
  <c r="U121" i="4" s="1"/>
  <c r="S30" i="3"/>
  <c r="U112" i="4" s="1"/>
  <c r="U457" i="11"/>
  <c r="U111" i="4"/>
  <c r="O13" i="7"/>
  <c r="AA13"/>
  <c r="U493" i="11"/>
  <c r="U117" i="4"/>
  <c r="U133" i="11"/>
  <c r="U27" i="4"/>
  <c r="U294" i="11"/>
  <c r="U74" i="4"/>
  <c r="S12" i="3"/>
  <c r="U134" i="11" s="1"/>
  <c r="U421"/>
  <c r="U95" i="4"/>
  <c r="S29" i="3"/>
  <c r="U109" i="4" s="1"/>
  <c r="S25" i="3"/>
  <c r="U367" i="11" s="1"/>
  <c r="U6" i="4"/>
  <c r="S10" i="3"/>
  <c r="U98" i="11" s="1"/>
  <c r="S21" i="3"/>
  <c r="U75" i="4" s="1"/>
  <c r="S15" i="3"/>
  <c r="U47" i="4" s="1"/>
  <c r="S26" i="3"/>
  <c r="U90" i="4" s="1"/>
  <c r="U186" i="11"/>
  <c r="U46" i="4"/>
  <c r="U169" i="11"/>
  <c r="U43" i="4"/>
  <c r="U150" i="11"/>
  <c r="U40" i="4"/>
  <c r="U366" i="11"/>
  <c r="U86" i="4"/>
  <c r="U55"/>
  <c r="U241" i="11"/>
  <c r="S31" i="3"/>
  <c r="U475" i="11" s="1"/>
  <c r="U24" i="4"/>
  <c r="U114" i="11"/>
  <c r="S17" i="3"/>
  <c r="U53" i="4" s="1"/>
  <c r="O11" i="7"/>
  <c r="U14"/>
  <c r="R17" i="8"/>
  <c r="U17" s="1"/>
  <c r="U349" i="11"/>
  <c r="U83" i="4"/>
  <c r="U529" i="11"/>
  <c r="U123" i="4"/>
  <c r="U258" i="11"/>
  <c r="U58" i="4"/>
  <c r="U205" i="11"/>
  <c r="U49" i="4"/>
  <c r="U11" i="7"/>
  <c r="U330" i="11"/>
  <c r="U80" i="4"/>
  <c r="AA11" i="7"/>
  <c r="U78" i="11"/>
  <c r="U18" i="4"/>
  <c r="U402" i="11"/>
  <c r="U92" i="4"/>
  <c r="U510" i="11"/>
  <c r="U120" i="4"/>
  <c r="T511" i="11"/>
  <c r="T33" i="3"/>
  <c r="T121" i="4"/>
  <c r="T115" i="11"/>
  <c r="T11" i="3"/>
  <c r="T25" i="4"/>
  <c r="T7" i="11"/>
  <c r="T5" i="3"/>
  <c r="V5" i="11" s="1"/>
  <c r="U11" i="4"/>
  <c r="U168" i="11"/>
  <c r="U42" i="4"/>
  <c r="U221" i="11"/>
  <c r="U51" i="4"/>
  <c r="T530" i="11"/>
  <c r="T34" i="3"/>
  <c r="T124" i="4"/>
  <c r="T458" i="11"/>
  <c r="T112" i="4"/>
  <c r="T30" i="3"/>
  <c r="U401" i="11"/>
  <c r="U91" i="4"/>
  <c r="U48"/>
  <c r="U204" i="11"/>
  <c r="U437"/>
  <c r="U107" i="4"/>
  <c r="T242" i="11"/>
  <c r="T18" i="3"/>
  <c r="T56" i="4"/>
  <c r="T259" i="11"/>
  <c r="T19" i="3"/>
  <c r="T59" i="4"/>
  <c r="U257" i="11"/>
  <c r="U57" i="4"/>
  <c r="T170" i="11"/>
  <c r="T14" i="3"/>
  <c r="T44" i="4"/>
  <c r="U113" i="11"/>
  <c r="U23" i="4"/>
  <c r="U88"/>
  <c r="U384" i="11"/>
  <c r="T475"/>
  <c r="T31" i="3"/>
  <c r="T115" i="4"/>
  <c r="U149" i="11"/>
  <c r="U39" i="4"/>
  <c r="AG12" i="8"/>
  <c r="F14"/>
  <c r="U20" i="4"/>
  <c r="U94"/>
  <c r="U420" i="11"/>
  <c r="U73" i="4"/>
  <c r="U293" i="11"/>
  <c r="T439"/>
  <c r="T29" i="3"/>
  <c r="T109" i="4"/>
  <c r="U45"/>
  <c r="U185" i="11"/>
  <c r="T206"/>
  <c r="T16" i="3"/>
  <c r="T50" i="4"/>
  <c r="U348" i="11"/>
  <c r="U82" i="4"/>
  <c r="T350" i="11"/>
  <c r="T24" i="3"/>
  <c r="T84" i="4"/>
  <c r="T223" i="11"/>
  <c r="T17" i="3"/>
  <c r="T53" i="4"/>
  <c r="T314" i="11"/>
  <c r="T22" i="3"/>
  <c r="T78" i="4"/>
  <c r="T151" i="11"/>
  <c r="T13" i="3"/>
  <c r="T41" i="4"/>
  <c r="U509" i="11"/>
  <c r="U119" i="4"/>
  <c r="T367" i="11"/>
  <c r="T25" i="3"/>
  <c r="T87" i="4"/>
  <c r="T331" i="11"/>
  <c r="T23" i="3"/>
  <c r="T81" i="4"/>
  <c r="T422" i="11"/>
  <c r="T28" i="3"/>
  <c r="T96" i="4"/>
  <c r="U132" i="11"/>
  <c r="U26" i="4"/>
  <c r="T43" i="11"/>
  <c r="T7" i="3"/>
  <c r="V41" i="11" s="1"/>
  <c r="T26"/>
  <c r="T6" i="3"/>
  <c r="V24" i="11" s="1"/>
  <c r="U13" i="7"/>
  <c r="T62" i="11"/>
  <c r="T8" i="3"/>
  <c r="V60" i="11" s="1"/>
  <c r="T98"/>
  <c r="T10" i="3"/>
  <c r="V96" i="11" s="1"/>
  <c r="T295"/>
  <c r="T21" i="3"/>
  <c r="T75" i="4"/>
  <c r="T403" i="11"/>
  <c r="T27" i="3"/>
  <c r="T93" i="4"/>
  <c r="U528" i="11"/>
  <c r="U122" i="4"/>
  <c r="U79"/>
  <c r="U329" i="11"/>
  <c r="T278"/>
  <c r="T20" i="3"/>
  <c r="T62" i="4"/>
  <c r="T134" i="11"/>
  <c r="T12" i="3"/>
  <c r="T28" i="4"/>
  <c r="T79" i="11"/>
  <c r="T9" i="3"/>
  <c r="V77" i="11" s="1"/>
  <c r="U473"/>
  <c r="U113" i="4"/>
  <c r="T494" i="11"/>
  <c r="T32" i="3"/>
  <c r="T118" i="4"/>
  <c r="U365" i="11"/>
  <c r="U85" i="4"/>
  <c r="U276" i="11"/>
  <c r="U60" i="4"/>
  <c r="U456" i="11"/>
  <c r="U110" i="4"/>
  <c r="U76"/>
  <c r="U312" i="11"/>
  <c r="T187"/>
  <c r="T15" i="3"/>
  <c r="T47" i="4"/>
  <c r="T386" i="11"/>
  <c r="T26" i="3"/>
  <c r="T90" i="4"/>
  <c r="U54"/>
  <c r="U240" i="11"/>
  <c r="AG6" i="7"/>
  <c r="T22" i="4"/>
  <c r="F10" i="7"/>
  <c r="O6" i="8"/>
  <c r="T19" i="4"/>
  <c r="AA10" i="7"/>
  <c r="F14"/>
  <c r="T16" i="4"/>
  <c r="F11" i="7"/>
  <c r="F13" i="8"/>
  <c r="U16" i="7"/>
  <c r="AG15" i="8"/>
  <c r="AA14"/>
  <c r="AG13" i="7"/>
  <c r="AG9" i="8"/>
  <c r="AA9" i="7"/>
  <c r="U7"/>
  <c r="O7"/>
  <c r="AA7" i="8"/>
  <c r="AG7" i="7"/>
  <c r="S7" i="3"/>
  <c r="U43" i="11" s="1"/>
  <c r="AD17" i="9"/>
  <c r="AG17" s="1"/>
  <c r="R17"/>
  <c r="U17" s="1"/>
  <c r="I6" i="10"/>
  <c r="T7" i="4"/>
  <c r="AC17" i="7"/>
  <c r="AF17" s="1"/>
  <c r="W17"/>
  <c r="Z17" s="1"/>
  <c r="K17"/>
  <c r="N17" s="1"/>
  <c r="Q17"/>
  <c r="T17" s="1"/>
  <c r="X17" i="9"/>
  <c r="AA17" s="1"/>
  <c r="N17"/>
  <c r="M17"/>
  <c r="AG16" i="7"/>
  <c r="O16"/>
  <c r="O15" i="8"/>
  <c r="AA15"/>
  <c r="F12" i="10"/>
  <c r="O12" i="8"/>
  <c r="U10" i="7"/>
  <c r="I9" i="10"/>
  <c r="AG10" i="7"/>
  <c r="O10"/>
  <c r="O9"/>
  <c r="F8" i="10"/>
  <c r="AG8" i="7"/>
  <c r="U8"/>
  <c r="AG7" i="8"/>
  <c r="AA7" i="7"/>
  <c r="F5" i="10"/>
  <c r="AA6" i="8"/>
  <c r="AA6" i="7"/>
  <c r="I13" i="10"/>
  <c r="I12"/>
  <c r="I7"/>
  <c r="F7"/>
  <c r="S6" i="3"/>
  <c r="U26" i="11" s="1"/>
  <c r="F6" i="10"/>
  <c r="F10" i="8"/>
  <c r="I14" i="10"/>
  <c r="O7" i="8"/>
  <c r="O9"/>
  <c r="AA16"/>
  <c r="T13" i="4"/>
  <c r="V17" i="7"/>
  <c r="P17"/>
  <c r="AB17"/>
  <c r="J17"/>
  <c r="I5" i="10"/>
  <c r="F12" i="7"/>
  <c r="AG14" i="8"/>
  <c r="AG6"/>
  <c r="F16"/>
  <c r="AA16" i="7"/>
  <c r="I15" i="10"/>
  <c r="AG13" i="8"/>
  <c r="F16" i="7"/>
  <c r="F13"/>
  <c r="F8" i="8"/>
  <c r="F9" i="7"/>
  <c r="O14" i="8"/>
  <c r="F10" i="10"/>
  <c r="O16" i="8"/>
  <c r="F14" i="10"/>
  <c r="O8" i="7"/>
  <c r="AG8" i="8"/>
  <c r="F12"/>
  <c r="AA9"/>
  <c r="I10" i="10"/>
  <c r="O11" i="8"/>
  <c r="AG16"/>
  <c r="AA13"/>
  <c r="F7" i="7"/>
  <c r="F11" i="10"/>
  <c r="F9" i="8"/>
  <c r="AA8" i="7"/>
  <c r="I8" i="10"/>
  <c r="AA8" i="8"/>
  <c r="F9" i="10"/>
  <c r="F8" i="7"/>
  <c r="I11" i="10"/>
  <c r="F13"/>
  <c r="S5" i="3"/>
  <c r="U7" i="11" s="1"/>
  <c r="T10" i="4"/>
  <c r="U1034" i="11" l="1"/>
  <c r="U547"/>
  <c r="U177" i="4"/>
  <c r="U871" i="11"/>
  <c r="U907"/>
  <c r="U638"/>
  <c r="U835"/>
  <c r="U818"/>
  <c r="U691"/>
  <c r="U220" i="4"/>
  <c r="U763" i="11"/>
  <c r="U130" i="4"/>
  <c r="U251"/>
  <c r="U962" i="11"/>
  <c r="U158" i="4"/>
  <c r="U229"/>
  <c r="U155"/>
  <c r="U180"/>
  <c r="U854" i="11"/>
  <c r="U619"/>
  <c r="U189" i="4"/>
  <c r="U710" i="11"/>
  <c r="U223" i="4"/>
  <c r="U146"/>
  <c r="U214"/>
  <c r="U1015" i="11"/>
  <c r="U782"/>
  <c r="U1070"/>
  <c r="U143" i="4"/>
  <c r="U232"/>
  <c r="U84"/>
  <c r="U78"/>
  <c r="U41"/>
  <c r="U530" i="11"/>
  <c r="U93" i="4"/>
  <c r="U170" i="11"/>
  <c r="U115" i="4"/>
  <c r="U386" i="11"/>
  <c r="U458"/>
  <c r="U16" i="4"/>
  <c r="U242" i="11"/>
  <c r="U59" i="4"/>
  <c r="U81"/>
  <c r="U19"/>
  <c r="U87"/>
  <c r="U439" i="11"/>
  <c r="U115"/>
  <c r="U118" i="4"/>
  <c r="U295" i="11"/>
  <c r="U223"/>
  <c r="U278"/>
  <c r="U22" i="4"/>
  <c r="U28"/>
  <c r="U50"/>
  <c r="V1032" i="11"/>
  <c r="V246" i="4"/>
  <c r="V689" i="11"/>
  <c r="V159" i="4"/>
  <c r="V600" i="11"/>
  <c r="V144" i="4"/>
  <c r="V852" i="11"/>
  <c r="V196" i="4"/>
  <c r="V1049" i="11"/>
  <c r="V249" i="4"/>
  <c r="V636" i="11"/>
  <c r="V150" i="4"/>
  <c r="V941" i="11"/>
  <c r="V221" i="4"/>
  <c r="V725" i="11"/>
  <c r="V175" i="4"/>
  <c r="U187" i="11"/>
  <c r="U511"/>
  <c r="V744"/>
  <c r="V178" i="4"/>
  <c r="V672" i="11"/>
  <c r="V156" i="4"/>
  <c r="V816" i="11"/>
  <c r="V190" i="4"/>
  <c r="V797" i="11"/>
  <c r="V187" i="4"/>
  <c r="V888" i="11"/>
  <c r="V212" i="4"/>
  <c r="V905" i="11"/>
  <c r="V215" i="4"/>
  <c r="V833" i="11"/>
  <c r="V193" i="4"/>
  <c r="V581" i="11"/>
  <c r="V141" i="4"/>
  <c r="V708" i="11"/>
  <c r="V162" i="4"/>
  <c r="V869" i="11"/>
  <c r="V209" i="4"/>
  <c r="V960" i="11"/>
  <c r="V224" i="4"/>
  <c r="U96"/>
  <c r="V564" i="11"/>
  <c r="V128" i="4"/>
  <c r="V617" i="11"/>
  <c r="V147" i="4"/>
  <c r="V924" i="11"/>
  <c r="V218" i="4"/>
  <c r="V1068" i="11"/>
  <c r="V252" i="4"/>
  <c r="V1013" i="11"/>
  <c r="V243" i="4"/>
  <c r="V780" i="11"/>
  <c r="V184" i="4"/>
  <c r="V977" i="11"/>
  <c r="V227" i="4"/>
  <c r="V761" i="11"/>
  <c r="V181" i="4"/>
  <c r="V653" i="11"/>
  <c r="V153" i="4"/>
  <c r="V545" i="11"/>
  <c r="V125" i="4"/>
  <c r="V276" i="11"/>
  <c r="V60" i="4"/>
  <c r="V420" i="11"/>
  <c r="V94" i="4"/>
  <c r="V240" i="11"/>
  <c r="V54" i="4"/>
  <c r="V528" i="11"/>
  <c r="V122" i="4"/>
  <c r="V221" i="11"/>
  <c r="V51" i="4"/>
  <c r="V384" i="11"/>
  <c r="V88" i="4"/>
  <c r="V437" i="11"/>
  <c r="V107" i="4"/>
  <c r="V456" i="11"/>
  <c r="V110" i="4"/>
  <c r="V113" i="11"/>
  <c r="V23" i="4"/>
  <c r="V473" i="11"/>
  <c r="V113" i="4"/>
  <c r="V401" i="11"/>
  <c r="V91" i="4"/>
  <c r="V329" i="11"/>
  <c r="V79" i="4"/>
  <c r="V149" i="11"/>
  <c r="V39" i="4"/>
  <c r="V492" i="11"/>
  <c r="V116" i="4"/>
  <c r="V185" i="11"/>
  <c r="V45" i="4"/>
  <c r="V132" i="11"/>
  <c r="V26" i="4"/>
  <c r="V204" i="11"/>
  <c r="V48" i="4"/>
  <c r="V257" i="11"/>
  <c r="V57" i="4"/>
  <c r="V509" i="11"/>
  <c r="V119" i="4"/>
  <c r="V293" i="11"/>
  <c r="V73" i="4"/>
  <c r="V365" i="11"/>
  <c r="V85" i="4"/>
  <c r="V312" i="11"/>
  <c r="V76" i="4"/>
  <c r="V348" i="11"/>
  <c r="V82" i="4"/>
  <c r="V168" i="11"/>
  <c r="V42" i="4"/>
  <c r="V20"/>
  <c r="V17"/>
  <c r="V14"/>
  <c r="U13"/>
  <c r="V5"/>
  <c r="U10"/>
  <c r="V11"/>
  <c r="M17" i="7"/>
  <c r="L17"/>
  <c r="O17" s="1"/>
  <c r="AE17"/>
  <c r="AD17"/>
  <c r="AG17" s="1"/>
  <c r="R17"/>
  <c r="U17" s="1"/>
  <c r="S17"/>
  <c r="Y17"/>
  <c r="X17"/>
  <c r="AA17" s="1"/>
  <c r="V8" i="4"/>
  <c r="U7"/>
  <c r="E21" i="8" l="1"/>
  <c r="E22"/>
  <c r="E20"/>
  <c r="E22" i="7"/>
  <c r="E20"/>
  <c r="E21"/>
  <c r="D22" i="8"/>
  <c r="D22" i="7"/>
  <c r="D21"/>
  <c r="D20" i="8"/>
  <c r="D21"/>
  <c r="D20" i="7"/>
  <c r="F22" l="1"/>
  <c r="E23"/>
  <c r="E23" i="8"/>
  <c r="F22"/>
  <c r="F20"/>
  <c r="F21" i="7"/>
  <c r="D23" i="8"/>
  <c r="D23" i="7"/>
  <c r="F21" i="8"/>
  <c r="F20" i="7"/>
  <c r="F23" i="8" l="1"/>
  <c r="F23" i="7"/>
</calcChain>
</file>

<file path=xl/sharedStrings.xml><?xml version="1.0" encoding="utf-8"?>
<sst xmlns="http://schemas.openxmlformats.org/spreadsheetml/2006/main" count="3122" uniqueCount="141">
  <si>
    <t>NO.</t>
  </si>
  <si>
    <t>Students Name</t>
  </si>
  <si>
    <t>Sex</t>
  </si>
  <si>
    <t>Age</t>
  </si>
  <si>
    <t>Subjects</t>
  </si>
  <si>
    <t>Total</t>
  </si>
  <si>
    <t>Average</t>
  </si>
  <si>
    <t>Rank</t>
  </si>
  <si>
    <t>Amharic</t>
  </si>
  <si>
    <t>English</t>
  </si>
  <si>
    <t>Arabic</t>
  </si>
  <si>
    <t>Maths</t>
  </si>
  <si>
    <t>Geography</t>
  </si>
  <si>
    <t>Citizenship</t>
  </si>
  <si>
    <t>ICT</t>
  </si>
  <si>
    <t>HPE</t>
  </si>
  <si>
    <t>G.S</t>
  </si>
  <si>
    <t>CTE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</si>
  <si>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</si>
  <si>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</si>
  <si>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</si>
  <si>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</si>
  <si>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</si>
  <si>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</si>
  <si>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</si>
  <si>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</si>
  <si>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</si>
  <si>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</si>
  <si>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</si>
  <si>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</si>
  <si>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</si>
  <si>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</si>
  <si>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</si>
  <si>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</si>
  <si>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</si>
  <si>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</si>
  <si>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</si>
  <si>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</si>
  <si>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Gs</t>
  </si>
  <si>
    <t>Ge</t>
  </si>
  <si>
    <t>Ci</t>
  </si>
  <si>
    <t>ተዛውሯል</t>
  </si>
  <si>
    <t>ተዛውራለች</t>
  </si>
  <si>
    <t>አልተዛወረም</t>
  </si>
  <si>
    <t>አልተዛወረችም</t>
  </si>
  <si>
    <t>አልተሟላም</t>
  </si>
  <si>
    <r>
      <t>1</t>
    </r>
    <r>
      <rPr>
        <b/>
        <vertAlign val="superscript"/>
        <sz val="14"/>
        <color rgb="FF000000"/>
        <rFont val="Calibri"/>
        <family val="2"/>
      </rPr>
      <t>st</t>
    </r>
    <r>
      <rPr>
        <b/>
        <sz val="14"/>
        <color rgb="FF000000"/>
        <rFont val="Calibri"/>
        <family val="2"/>
      </rPr>
      <t xml:space="preserve"> Semester Analysis</t>
    </r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</si>
  <si>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</si>
  <si>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</si>
  <si>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</si>
  <si>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</si>
  <si>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</si>
  <si>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</si>
  <si>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</si>
  <si>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</si>
  <si>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</si>
  <si>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</si>
  <si>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</si>
  <si>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</si>
  <si>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</si>
  <si>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</si>
  <si>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</si>
  <si>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</si>
  <si>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</si>
  <si>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</si>
  <si>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</si>
  <si>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</si>
  <si>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</si>
  <si>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</si>
  <si>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</si>
  <si>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</si>
  <si>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</si>
  <si>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Elementary and Middel School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</si>
  <si>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</si>
  <si>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</si>
  <si>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</si>
  <si>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</si>
  <si>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</si>
  <si>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</si>
  <si>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</si>
  <si>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</si>
  <si>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Student Report Card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</si>
  <si>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</si>
  <si>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</si>
  <si>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</si>
  <si>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</si>
  <si>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</si>
  <si>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</t>
  </si>
  <si>
    <t>____________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</si>
  <si>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</si>
  <si>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</si>
  <si>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t>%</t>
  </si>
  <si>
    <t>Selam Elementary &amp; Middel School</t>
  </si>
  <si>
    <t>Selam Elementary &amp; Middel 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</si>
  <si>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</si>
  <si>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</si>
  <si>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t>Amh</t>
  </si>
  <si>
    <t>Eng</t>
  </si>
  <si>
    <t>Ara</t>
  </si>
  <si>
    <t>Geo</t>
  </si>
  <si>
    <t>Citizen</t>
  </si>
  <si>
    <t>ሀቢብ አህመድ ቦጋለ</t>
  </si>
  <si>
    <t>ሀቢብ አህመድ ኑራዲስ</t>
  </si>
  <si>
    <t>ሙሀመድ ሽመልስ ሙሀመድ</t>
  </si>
  <si>
    <t>ሙሀመድ ኡመር አህመድ</t>
  </si>
  <si>
    <t>ሙሀመድ ከማል አሻግሬ</t>
  </si>
  <si>
    <t>ሰልማን ሁሴን አደም</t>
  </si>
  <si>
    <t>ሰልማን ሙሀመድ ይማም</t>
  </si>
  <si>
    <t>ሰሚር ኢብራሂም ሰኢድ</t>
  </si>
  <si>
    <t>ሰኢድ ሙሀመድ ያሲን</t>
  </si>
  <si>
    <t>ሰኢድ አህመድ ሚነወር</t>
  </si>
  <si>
    <t>ሰኢድ ይማም አሊ</t>
  </si>
  <si>
    <t>ረመዷን ኑራዲስ ሙሀመድ</t>
  </si>
  <si>
    <t>ሪድዋን ሙሀመድ አወል ሁሴን</t>
  </si>
  <si>
    <t>ተውፊቅ ሱለይማን ኡመር</t>
  </si>
  <si>
    <t>ተውፊቅ ይማም ይመር</t>
  </si>
  <si>
    <t>ኑረዲን ይማም ሙሀመድ</t>
  </si>
  <si>
    <t xml:space="preserve">አሚር ይማም ሰኢድ </t>
  </si>
  <si>
    <t>አማር ሙሀመድ ሀሰን</t>
  </si>
  <si>
    <t>አማር ሰኢድ አድማሱ</t>
  </si>
  <si>
    <t>አቡበከር ሰኢድ ሁሴን</t>
  </si>
  <si>
    <t>አቡበከር ዘነበ አበራ</t>
  </si>
  <si>
    <t>አብዱልሀፊዝ ሙክታር ሙሀመድ</t>
  </si>
  <si>
    <t>አብዱልቃድር ሰኢድ አህመድ</t>
  </si>
  <si>
    <t>አብዱልአሊዝ ይማም ሙስጠፋ</t>
  </si>
  <si>
    <t>አብዱልወሀብ አሊ ሀሰን</t>
  </si>
  <si>
    <t>አብዱልፈታህ ሙሀመድ አህመድ</t>
  </si>
  <si>
    <t>አብዱረህማን ሁሴን ሰኢድ</t>
  </si>
  <si>
    <t>አብዱረህማን ሰኢድ ገደፋው</t>
  </si>
  <si>
    <t>አብዱረህማን ሱልጧል እንድሪስ</t>
  </si>
  <si>
    <t>አብዱረህማን ኑርየ አበጋዝ</t>
  </si>
  <si>
    <t>አይመን ሁሴን ይማም</t>
  </si>
  <si>
    <t>አይመን ይርጋ ሙሉጌታ</t>
  </si>
  <si>
    <t>ኡመር ዋሴ ኑርየ</t>
  </si>
  <si>
    <t>ኢምራን ሀሰን አብዱልቃድር</t>
  </si>
  <si>
    <t>ኢምራን ሰኢድ ኡመር</t>
  </si>
  <si>
    <t>ኻሊድ ሙሀመድ አህመድ</t>
  </si>
  <si>
    <t>ዙበይር ሲራጅ አደም</t>
  </si>
  <si>
    <t>ዚያድ ሙሀመድ ተማም</t>
  </si>
  <si>
    <t>ፈይሰል አደም የሱፍ</t>
  </si>
  <si>
    <t>ፉዓድ ኑራድስ ካሳው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</si>
</sst>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vertAlign val="superscript"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sz val="9"/>
      <color theme="1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b/>
      <sz val="9"/>
      <color rgb="FF000000"/>
      <name val="Georgia Pro Black"/>
      <family val="1"/>
    </font>
    <font>
      <b/>
      <sz val="9"/>
      <color rgb="FF000000"/>
      <name val="Georgia"/>
      <family val="1"/>
    </font>
    <font>
      <sz val="11"/>
      <color rgb="FF000000"/>
      <name val="Georgia"/>
      <family val="1"/>
    </font>
    <font>
      <sz val="11"/>
      <color theme="1"/>
      <name val="Georgia"/>
      <family val="1"/>
    </font>
    <font>
      <b/>
      <sz val="12"/>
      <color rgb="FF000000"/>
      <name val="Georgia"/>
      <family val="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vertAlign val="superscript"/>
      <sz val="12"/>
      <color rgb="FF000000"/>
      <name val="Georgia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Ethiopic Dire Dawa"/>
    </font>
    <font>
      <b/>
      <sz val="12"/>
      <color theme="1"/>
      <name val="Ethiopic Dire Dawa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10"/>
      <color rgb="FF000000"/>
      <name val="Ethiopic Hiwua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1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11" fillId="0" borderId="1" xfId="0" applyFont="1" applyBorder="1" applyAlignment="1">
      <alignment horizontal="left" vertical="center"/>
    </xf>
    <xf numFmtId="0" fontId="10" fillId="3" borderId="7" xfId="0" applyFont="1" applyFill="1" applyBorder="1"/>
    <xf numFmtId="0" fontId="10" fillId="2" borderId="6" xfId="0" applyFont="1" applyFill="1" applyBorder="1"/>
    <xf numFmtId="0" fontId="10" fillId="2" borderId="5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5" xfId="0" applyFont="1" applyBorder="1"/>
    <xf numFmtId="0" fontId="0" fillId="3" borderId="1" xfId="0" applyFill="1" applyBorder="1"/>
    <xf numFmtId="0" fontId="9" fillId="3" borderId="12" xfId="0" applyFont="1" applyFill="1" applyBorder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3" fillId="3" borderId="1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5" fillId="3" borderId="0" xfId="0" applyFont="1" applyFill="1"/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9" fillId="3" borderId="0" xfId="0" applyFont="1" applyFill="1"/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2" fontId="20" fillId="3" borderId="0" xfId="0" applyNumberFormat="1" applyFont="1" applyFill="1" applyAlignment="1">
      <alignment horizontal="center" vertical="center"/>
    </xf>
    <xf numFmtId="0" fontId="21" fillId="3" borderId="0" xfId="0" applyFont="1" applyFill="1"/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right"/>
    </xf>
    <xf numFmtId="0" fontId="21" fillId="3" borderId="12" xfId="0" applyFont="1" applyFill="1" applyBorder="1"/>
    <xf numFmtId="0" fontId="22" fillId="3" borderId="0" xfId="0" applyFont="1" applyFill="1" applyAlignment="1">
      <alignment horizontal="center" vertical="center"/>
    </xf>
    <xf numFmtId="0" fontId="22" fillId="3" borderId="0" xfId="0" applyFont="1" applyFill="1"/>
    <xf numFmtId="0" fontId="22" fillId="3" borderId="12" xfId="0" applyFont="1" applyFill="1" applyBorder="1"/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right"/>
    </xf>
    <xf numFmtId="0" fontId="23" fillId="3" borderId="0" xfId="0" applyFont="1" applyFill="1"/>
    <xf numFmtId="0" fontId="19" fillId="3" borderId="0" xfId="0" applyFont="1" applyFill="1" applyAlignment="1">
      <alignment horizontal="center" vertical="center"/>
    </xf>
    <xf numFmtId="0" fontId="19" fillId="3" borderId="12" xfId="0" applyFont="1" applyFill="1" applyBorder="1"/>
    <xf numFmtId="0" fontId="18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9" fillId="0" borderId="0" xfId="0" applyFont="1"/>
    <xf numFmtId="0" fontId="24" fillId="3" borderId="0" xfId="0" applyFont="1" applyFill="1"/>
    <xf numFmtId="0" fontId="20" fillId="3" borderId="0" xfId="0" applyFont="1" applyFill="1" applyAlignment="1">
      <alignment vertical="top"/>
    </xf>
    <xf numFmtId="0" fontId="21" fillId="2" borderId="0" xfId="0" applyFont="1" applyFill="1"/>
    <xf numFmtId="0" fontId="21" fillId="0" borderId="0" xfId="0" applyFont="1"/>
    <xf numFmtId="0" fontId="22" fillId="2" borderId="0" xfId="0" applyFont="1" applyFill="1"/>
    <xf numFmtId="0" fontId="22" fillId="0" borderId="0" xfId="0" applyFont="1"/>
    <xf numFmtId="0" fontId="26" fillId="3" borderId="0" xfId="0" applyFont="1" applyFill="1"/>
    <xf numFmtId="2" fontId="23" fillId="3" borderId="0" xfId="0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3" borderId="1" xfId="0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0" fillId="3" borderId="0" xfId="0" applyFont="1" applyFill="1"/>
    <xf numFmtId="0" fontId="33" fillId="0" borderId="1" xfId="0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12" fillId="3" borderId="12" xfId="0" applyFont="1" applyFill="1" applyBorder="1"/>
    <xf numFmtId="0" fontId="12" fillId="0" borderId="0" xfId="0" applyFont="1"/>
    <xf numFmtId="0" fontId="33" fillId="0" borderId="4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12" fillId="2" borderId="0" xfId="0" applyFont="1" applyFill="1"/>
    <xf numFmtId="0" fontId="33" fillId="3" borderId="1" xfId="0" applyFont="1" applyFill="1" applyBorder="1" applyAlignment="1">
      <alignment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/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0" fillId="3" borderId="0" xfId="0" applyFont="1" applyFill="1" applyAlignment="1">
      <alignment horizontal="left" vertical="top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left"/>
    </xf>
    <xf numFmtId="0" fontId="23" fillId="3" borderId="0" xfId="0" applyFont="1" applyFill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textRotation="45"/>
    </xf>
    <xf numFmtId="0" fontId="31" fillId="3" borderId="12" xfId="0" applyFont="1" applyFill="1" applyBorder="1" applyAlignment="1">
      <alignment horizontal="center" vertical="center" textRotation="45"/>
    </xf>
    <xf numFmtId="0" fontId="31" fillId="3" borderId="9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3" borderId="3" xfId="0" applyFont="1" applyFill="1" applyBorder="1" applyAlignment="1">
      <alignment vertical="center"/>
    </xf>
    <xf numFmtId="0" fontId="32" fillId="3" borderId="2" xfId="0" applyFont="1" applyFill="1" applyBorder="1" applyAlignment="1">
      <alignment horizontal="center" vertical="center" textRotation="45"/>
    </xf>
    <xf numFmtId="0" fontId="32" fillId="3" borderId="4" xfId="0" applyFont="1" applyFill="1" applyBorder="1" applyAlignment="1">
      <alignment horizontal="center" vertical="center" textRotation="45"/>
    </xf>
    <xf numFmtId="0" fontId="32" fillId="3" borderId="3" xfId="0" applyFont="1" applyFill="1" applyBorder="1" applyAlignment="1">
      <alignment horizontal="center" vertical="center" textRotation="45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2" fontId="23" fillId="3" borderId="2" xfId="0" applyNumberFormat="1" applyFont="1" applyFill="1" applyBorder="1" applyAlignment="1">
      <alignment horizontal="center" vertical="center"/>
    </xf>
    <xf numFmtId="2" fontId="23" fillId="3" borderId="3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 textRotation="45"/>
    </xf>
    <xf numFmtId="0" fontId="20" fillId="3" borderId="4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textRotation="45"/>
    </xf>
    <xf numFmtId="0" fontId="31" fillId="3" borderId="4" xfId="0" applyFont="1" applyFill="1" applyBorder="1" applyAlignment="1">
      <alignment horizontal="center" vertical="center" textRotation="45"/>
    </xf>
    <xf numFmtId="0" fontId="31" fillId="3" borderId="3" xfId="0" applyFont="1" applyFill="1" applyBorder="1" applyAlignment="1">
      <alignment horizontal="center" vertical="center" textRotation="45"/>
    </xf>
    <xf numFmtId="0" fontId="20" fillId="0" borderId="4" xfId="0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3" xfId="0" applyFont="1" applyFill="1" applyBorder="1" applyAlignment="1">
      <alignment vertical="center"/>
    </xf>
    <xf numFmtId="2" fontId="31" fillId="3" borderId="2" xfId="0" applyNumberFormat="1" applyFont="1" applyFill="1" applyBorder="1" applyAlignment="1">
      <alignment horizontal="center" vertical="center" textRotation="45"/>
    </xf>
    <xf numFmtId="2" fontId="31" fillId="3" borderId="4" xfId="0" applyNumberFormat="1" applyFont="1" applyFill="1" applyBorder="1" applyAlignment="1">
      <alignment horizontal="center" vertical="center" textRotation="45"/>
    </xf>
    <xf numFmtId="2" fontId="31" fillId="3" borderId="3" xfId="0" applyNumberFormat="1" applyFont="1" applyFill="1" applyBorder="1" applyAlignment="1">
      <alignment horizontal="center" vertical="center" textRotation="45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33" fillId="3" borderId="5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vertical="center"/>
    </xf>
    <xf numFmtId="0" fontId="33" fillId="3" borderId="4" xfId="0" applyFont="1" applyFill="1" applyBorder="1" applyAlignment="1">
      <alignment vertical="center"/>
    </xf>
    <xf numFmtId="0" fontId="33" fillId="3" borderId="3" xfId="0" applyFont="1" applyFill="1" applyBorder="1" applyAlignment="1">
      <alignment vertical="center"/>
    </xf>
    <xf numFmtId="2" fontId="33" fillId="3" borderId="1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5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3" fillId="3" borderId="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5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119"/>
  <sheetViews>
    <sheetView showZeros="0" topLeftCell="A13" workbookViewId="0">
      <selection activeCell="R49" sqref="R49"/>
    </sheetView>
  </sheetViews>
  <sheetFormatPr defaultColWidth="8.85546875" defaultRowHeight="12.75"/>
  <cols>
    <col min="1" max="1" width="8.85546875" style="32"/>
    <col min="2" max="2" width="4.140625" style="34" bestFit="1" customWidth="1"/>
    <col min="3" max="3" width="8.140625" style="34" hidden="1" customWidth="1"/>
    <col min="4" max="4" width="25.5703125" style="26" bestFit="1" customWidth="1"/>
    <col min="5" max="6" width="3.710937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bestFit="1" customWidth="1"/>
    <col min="12" max="12" width="9.85546875" style="26" customWidth="1"/>
    <col min="13" max="13" width="10.42578125" style="26" bestFit="1" customWidth="1"/>
    <col min="14" max="14" width="4.7109375" style="26" bestFit="1" customWidth="1"/>
    <col min="15" max="15" width="4.28515625" style="26" bestFit="1" customWidth="1"/>
    <col min="16" max="16" width="4" style="26" bestFit="1" customWidth="1"/>
    <col min="17" max="17" width="5" style="26" bestFit="1" customWidth="1"/>
    <col min="18" max="18" width="7.5703125" style="26" bestFit="1" customWidth="1"/>
    <col min="19" max="19" width="5.140625" style="26" bestFit="1" customWidth="1"/>
    <col min="20" max="20" width="6.7109375" style="26" customWidth="1"/>
    <col min="21" max="21" width="5.42578125" style="26" bestFit="1" customWidth="1"/>
    <col min="22" max="22" width="0.140625" style="26" hidden="1" customWidth="1"/>
    <col min="23" max="23" width="1.5703125" style="26" hidden="1" customWidth="1"/>
    <col min="24" max="24" width="3.7109375" style="26" hidden="1" customWidth="1"/>
    <col min="25" max="27" width="8.85546875" style="26" hidden="1" customWidth="1"/>
    <col min="28" max="36" width="8.85546875" style="32"/>
    <col min="37" max="16384" width="8.85546875" style="26"/>
  </cols>
  <sheetData>
    <row r="1" spans="2:27" s="35" customFormat="1">
      <c r="B1" s="36"/>
      <c r="C1" s="36"/>
      <c r="D1" s="37" t="s">
        <v>26</v>
      </c>
      <c r="E1" s="35" t="s">
        <v>72</v>
      </c>
      <c r="L1" s="35" t="s">
        <v>27</v>
      </c>
    </row>
    <row r="2" spans="2:27" s="32" customFormat="1">
      <c r="B2" s="30"/>
      <c r="C2" s="30"/>
      <c r="G2" s="32" t="s">
        <v>28</v>
      </c>
      <c r="J2" s="32" t="s">
        <v>29</v>
      </c>
      <c r="M2" s="32" t="s">
        <v>30</v>
      </c>
    </row>
    <row r="3" spans="2:27">
      <c r="B3" s="125" t="s">
        <v>0</v>
      </c>
      <c r="C3" s="123" t="s">
        <v>25</v>
      </c>
      <c r="D3" s="125" t="s">
        <v>1</v>
      </c>
      <c r="E3" s="125" t="s">
        <v>2</v>
      </c>
      <c r="F3" s="125" t="s">
        <v>3</v>
      </c>
      <c r="G3" s="125" t="s">
        <v>4</v>
      </c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3" t="s">
        <v>31</v>
      </c>
      <c r="S3" s="123" t="s">
        <v>32</v>
      </c>
      <c r="T3" s="123" t="s">
        <v>24</v>
      </c>
      <c r="U3" s="121" t="s">
        <v>7</v>
      </c>
      <c r="V3" s="24"/>
      <c r="W3" s="24"/>
      <c r="X3" s="24"/>
      <c r="Y3" s="24"/>
      <c r="Z3" s="24"/>
      <c r="AA3" s="24"/>
    </row>
    <row r="4" spans="2:27">
      <c r="B4" s="125"/>
      <c r="C4" s="124"/>
      <c r="D4" s="125"/>
      <c r="E4" s="125"/>
      <c r="F4" s="125"/>
      <c r="G4" s="27" t="s">
        <v>8</v>
      </c>
      <c r="H4" s="27" t="s">
        <v>9</v>
      </c>
      <c r="I4" s="27" t="s">
        <v>10</v>
      </c>
      <c r="J4" s="27" t="s">
        <v>11</v>
      </c>
      <c r="K4" s="27" t="s">
        <v>16</v>
      </c>
      <c r="L4" s="27" t="s">
        <v>12</v>
      </c>
      <c r="M4" s="27" t="s">
        <v>13</v>
      </c>
      <c r="N4" s="27" t="s">
        <v>17</v>
      </c>
      <c r="O4" s="27" t="s">
        <v>14</v>
      </c>
      <c r="P4" s="27" t="s">
        <v>18</v>
      </c>
      <c r="Q4" s="27" t="s">
        <v>15</v>
      </c>
      <c r="R4" s="124"/>
      <c r="S4" s="124"/>
      <c r="T4" s="124"/>
      <c r="U4" s="122"/>
      <c r="V4" s="24"/>
      <c r="W4" s="24"/>
      <c r="X4" s="24"/>
      <c r="Y4" s="24"/>
      <c r="Z4" s="24"/>
      <c r="AA4" s="24"/>
    </row>
    <row r="5" spans="2:27">
      <c r="B5" s="47">
        <v>1</v>
      </c>
      <c r="C5" s="47"/>
      <c r="D5" s="49" t="s">
        <v>101</v>
      </c>
      <c r="E5" s="47" t="s">
        <v>19</v>
      </c>
      <c r="F5" s="47">
        <v>14</v>
      </c>
      <c r="G5" s="47">
        <v>52</v>
      </c>
      <c r="H5" s="47">
        <v>33</v>
      </c>
      <c r="I5" s="47">
        <v>57</v>
      </c>
      <c r="J5" s="47">
        <v>42</v>
      </c>
      <c r="K5" s="47">
        <v>44</v>
      </c>
      <c r="L5" s="47">
        <v>45</v>
      </c>
      <c r="M5" s="47">
        <v>42</v>
      </c>
      <c r="N5" s="47">
        <v>47</v>
      </c>
      <c r="O5" s="47">
        <v>71</v>
      </c>
      <c r="P5" s="47">
        <v>66</v>
      </c>
      <c r="Q5" s="47">
        <v>80</v>
      </c>
      <c r="R5" s="27"/>
      <c r="S5" s="27">
        <f>IF(AND(B5&lt;&gt;"C",X5&gt;0),"",IF(AND(B5="C",X5&lt;&gt;5),"",IF($D$1&lt;&gt;Ave!$AR$2,"",SUM(G5:Q5))))</f>
        <v>579</v>
      </c>
      <c r="T5" s="27">
        <f>IF(AND(B5&lt;&gt;"C",X5&gt;0),"",IF(AND(B5="C",X5&lt;&gt;5),"",IF(AND(B5="C",X5=5),S5/5.5,S5/11)))</f>
        <v>52.636363636363633</v>
      </c>
      <c r="U5" s="28">
        <f>IF(T5="","",RANK(T5,$T$5:$T$64))</f>
        <v>19</v>
      </c>
      <c r="V5" s="24"/>
      <c r="W5" s="24"/>
      <c r="X5" s="29">
        <f>COUNTIF(G5:Q5,"")</f>
        <v>0</v>
      </c>
      <c r="Y5" s="24"/>
      <c r="Z5" s="24"/>
      <c r="AA5" s="24" t="s">
        <v>19</v>
      </c>
    </row>
    <row r="6" spans="2:27">
      <c r="B6" s="47">
        <v>2</v>
      </c>
      <c r="C6" s="47"/>
      <c r="D6" s="49" t="s">
        <v>102</v>
      </c>
      <c r="E6" s="47" t="s">
        <v>19</v>
      </c>
      <c r="F6" s="47">
        <v>18</v>
      </c>
      <c r="G6" s="47">
        <v>33</v>
      </c>
      <c r="H6" s="47">
        <v>40</v>
      </c>
      <c r="I6" s="47">
        <v>49</v>
      </c>
      <c r="J6" s="47">
        <v>36</v>
      </c>
      <c r="K6" s="47">
        <v>37</v>
      </c>
      <c r="L6" s="47">
        <v>43</v>
      </c>
      <c r="M6" s="47">
        <v>34</v>
      </c>
      <c r="N6" s="47">
        <v>46</v>
      </c>
      <c r="O6" s="47">
        <v>67.5</v>
      </c>
      <c r="P6" s="47">
        <v>56</v>
      </c>
      <c r="Q6" s="47">
        <v>88</v>
      </c>
      <c r="R6" s="27"/>
      <c r="S6" s="27">
        <f>IF(AND(B6&lt;&gt;"C",X6&gt;0),"",IF(AND(B6="C",X6&lt;&gt;5),"",IF($D$1&lt;&gt;Ave!$AR$2,"",SUM(G6:Q6))))</f>
        <v>529.5</v>
      </c>
      <c r="T6" s="27">
        <f t="shared" ref="T6:T64" si="0">IF(AND(B6&lt;&gt;"C",X6&gt;0),"",IF(AND(B6="C",X6&lt;&gt;5),"",IF(AND(B6="C",X6=5),S6/5.5,S6/11)))</f>
        <v>48.136363636363633</v>
      </c>
      <c r="U6" s="28">
        <f t="shared" ref="U6:U64" si="1">IF(T6="","",RANK(T6,$T$5:$T$64))</f>
        <v>35</v>
      </c>
      <c r="V6" s="24"/>
      <c r="W6" s="24"/>
      <c r="X6" s="29">
        <f t="shared" ref="X6:X64" si="2">COUNTIF(G6:Q6,"")</f>
        <v>0</v>
      </c>
      <c r="Y6" s="24"/>
      <c r="Z6" s="24"/>
      <c r="AA6" s="24" t="s">
        <v>20</v>
      </c>
    </row>
    <row r="7" spans="2:27">
      <c r="B7" s="47">
        <v>3</v>
      </c>
      <c r="C7" s="47"/>
      <c r="D7" s="49" t="s">
        <v>103</v>
      </c>
      <c r="E7" s="47" t="s">
        <v>19</v>
      </c>
      <c r="F7" s="47">
        <v>13</v>
      </c>
      <c r="G7" s="47">
        <v>47</v>
      </c>
      <c r="H7" s="47">
        <v>43</v>
      </c>
      <c r="I7" s="47">
        <v>41</v>
      </c>
      <c r="J7" s="47">
        <v>33</v>
      </c>
      <c r="K7" s="47">
        <v>33</v>
      </c>
      <c r="L7" s="47">
        <v>50</v>
      </c>
      <c r="M7" s="47">
        <v>30</v>
      </c>
      <c r="N7" s="47">
        <v>52</v>
      </c>
      <c r="O7" s="47">
        <v>63</v>
      </c>
      <c r="P7" s="47">
        <v>50</v>
      </c>
      <c r="Q7" s="47">
        <v>59</v>
      </c>
      <c r="R7" s="27"/>
      <c r="S7" s="27">
        <f>IF(AND(B7&lt;&gt;"C",X7&gt;0),"",IF(AND(B7="C",X7&lt;&gt;5),"",IF($D$1&lt;&gt;Ave!$AR$2,"",SUM(G7:Q7))))</f>
        <v>501</v>
      </c>
      <c r="T7" s="27">
        <f t="shared" si="0"/>
        <v>45.545454545454547</v>
      </c>
      <c r="U7" s="28">
        <f t="shared" si="1"/>
        <v>38</v>
      </c>
      <c r="V7" s="24"/>
      <c r="W7" s="24"/>
      <c r="X7" s="29">
        <f t="shared" si="2"/>
        <v>0</v>
      </c>
      <c r="Y7" s="24"/>
      <c r="Z7" s="24"/>
      <c r="AA7" s="24"/>
    </row>
    <row r="8" spans="2:27">
      <c r="B8" s="47">
        <v>4</v>
      </c>
      <c r="C8" s="47"/>
      <c r="D8" s="49" t="s">
        <v>104</v>
      </c>
      <c r="E8" s="47" t="s">
        <v>19</v>
      </c>
      <c r="F8" s="47">
        <v>14</v>
      </c>
      <c r="G8" s="47">
        <v>59</v>
      </c>
      <c r="H8" s="47">
        <v>57</v>
      </c>
      <c r="I8" s="47">
        <v>65</v>
      </c>
      <c r="J8" s="47">
        <v>59</v>
      </c>
      <c r="K8" s="47">
        <v>54</v>
      </c>
      <c r="L8" s="47">
        <v>85</v>
      </c>
      <c r="M8" s="47">
        <v>43</v>
      </c>
      <c r="N8" s="47">
        <v>54</v>
      </c>
      <c r="O8" s="47">
        <v>65</v>
      </c>
      <c r="P8" s="47">
        <v>65</v>
      </c>
      <c r="Q8" s="47">
        <v>84</v>
      </c>
      <c r="R8" s="27"/>
      <c r="S8" s="27">
        <f>IF(AND(B8&lt;&gt;"C",X8&gt;0),"",IF(AND(B8="C",X8&lt;&gt;5),"",IF($D$1&lt;&gt;Ave!$AR$2,"",SUM(G8:Q8))))</f>
        <v>690</v>
      </c>
      <c r="T8" s="27">
        <f t="shared" si="0"/>
        <v>62.727272727272727</v>
      </c>
      <c r="U8" s="28">
        <f t="shared" si="1"/>
        <v>6</v>
      </c>
      <c r="V8" s="24"/>
      <c r="W8" s="24"/>
      <c r="X8" s="29">
        <f t="shared" si="2"/>
        <v>0</v>
      </c>
      <c r="Y8" s="24"/>
      <c r="Z8" s="24"/>
      <c r="AA8" s="24"/>
    </row>
    <row r="9" spans="2:27">
      <c r="B9" s="47">
        <v>5</v>
      </c>
      <c r="C9" s="47"/>
      <c r="D9" s="49" t="s">
        <v>105</v>
      </c>
      <c r="E9" s="47" t="s">
        <v>19</v>
      </c>
      <c r="F9" s="47">
        <v>14</v>
      </c>
      <c r="G9" s="47">
        <v>37</v>
      </c>
      <c r="H9" s="47">
        <v>37</v>
      </c>
      <c r="I9" s="47">
        <v>54</v>
      </c>
      <c r="J9" s="47">
        <v>35</v>
      </c>
      <c r="K9" s="47">
        <v>34</v>
      </c>
      <c r="L9" s="47">
        <v>42</v>
      </c>
      <c r="M9" s="47">
        <v>27</v>
      </c>
      <c r="N9" s="47">
        <v>48</v>
      </c>
      <c r="O9" s="47">
        <v>70</v>
      </c>
      <c r="P9" s="47">
        <v>57</v>
      </c>
      <c r="Q9" s="47">
        <v>76</v>
      </c>
      <c r="R9" s="27"/>
      <c r="S9" s="27">
        <f>IF(AND(B9&lt;&gt;"C",X9&gt;0),"",IF(AND(B9="C",X9&lt;&gt;5),"",IF($D$1&lt;&gt;Ave!$AR$2,"",SUM(G9:Q9))))</f>
        <v>517</v>
      </c>
      <c r="T9" s="27">
        <f t="shared" si="0"/>
        <v>47</v>
      </c>
      <c r="U9" s="28">
        <f t="shared" si="1"/>
        <v>36</v>
      </c>
      <c r="V9" s="24"/>
      <c r="W9" s="24"/>
      <c r="X9" s="29">
        <f t="shared" si="2"/>
        <v>0</v>
      </c>
      <c r="Y9" s="24"/>
      <c r="Z9" s="24"/>
      <c r="AA9" s="24"/>
    </row>
    <row r="10" spans="2:27">
      <c r="B10" s="47">
        <v>6</v>
      </c>
      <c r="C10" s="47"/>
      <c r="D10" s="49" t="s">
        <v>106</v>
      </c>
      <c r="E10" s="47" t="s">
        <v>19</v>
      </c>
      <c r="F10" s="47">
        <v>13</v>
      </c>
      <c r="G10" s="47">
        <v>44</v>
      </c>
      <c r="H10" s="47">
        <v>44</v>
      </c>
      <c r="I10" s="47">
        <v>40</v>
      </c>
      <c r="J10" s="47">
        <v>42</v>
      </c>
      <c r="K10" s="47">
        <v>41</v>
      </c>
      <c r="L10" s="47">
        <v>54</v>
      </c>
      <c r="M10" s="47">
        <v>45</v>
      </c>
      <c r="N10" s="47">
        <v>49</v>
      </c>
      <c r="O10" s="47">
        <v>68.5</v>
      </c>
      <c r="P10" s="47">
        <v>61</v>
      </c>
      <c r="Q10" s="47">
        <v>80</v>
      </c>
      <c r="R10" s="27"/>
      <c r="S10" s="27">
        <f>IF(AND(B10&lt;&gt;"C",X10&gt;0),"",IF(AND(B10="C",X10&lt;&gt;5),"",IF($D$1&lt;&gt;Ave!$AR$2,"",SUM(G10:Q10))))</f>
        <v>568.5</v>
      </c>
      <c r="T10" s="27">
        <f t="shared" si="0"/>
        <v>51.68181818181818</v>
      </c>
      <c r="U10" s="28">
        <f t="shared" si="1"/>
        <v>24</v>
      </c>
      <c r="V10" s="24"/>
      <c r="W10" s="24"/>
      <c r="X10" s="29">
        <f t="shared" si="2"/>
        <v>0</v>
      </c>
      <c r="Y10" s="24"/>
      <c r="Z10" s="24"/>
      <c r="AA10" s="24"/>
    </row>
    <row r="11" spans="2:27">
      <c r="B11" s="47">
        <v>7</v>
      </c>
      <c r="C11" s="47">
        <v>7</v>
      </c>
      <c r="D11" s="49" t="s">
        <v>107</v>
      </c>
      <c r="E11" s="47" t="s">
        <v>19</v>
      </c>
      <c r="F11" s="47">
        <v>13</v>
      </c>
      <c r="G11" s="47">
        <v>64</v>
      </c>
      <c r="H11" s="47">
        <v>46</v>
      </c>
      <c r="I11" s="47">
        <v>33</v>
      </c>
      <c r="J11" s="47">
        <v>55</v>
      </c>
      <c r="K11" s="47">
        <v>35</v>
      </c>
      <c r="L11" s="47">
        <v>57</v>
      </c>
      <c r="M11" s="47">
        <v>40</v>
      </c>
      <c r="N11" s="47">
        <v>54</v>
      </c>
      <c r="O11" s="47">
        <v>69.5</v>
      </c>
      <c r="P11" s="47">
        <v>56</v>
      </c>
      <c r="Q11" s="47">
        <v>39</v>
      </c>
      <c r="R11" s="27"/>
      <c r="S11" s="27">
        <f>IF(AND(B11&lt;&gt;"C",X11&gt;0),"",IF(AND(B11="C",X11&lt;&gt;5),"",IF($D$1&lt;&gt;Ave!$AR$2,"",SUM(G11:Q11))))</f>
        <v>548.5</v>
      </c>
      <c r="T11" s="27">
        <f t="shared" si="0"/>
        <v>49.863636363636367</v>
      </c>
      <c r="U11" s="28">
        <f t="shared" si="1"/>
        <v>30</v>
      </c>
      <c r="V11" s="24"/>
      <c r="W11" s="24"/>
      <c r="X11" s="29">
        <f t="shared" si="2"/>
        <v>0</v>
      </c>
      <c r="Y11" s="24"/>
      <c r="Z11" s="24"/>
      <c r="AA11" s="24"/>
    </row>
    <row r="12" spans="2:27">
      <c r="B12" s="47">
        <v>8</v>
      </c>
      <c r="C12" s="47">
        <v>8</v>
      </c>
      <c r="D12" s="49" t="s">
        <v>108</v>
      </c>
      <c r="E12" s="47" t="s">
        <v>19</v>
      </c>
      <c r="F12" s="47">
        <v>13</v>
      </c>
      <c r="G12" s="47">
        <v>73</v>
      </c>
      <c r="H12" s="47">
        <v>80</v>
      </c>
      <c r="I12" s="47">
        <v>59</v>
      </c>
      <c r="J12" s="47">
        <v>63</v>
      </c>
      <c r="K12" s="47">
        <v>60</v>
      </c>
      <c r="L12" s="47">
        <v>77</v>
      </c>
      <c r="M12" s="47">
        <v>59</v>
      </c>
      <c r="N12" s="47">
        <v>62</v>
      </c>
      <c r="O12" s="47">
        <v>82</v>
      </c>
      <c r="P12" s="47">
        <v>77</v>
      </c>
      <c r="Q12" s="47">
        <v>78</v>
      </c>
      <c r="R12" s="27"/>
      <c r="S12" s="27">
        <f>IF(AND(B12&lt;&gt;"C",X12&gt;0),"",IF(AND(B12="C",X12&lt;&gt;5),"",IF($D$1&lt;&gt;Ave!$AR$2,"",SUM(G12:Q12))))</f>
        <v>770</v>
      </c>
      <c r="T12" s="27">
        <f t="shared" si="0"/>
        <v>70</v>
      </c>
      <c r="U12" s="28">
        <f t="shared" si="1"/>
        <v>4</v>
      </c>
      <c r="V12" s="24"/>
      <c r="W12" s="24"/>
      <c r="X12" s="29">
        <f t="shared" si="2"/>
        <v>0</v>
      </c>
      <c r="Y12" s="24"/>
      <c r="Z12" s="24"/>
      <c r="AA12" s="24"/>
    </row>
    <row r="13" spans="2:27">
      <c r="B13" s="47">
        <v>9</v>
      </c>
      <c r="C13" s="47">
        <v>9</v>
      </c>
      <c r="D13" s="49" t="s">
        <v>109</v>
      </c>
      <c r="E13" s="47" t="s">
        <v>19</v>
      </c>
      <c r="F13" s="47">
        <v>16</v>
      </c>
      <c r="G13" s="47">
        <v>37</v>
      </c>
      <c r="H13" s="47">
        <v>45</v>
      </c>
      <c r="I13" s="47">
        <v>66</v>
      </c>
      <c r="J13" s="47">
        <v>49</v>
      </c>
      <c r="K13" s="47">
        <v>37</v>
      </c>
      <c r="L13" s="47">
        <v>50</v>
      </c>
      <c r="M13" s="47">
        <v>36</v>
      </c>
      <c r="N13" s="47">
        <v>61</v>
      </c>
      <c r="O13" s="47">
        <v>71</v>
      </c>
      <c r="P13" s="47">
        <v>55</v>
      </c>
      <c r="Q13" s="47">
        <v>90</v>
      </c>
      <c r="R13" s="27"/>
      <c r="S13" s="27">
        <f>IF(AND(B13&lt;&gt;"C",X13&gt;0),"",IF(AND(B13="C",X13&lt;&gt;5),"",IF($D$1&lt;&gt;Ave!$AR$2,"",SUM(G13:Q13))))</f>
        <v>597</v>
      </c>
      <c r="T13" s="27">
        <f t="shared" si="0"/>
        <v>54.272727272727273</v>
      </c>
      <c r="U13" s="28">
        <f t="shared" si="1"/>
        <v>13</v>
      </c>
      <c r="V13" s="24"/>
      <c r="W13" s="24"/>
      <c r="X13" s="29">
        <f t="shared" si="2"/>
        <v>0</v>
      </c>
      <c r="Y13" s="24"/>
      <c r="Z13" s="24"/>
      <c r="AA13" s="24"/>
    </row>
    <row r="14" spans="2:27">
      <c r="B14" s="47">
        <v>10</v>
      </c>
      <c r="C14" s="47">
        <v>10</v>
      </c>
      <c r="D14" s="49" t="s">
        <v>110</v>
      </c>
      <c r="E14" s="47" t="s">
        <v>19</v>
      </c>
      <c r="F14" s="47">
        <v>15</v>
      </c>
      <c r="G14" s="47">
        <v>39</v>
      </c>
      <c r="H14" s="47">
        <v>34</v>
      </c>
      <c r="I14" s="47">
        <v>40</v>
      </c>
      <c r="J14" s="47">
        <v>46</v>
      </c>
      <c r="K14" s="47">
        <v>36</v>
      </c>
      <c r="L14" s="47">
        <v>59</v>
      </c>
      <c r="M14" s="47">
        <v>47</v>
      </c>
      <c r="N14" s="47">
        <v>44</v>
      </c>
      <c r="O14" s="47">
        <v>68</v>
      </c>
      <c r="P14" s="47">
        <v>52</v>
      </c>
      <c r="Q14" s="47">
        <v>69</v>
      </c>
      <c r="R14" s="27"/>
      <c r="S14" s="27">
        <f>IF(AND(B14&lt;&gt;"C",X14&gt;0),"",IF(AND(B14="C",X14&lt;&gt;5),"",IF($D$1&lt;&gt;Ave!$AR$2,"",SUM(G14:Q14))))</f>
        <v>534</v>
      </c>
      <c r="T14" s="27">
        <f t="shared" si="0"/>
        <v>48.545454545454547</v>
      </c>
      <c r="U14" s="28">
        <f t="shared" si="1"/>
        <v>33</v>
      </c>
      <c r="V14" s="24"/>
      <c r="W14" s="24"/>
      <c r="X14" s="29">
        <f t="shared" si="2"/>
        <v>0</v>
      </c>
      <c r="Y14" s="24"/>
      <c r="Z14" s="24"/>
      <c r="AA14" s="24"/>
    </row>
    <row r="15" spans="2:27">
      <c r="B15" s="47">
        <v>11</v>
      </c>
      <c r="C15" s="47">
        <v>11</v>
      </c>
      <c r="D15" s="49" t="s">
        <v>111</v>
      </c>
      <c r="E15" s="47" t="s">
        <v>19</v>
      </c>
      <c r="F15" s="47">
        <v>15</v>
      </c>
      <c r="G15" s="47">
        <v>85</v>
      </c>
      <c r="H15" s="47">
        <v>72</v>
      </c>
      <c r="I15" s="47">
        <v>95</v>
      </c>
      <c r="J15" s="47">
        <v>78</v>
      </c>
      <c r="K15" s="47">
        <v>94.5</v>
      </c>
      <c r="L15" s="47">
        <v>96</v>
      </c>
      <c r="M15" s="47">
        <v>88</v>
      </c>
      <c r="N15" s="47">
        <v>74</v>
      </c>
      <c r="O15" s="47">
        <v>93.5</v>
      </c>
      <c r="P15" s="47">
        <v>80</v>
      </c>
      <c r="Q15" s="47">
        <v>87</v>
      </c>
      <c r="R15" s="27"/>
      <c r="S15" s="27">
        <f>IF(AND(B15&lt;&gt;"C",X15&gt;0),"",IF(AND(B15="C",X15&lt;&gt;5),"",IF($D$1&lt;&gt;Ave!$AR$2,"",SUM(G15:Q15))))</f>
        <v>943</v>
      </c>
      <c r="T15" s="27">
        <f t="shared" si="0"/>
        <v>85.727272727272734</v>
      </c>
      <c r="U15" s="28">
        <f t="shared" si="1"/>
        <v>1</v>
      </c>
      <c r="V15" s="24"/>
      <c r="W15" s="24"/>
      <c r="X15" s="29">
        <f t="shared" si="2"/>
        <v>0</v>
      </c>
      <c r="Y15" s="24"/>
      <c r="Z15" s="24"/>
      <c r="AA15" s="24"/>
    </row>
    <row r="16" spans="2:27">
      <c r="B16" s="47">
        <v>12</v>
      </c>
      <c r="C16" s="47">
        <v>12</v>
      </c>
      <c r="D16" s="49" t="s">
        <v>112</v>
      </c>
      <c r="E16" s="47" t="s">
        <v>19</v>
      </c>
      <c r="F16" s="47">
        <v>14</v>
      </c>
      <c r="G16" s="47">
        <v>60</v>
      </c>
      <c r="H16" s="47">
        <v>53</v>
      </c>
      <c r="I16" s="47">
        <v>56</v>
      </c>
      <c r="J16" s="47">
        <v>33</v>
      </c>
      <c r="K16" s="47">
        <v>40</v>
      </c>
      <c r="L16" s="47">
        <v>59</v>
      </c>
      <c r="M16" s="47">
        <v>26</v>
      </c>
      <c r="N16" s="47">
        <v>52</v>
      </c>
      <c r="O16" s="47">
        <v>69</v>
      </c>
      <c r="P16" s="47">
        <v>58</v>
      </c>
      <c r="Q16" s="47">
        <v>67</v>
      </c>
      <c r="R16" s="27"/>
      <c r="S16" s="27">
        <f>IF(AND(B16&lt;&gt;"C",X16&gt;0),"",IF(AND(B16="C",X16&lt;&gt;5),"",IF($D$1&lt;&gt;Ave!$AR$2,"",SUM(G16:Q16))))</f>
        <v>573</v>
      </c>
      <c r="T16" s="27">
        <f t="shared" si="0"/>
        <v>52.090909090909093</v>
      </c>
      <c r="U16" s="28">
        <f t="shared" si="1"/>
        <v>21</v>
      </c>
      <c r="V16" s="24"/>
      <c r="W16" s="24"/>
      <c r="X16" s="29">
        <f t="shared" si="2"/>
        <v>0</v>
      </c>
      <c r="Y16" s="24"/>
      <c r="Z16" s="24"/>
      <c r="AA16" s="24"/>
    </row>
    <row r="17" spans="2:27">
      <c r="B17" s="47">
        <v>13</v>
      </c>
      <c r="C17" s="47">
        <v>13</v>
      </c>
      <c r="D17" s="49" t="s">
        <v>113</v>
      </c>
      <c r="E17" s="47" t="s">
        <v>19</v>
      </c>
      <c r="F17" s="47">
        <v>15</v>
      </c>
      <c r="G17" s="47">
        <v>32</v>
      </c>
      <c r="H17" s="47">
        <v>29</v>
      </c>
      <c r="I17" s="47">
        <v>55</v>
      </c>
      <c r="J17" s="47">
        <v>36</v>
      </c>
      <c r="K17" s="47">
        <v>37</v>
      </c>
      <c r="L17" s="47">
        <v>56</v>
      </c>
      <c r="M17" s="47">
        <v>40</v>
      </c>
      <c r="N17" s="47">
        <v>44</v>
      </c>
      <c r="O17" s="47">
        <v>74.5</v>
      </c>
      <c r="P17" s="47">
        <v>57</v>
      </c>
      <c r="Q17" s="47">
        <v>76</v>
      </c>
      <c r="R17" s="27"/>
      <c r="S17" s="27">
        <f>IF(AND(B17&lt;&gt;"C",X17&gt;0),"",IF(AND(B17="C",X17&lt;&gt;5),"",IF($D$1&lt;&gt;Ave!$AR$2,"",SUM(G17:Q17))))</f>
        <v>536.5</v>
      </c>
      <c r="T17" s="27">
        <f t="shared" si="0"/>
        <v>48.772727272727273</v>
      </c>
      <c r="U17" s="28">
        <f t="shared" si="1"/>
        <v>32</v>
      </c>
      <c r="V17" s="24"/>
      <c r="W17" s="24"/>
      <c r="X17" s="29">
        <f t="shared" si="2"/>
        <v>0</v>
      </c>
      <c r="Y17" s="24"/>
      <c r="Z17" s="24"/>
      <c r="AA17" s="24"/>
    </row>
    <row r="18" spans="2:27">
      <c r="B18" s="47">
        <v>14</v>
      </c>
      <c r="C18" s="47">
        <v>14</v>
      </c>
      <c r="D18" s="49" t="s">
        <v>114</v>
      </c>
      <c r="E18" s="47" t="s">
        <v>19</v>
      </c>
      <c r="F18" s="47">
        <v>15</v>
      </c>
      <c r="G18" s="47">
        <v>54</v>
      </c>
      <c r="H18" s="47">
        <v>38</v>
      </c>
      <c r="I18" s="47">
        <v>71</v>
      </c>
      <c r="J18" s="47">
        <v>43</v>
      </c>
      <c r="K18" s="47">
        <v>45</v>
      </c>
      <c r="L18" s="47">
        <v>68</v>
      </c>
      <c r="M18" s="47">
        <v>42</v>
      </c>
      <c r="N18" s="47">
        <v>50</v>
      </c>
      <c r="O18" s="47">
        <v>71.5</v>
      </c>
      <c r="P18" s="47">
        <v>61</v>
      </c>
      <c r="Q18" s="47">
        <v>87</v>
      </c>
      <c r="R18" s="27"/>
      <c r="S18" s="27">
        <f>IF(AND(B18&lt;&gt;"C",X18&gt;0),"",IF(AND(B18="C",X18&lt;&gt;5),"",IF($D$1&lt;&gt;Ave!$AR$2,"",SUM(G18:Q18))))</f>
        <v>630.5</v>
      </c>
      <c r="T18" s="27">
        <f t="shared" si="0"/>
        <v>57.31818181818182</v>
      </c>
      <c r="U18" s="28">
        <f t="shared" si="1"/>
        <v>9</v>
      </c>
      <c r="V18" s="24"/>
      <c r="W18" s="24"/>
      <c r="X18" s="29">
        <f t="shared" si="2"/>
        <v>0</v>
      </c>
      <c r="Y18" s="24"/>
      <c r="Z18" s="24"/>
      <c r="AA18" s="24"/>
    </row>
    <row r="19" spans="2:27">
      <c r="B19" s="47">
        <v>15</v>
      </c>
      <c r="C19" s="47">
        <v>15</v>
      </c>
      <c r="D19" s="49" t="s">
        <v>115</v>
      </c>
      <c r="E19" s="47" t="s">
        <v>19</v>
      </c>
      <c r="F19" s="47">
        <v>14</v>
      </c>
      <c r="G19" s="47">
        <v>80</v>
      </c>
      <c r="H19" s="47">
        <v>78</v>
      </c>
      <c r="I19" s="47">
        <v>65</v>
      </c>
      <c r="J19" s="47">
        <v>74</v>
      </c>
      <c r="K19" s="47">
        <v>75</v>
      </c>
      <c r="L19" s="47">
        <v>81</v>
      </c>
      <c r="M19" s="47">
        <v>72</v>
      </c>
      <c r="N19" s="47">
        <v>77</v>
      </c>
      <c r="O19" s="47">
        <v>78</v>
      </c>
      <c r="P19" s="47">
        <v>74</v>
      </c>
      <c r="Q19" s="47">
        <v>90</v>
      </c>
      <c r="R19" s="27"/>
      <c r="S19" s="27">
        <f>IF(AND(B19&lt;&gt;"C",X19&gt;0),"",IF(AND(B19="C",X19&lt;&gt;5),"",IF($D$1&lt;&gt;Ave!$AR$2,"",SUM(G19:Q19))))</f>
        <v>844</v>
      </c>
      <c r="T19" s="27">
        <f t="shared" si="0"/>
        <v>76.727272727272734</v>
      </c>
      <c r="U19" s="28">
        <f t="shared" si="1"/>
        <v>3</v>
      </c>
      <c r="V19" s="24"/>
      <c r="W19" s="24"/>
      <c r="X19" s="29">
        <f t="shared" si="2"/>
        <v>0</v>
      </c>
      <c r="Y19" s="24"/>
      <c r="Z19" s="24"/>
      <c r="AA19" s="24"/>
    </row>
    <row r="20" spans="2:27">
      <c r="B20" s="47">
        <v>16</v>
      </c>
      <c r="C20" s="47">
        <v>16</v>
      </c>
      <c r="D20" s="49" t="s">
        <v>116</v>
      </c>
      <c r="E20" s="47" t="s">
        <v>19</v>
      </c>
      <c r="F20" s="47">
        <v>14</v>
      </c>
      <c r="G20" s="47">
        <v>49</v>
      </c>
      <c r="H20" s="47">
        <v>43</v>
      </c>
      <c r="I20" s="47">
        <v>47</v>
      </c>
      <c r="J20" s="47">
        <v>45</v>
      </c>
      <c r="K20" s="47">
        <v>37</v>
      </c>
      <c r="L20" s="47">
        <v>46</v>
      </c>
      <c r="M20" s="47">
        <v>27</v>
      </c>
      <c r="N20" s="47">
        <v>51</v>
      </c>
      <c r="O20" s="47">
        <v>71</v>
      </c>
      <c r="P20" s="47">
        <v>42</v>
      </c>
      <c r="Q20" s="47">
        <v>73</v>
      </c>
      <c r="R20" s="27"/>
      <c r="S20" s="27">
        <f>IF(AND(B20&lt;&gt;"C",X20&gt;0),"",IF(AND(B20="C",X20&lt;&gt;5),"",IF($D$1&lt;&gt;Ave!$AR$2,"",SUM(G20:Q20))))</f>
        <v>531</v>
      </c>
      <c r="T20" s="27">
        <f t="shared" si="0"/>
        <v>48.272727272727273</v>
      </c>
      <c r="U20" s="28">
        <f t="shared" si="1"/>
        <v>34</v>
      </c>
      <c r="V20" s="24"/>
      <c r="W20" s="24"/>
      <c r="X20" s="29">
        <f t="shared" si="2"/>
        <v>0</v>
      </c>
      <c r="Y20" s="24"/>
      <c r="Z20" s="24"/>
      <c r="AA20" s="24"/>
    </row>
    <row r="21" spans="2:27">
      <c r="B21" s="47">
        <v>17</v>
      </c>
      <c r="C21" s="47">
        <v>17</v>
      </c>
      <c r="D21" s="49" t="s">
        <v>117</v>
      </c>
      <c r="E21" s="47" t="s">
        <v>19</v>
      </c>
      <c r="F21" s="47">
        <v>14</v>
      </c>
      <c r="G21" s="47">
        <v>59</v>
      </c>
      <c r="H21" s="47">
        <v>40</v>
      </c>
      <c r="I21" s="47">
        <v>45</v>
      </c>
      <c r="J21" s="47">
        <v>40</v>
      </c>
      <c r="K21" s="47">
        <v>36</v>
      </c>
      <c r="L21" s="47">
        <v>46</v>
      </c>
      <c r="M21" s="47">
        <v>38</v>
      </c>
      <c r="N21" s="47">
        <v>48</v>
      </c>
      <c r="O21" s="47">
        <v>77</v>
      </c>
      <c r="P21" s="47">
        <v>62</v>
      </c>
      <c r="Q21" s="47">
        <v>79</v>
      </c>
      <c r="R21" s="27"/>
      <c r="S21" s="27">
        <f>IF(AND(B21&lt;&gt;"C",X21&gt;0),"",IF(AND(B21="C",X21&lt;&gt;5),"",IF($D$1&lt;&gt;Ave!$AR$2,"",SUM(G21:Q21))))</f>
        <v>570</v>
      </c>
      <c r="T21" s="27">
        <f t="shared" si="0"/>
        <v>51.81818181818182</v>
      </c>
      <c r="U21" s="28">
        <f t="shared" si="1"/>
        <v>23</v>
      </c>
      <c r="V21" s="24"/>
      <c r="W21" s="24"/>
      <c r="X21" s="29">
        <f t="shared" si="2"/>
        <v>0</v>
      </c>
      <c r="Y21" s="24"/>
      <c r="Z21" s="24"/>
      <c r="AA21" s="24"/>
    </row>
    <row r="22" spans="2:27">
      <c r="B22" s="47">
        <v>18</v>
      </c>
      <c r="C22" s="47">
        <v>18</v>
      </c>
      <c r="D22" s="49" t="s">
        <v>118</v>
      </c>
      <c r="E22" s="47" t="s">
        <v>19</v>
      </c>
      <c r="F22" s="47">
        <v>15</v>
      </c>
      <c r="G22" s="47">
        <v>59</v>
      </c>
      <c r="H22" s="47">
        <v>40</v>
      </c>
      <c r="I22" s="47">
        <v>39</v>
      </c>
      <c r="J22" s="47">
        <v>47</v>
      </c>
      <c r="K22" s="47">
        <v>40</v>
      </c>
      <c r="L22" s="47">
        <v>45</v>
      </c>
      <c r="M22" s="47">
        <v>30</v>
      </c>
      <c r="N22" s="47">
        <v>45</v>
      </c>
      <c r="O22" s="47">
        <v>80.5</v>
      </c>
      <c r="P22" s="47">
        <v>48</v>
      </c>
      <c r="Q22" s="47">
        <v>76</v>
      </c>
      <c r="R22" s="27"/>
      <c r="S22" s="27">
        <f>IF(AND(B22&lt;&gt;"C",X22&gt;0),"",IF(AND(B22="C",X22&lt;&gt;5),"",IF($D$1&lt;&gt;Ave!$AR$2,"",SUM(G22:Q22))))</f>
        <v>549.5</v>
      </c>
      <c r="T22" s="27">
        <f t="shared" si="0"/>
        <v>49.954545454545453</v>
      </c>
      <c r="U22" s="28">
        <f t="shared" si="1"/>
        <v>28</v>
      </c>
      <c r="V22" s="24"/>
      <c r="W22" s="24"/>
      <c r="X22" s="29">
        <f t="shared" si="2"/>
        <v>0</v>
      </c>
      <c r="Y22" s="24"/>
      <c r="Z22" s="24"/>
      <c r="AA22" s="24"/>
    </row>
    <row r="23" spans="2:27">
      <c r="B23" s="47">
        <v>19</v>
      </c>
      <c r="C23" s="47">
        <v>19</v>
      </c>
      <c r="D23" s="49" t="s">
        <v>119</v>
      </c>
      <c r="E23" s="47" t="s">
        <v>19</v>
      </c>
      <c r="F23" s="47">
        <v>14</v>
      </c>
      <c r="G23" s="47">
        <v>24</v>
      </c>
      <c r="H23" s="47">
        <v>36</v>
      </c>
      <c r="I23" s="47">
        <v>30</v>
      </c>
      <c r="J23" s="47">
        <v>41</v>
      </c>
      <c r="K23" s="47">
        <v>42</v>
      </c>
      <c r="L23" s="47">
        <v>44</v>
      </c>
      <c r="M23" s="47">
        <v>38</v>
      </c>
      <c r="N23" s="47">
        <v>42</v>
      </c>
      <c r="O23" s="47">
        <v>66</v>
      </c>
      <c r="P23" s="47">
        <v>60</v>
      </c>
      <c r="Q23" s="47">
        <v>59</v>
      </c>
      <c r="R23" s="27"/>
      <c r="S23" s="27">
        <f>IF(AND(B23&lt;&gt;"C",X23&gt;0),"",IF(AND(B23="C",X23&lt;&gt;5),"",IF($D$1&lt;&gt;Ave!$AR$2,"",SUM(G23:Q23))))</f>
        <v>482</v>
      </c>
      <c r="T23" s="27">
        <f t="shared" si="0"/>
        <v>43.81818181818182</v>
      </c>
      <c r="U23" s="28">
        <f t="shared" si="1"/>
        <v>39</v>
      </c>
      <c r="V23" s="24"/>
      <c r="W23" s="24"/>
      <c r="X23" s="29">
        <f t="shared" si="2"/>
        <v>0</v>
      </c>
      <c r="Y23" s="24"/>
      <c r="Z23" s="24"/>
      <c r="AA23" s="24"/>
    </row>
    <row r="24" spans="2:27">
      <c r="B24" s="47">
        <v>20</v>
      </c>
      <c r="C24" s="47">
        <v>20</v>
      </c>
      <c r="D24" s="49" t="s">
        <v>120</v>
      </c>
      <c r="E24" s="47" t="s">
        <v>19</v>
      </c>
      <c r="F24" s="47">
        <v>16</v>
      </c>
      <c r="G24" s="47">
        <v>37</v>
      </c>
      <c r="H24" s="47">
        <v>66</v>
      </c>
      <c r="I24" s="47">
        <v>56</v>
      </c>
      <c r="J24" s="47">
        <v>38</v>
      </c>
      <c r="K24" s="47">
        <v>45</v>
      </c>
      <c r="L24" s="47">
        <v>40</v>
      </c>
      <c r="M24" s="47">
        <v>38</v>
      </c>
      <c r="N24" s="47">
        <v>48</v>
      </c>
      <c r="O24" s="47">
        <v>71.5</v>
      </c>
      <c r="P24" s="47">
        <v>58</v>
      </c>
      <c r="Q24" s="47">
        <v>74</v>
      </c>
      <c r="R24" s="27"/>
      <c r="S24" s="27">
        <f>IF(AND(B24&lt;&gt;"C",X24&gt;0),"",IF(AND(B24="C",X24&lt;&gt;5),"",IF($D$1&lt;&gt;Ave!$AR$2,"",SUM(G24:Q24))))</f>
        <v>571.5</v>
      </c>
      <c r="T24" s="27">
        <f t="shared" si="0"/>
        <v>51.954545454545453</v>
      </c>
      <c r="U24" s="28">
        <f t="shared" si="1"/>
        <v>22</v>
      </c>
      <c r="V24" s="24"/>
      <c r="W24" s="24"/>
      <c r="X24" s="29">
        <f t="shared" si="2"/>
        <v>0</v>
      </c>
      <c r="Y24" s="24"/>
      <c r="Z24" s="24"/>
      <c r="AA24" s="24"/>
    </row>
    <row r="25" spans="2:27">
      <c r="B25" s="47">
        <v>21</v>
      </c>
      <c r="C25" s="47">
        <v>21</v>
      </c>
      <c r="D25" s="49" t="s">
        <v>121</v>
      </c>
      <c r="E25" s="47" t="s">
        <v>19</v>
      </c>
      <c r="F25" s="47">
        <v>19</v>
      </c>
      <c r="G25" s="47">
        <v>68</v>
      </c>
      <c r="H25" s="47">
        <v>49</v>
      </c>
      <c r="I25" s="47">
        <v>61</v>
      </c>
      <c r="J25" s="47">
        <v>54</v>
      </c>
      <c r="K25" s="47">
        <v>46</v>
      </c>
      <c r="L25" s="47">
        <v>61</v>
      </c>
      <c r="M25" s="47">
        <v>52</v>
      </c>
      <c r="N25" s="47">
        <v>55</v>
      </c>
      <c r="O25" s="47">
        <v>70.5</v>
      </c>
      <c r="P25" s="47">
        <v>76</v>
      </c>
      <c r="Q25" s="47">
        <v>88</v>
      </c>
      <c r="R25" s="27"/>
      <c r="S25" s="27">
        <f>IF(AND(B25&lt;&gt;"C",X25&gt;0),"",IF(AND(B25="C",X25&lt;&gt;5),"",IF($D$1&lt;&gt;Ave!$AR$2,"",SUM(G25:Q25))))</f>
        <v>680.5</v>
      </c>
      <c r="T25" s="27">
        <f t="shared" si="0"/>
        <v>61.863636363636367</v>
      </c>
      <c r="U25" s="28">
        <f t="shared" si="1"/>
        <v>7</v>
      </c>
      <c r="V25" s="24"/>
      <c r="W25" s="24"/>
      <c r="X25" s="29">
        <f t="shared" si="2"/>
        <v>0</v>
      </c>
      <c r="Y25" s="24"/>
      <c r="Z25" s="24"/>
      <c r="AA25" s="24"/>
    </row>
    <row r="26" spans="2:27">
      <c r="B26" s="47">
        <v>22</v>
      </c>
      <c r="C26" s="47">
        <v>22</v>
      </c>
      <c r="D26" s="49" t="s">
        <v>122</v>
      </c>
      <c r="E26" s="47" t="s">
        <v>19</v>
      </c>
      <c r="F26" s="47">
        <v>16</v>
      </c>
      <c r="G26" s="47">
        <v>54</v>
      </c>
      <c r="H26" s="47">
        <v>47</v>
      </c>
      <c r="I26" s="47">
        <v>67</v>
      </c>
      <c r="J26" s="47">
        <v>47</v>
      </c>
      <c r="K26" s="47">
        <v>51</v>
      </c>
      <c r="L26" s="47">
        <v>63</v>
      </c>
      <c r="M26" s="47">
        <v>39</v>
      </c>
      <c r="N26" s="47">
        <v>46</v>
      </c>
      <c r="O26" s="47">
        <v>71</v>
      </c>
      <c r="P26" s="47">
        <v>64</v>
      </c>
      <c r="Q26" s="47">
        <v>53</v>
      </c>
      <c r="R26" s="27"/>
      <c r="S26" s="27">
        <f>IF(AND(B26&lt;&gt;"C",X26&gt;0),"",IF(AND(B26="C",X26&lt;&gt;5),"",IF($D$1&lt;&gt;Ave!$AR$2,"",SUM(G26:Q26))))</f>
        <v>602</v>
      </c>
      <c r="T26" s="27">
        <f t="shared" si="0"/>
        <v>54.727272727272727</v>
      </c>
      <c r="U26" s="28">
        <f t="shared" si="1"/>
        <v>12</v>
      </c>
      <c r="V26" s="24"/>
      <c r="W26" s="24"/>
      <c r="X26" s="29">
        <f t="shared" si="2"/>
        <v>0</v>
      </c>
      <c r="Y26" s="24"/>
      <c r="Z26" s="24"/>
      <c r="AA26" s="24"/>
    </row>
    <row r="27" spans="2:27">
      <c r="B27" s="47">
        <v>23</v>
      </c>
      <c r="C27" s="47">
        <v>23</v>
      </c>
      <c r="D27" s="49" t="s">
        <v>123</v>
      </c>
      <c r="E27" s="47" t="s">
        <v>19</v>
      </c>
      <c r="F27" s="47">
        <v>15</v>
      </c>
      <c r="G27" s="47">
        <v>31</v>
      </c>
      <c r="H27" s="47">
        <v>36</v>
      </c>
      <c r="I27" s="47">
        <v>37</v>
      </c>
      <c r="J27" s="47">
        <v>40</v>
      </c>
      <c r="K27" s="47">
        <v>45</v>
      </c>
      <c r="L27" s="47">
        <v>39</v>
      </c>
      <c r="M27" s="47">
        <v>25</v>
      </c>
      <c r="N27" s="47">
        <v>46</v>
      </c>
      <c r="O27" s="47">
        <v>60</v>
      </c>
      <c r="P27" s="47">
        <v>46</v>
      </c>
      <c r="Q27" s="47">
        <v>58</v>
      </c>
      <c r="R27" s="27"/>
      <c r="S27" s="27">
        <f>IF(AND(B27&lt;&gt;"C",X27&gt;0),"",IF(AND(B27="C",X27&lt;&gt;5),"",IF($D$1&lt;&gt;Ave!$AR$2,"",SUM(G27:Q27))))</f>
        <v>463</v>
      </c>
      <c r="T27" s="27">
        <f t="shared" si="0"/>
        <v>42.090909090909093</v>
      </c>
      <c r="U27" s="28">
        <f t="shared" si="1"/>
        <v>40</v>
      </c>
      <c r="V27" s="24"/>
      <c r="W27" s="24"/>
      <c r="X27" s="29">
        <f t="shared" si="2"/>
        <v>0</v>
      </c>
      <c r="Y27" s="24"/>
      <c r="Z27" s="24"/>
      <c r="AA27" s="24"/>
    </row>
    <row r="28" spans="2:27">
      <c r="B28" s="47">
        <v>24</v>
      </c>
      <c r="C28" s="47">
        <v>24</v>
      </c>
      <c r="D28" s="49" t="s">
        <v>124</v>
      </c>
      <c r="E28" s="47" t="s">
        <v>19</v>
      </c>
      <c r="F28" s="47">
        <v>15</v>
      </c>
      <c r="G28" s="47">
        <v>51</v>
      </c>
      <c r="H28" s="47">
        <v>39</v>
      </c>
      <c r="I28" s="47">
        <v>44</v>
      </c>
      <c r="J28" s="47">
        <v>36</v>
      </c>
      <c r="K28" s="47">
        <v>40</v>
      </c>
      <c r="L28" s="47">
        <v>78</v>
      </c>
      <c r="M28" s="47">
        <v>39</v>
      </c>
      <c r="N28" s="47">
        <v>58</v>
      </c>
      <c r="O28" s="47">
        <v>82.5</v>
      </c>
      <c r="P28" s="47">
        <v>71</v>
      </c>
      <c r="Q28" s="47">
        <v>85</v>
      </c>
      <c r="R28" s="27"/>
      <c r="S28" s="27">
        <f>IF(AND(B28&lt;&gt;"C",X28&gt;0),"",IF(AND(B28="C",X28&lt;&gt;5),"",IF($D$1&lt;&gt;Ave!$AR$2,"",SUM(G28:Q28))))</f>
        <v>623.5</v>
      </c>
      <c r="T28" s="27">
        <f t="shared" si="0"/>
        <v>56.68181818181818</v>
      </c>
      <c r="U28" s="28">
        <f t="shared" si="1"/>
        <v>10</v>
      </c>
      <c r="V28" s="24"/>
      <c r="W28" s="24"/>
      <c r="X28" s="29">
        <f t="shared" si="2"/>
        <v>0</v>
      </c>
      <c r="Y28" s="24"/>
      <c r="Z28" s="24"/>
      <c r="AA28" s="24"/>
    </row>
    <row r="29" spans="2:27">
      <c r="B29" s="47">
        <v>25</v>
      </c>
      <c r="C29" s="47">
        <v>25</v>
      </c>
      <c r="D29" s="49" t="s">
        <v>125</v>
      </c>
      <c r="E29" s="47" t="s">
        <v>19</v>
      </c>
      <c r="F29" s="47">
        <v>14</v>
      </c>
      <c r="G29" s="47">
        <v>43</v>
      </c>
      <c r="H29" s="47">
        <v>44</v>
      </c>
      <c r="I29" s="47">
        <v>47</v>
      </c>
      <c r="J29" s="47">
        <v>40</v>
      </c>
      <c r="K29" s="47">
        <v>41</v>
      </c>
      <c r="L29" s="47">
        <v>50</v>
      </c>
      <c r="M29" s="47">
        <v>42</v>
      </c>
      <c r="N29" s="47">
        <v>45</v>
      </c>
      <c r="O29" s="47">
        <v>72</v>
      </c>
      <c r="P29" s="47">
        <v>58</v>
      </c>
      <c r="Q29" s="47">
        <v>81</v>
      </c>
      <c r="R29" s="27"/>
      <c r="S29" s="27">
        <f>IF(AND(B29&lt;&gt;"C",X29&gt;0),"",IF(AND(B29="C",X29&lt;&gt;5),"",IF($D$1&lt;&gt;Ave!$AR$2,"",SUM(G29:Q29))))</f>
        <v>563</v>
      </c>
      <c r="T29" s="27">
        <f t="shared" si="0"/>
        <v>51.18181818181818</v>
      </c>
      <c r="U29" s="28">
        <f t="shared" si="1"/>
        <v>25</v>
      </c>
      <c r="V29" s="24"/>
      <c r="W29" s="24"/>
      <c r="X29" s="29">
        <f t="shared" si="2"/>
        <v>0</v>
      </c>
      <c r="Y29" s="24"/>
      <c r="Z29" s="24"/>
      <c r="AA29" s="24"/>
    </row>
    <row r="30" spans="2:27">
      <c r="B30" s="47">
        <v>26</v>
      </c>
      <c r="C30" s="47">
        <v>26</v>
      </c>
      <c r="D30" s="49" t="s">
        <v>126</v>
      </c>
      <c r="E30" s="47" t="s">
        <v>19</v>
      </c>
      <c r="F30" s="47">
        <v>14</v>
      </c>
      <c r="G30" s="47">
        <v>49</v>
      </c>
      <c r="H30" s="47">
        <v>49</v>
      </c>
      <c r="I30" s="47">
        <v>38</v>
      </c>
      <c r="J30" s="47">
        <v>35</v>
      </c>
      <c r="K30" s="47">
        <v>40</v>
      </c>
      <c r="L30" s="47">
        <v>55</v>
      </c>
      <c r="M30" s="47">
        <v>37</v>
      </c>
      <c r="N30" s="47">
        <v>52</v>
      </c>
      <c r="O30" s="47">
        <v>82</v>
      </c>
      <c r="P30" s="47">
        <v>66</v>
      </c>
      <c r="Q30" s="47">
        <v>84</v>
      </c>
      <c r="R30" s="27"/>
      <c r="S30" s="27">
        <f>IF(AND(B30&lt;&gt;"C",X30&gt;0),"",IF(AND(B30="C",X30&lt;&gt;5),"",IF($D$1&lt;&gt;Ave!$AR$2,"",SUM(G30:Q30))))</f>
        <v>587</v>
      </c>
      <c r="T30" s="27">
        <f t="shared" si="0"/>
        <v>53.363636363636367</v>
      </c>
      <c r="U30" s="28">
        <f t="shared" si="1"/>
        <v>17</v>
      </c>
      <c r="V30" s="24"/>
      <c r="W30" s="24"/>
      <c r="X30" s="29">
        <f t="shared" si="2"/>
        <v>0</v>
      </c>
      <c r="Y30" s="24"/>
      <c r="Z30" s="24"/>
      <c r="AA30" s="24"/>
    </row>
    <row r="31" spans="2:27">
      <c r="B31" s="47">
        <v>27</v>
      </c>
      <c r="C31" s="47">
        <v>27</v>
      </c>
      <c r="D31" s="49" t="s">
        <v>127</v>
      </c>
      <c r="E31" s="47" t="s">
        <v>19</v>
      </c>
      <c r="F31" s="47">
        <v>13</v>
      </c>
      <c r="G31" s="47">
        <v>53</v>
      </c>
      <c r="H31" s="47">
        <v>56</v>
      </c>
      <c r="I31" s="47">
        <v>51</v>
      </c>
      <c r="J31" s="47">
        <v>41</v>
      </c>
      <c r="K31" s="47">
        <v>39</v>
      </c>
      <c r="L31" s="47">
        <v>53</v>
      </c>
      <c r="M31" s="47">
        <v>38</v>
      </c>
      <c r="N31" s="47">
        <v>50</v>
      </c>
      <c r="O31" s="47">
        <v>81</v>
      </c>
      <c r="P31" s="47">
        <v>50</v>
      </c>
      <c r="Q31" s="47">
        <v>75</v>
      </c>
      <c r="R31" s="27"/>
      <c r="S31" s="27">
        <f>IF(AND(B31&lt;&gt;"C",X31&gt;0),"",IF(AND(B31="C",X31&lt;&gt;5),"",IF($D$1&lt;&gt;Ave!$AR$2,"",SUM(G31:Q31))))</f>
        <v>587</v>
      </c>
      <c r="T31" s="27">
        <f t="shared" si="0"/>
        <v>53.363636363636367</v>
      </c>
      <c r="U31" s="28">
        <f t="shared" si="1"/>
        <v>17</v>
      </c>
      <c r="V31" s="24"/>
      <c r="W31" s="24"/>
      <c r="X31" s="29">
        <f t="shared" si="2"/>
        <v>0</v>
      </c>
      <c r="Y31" s="24"/>
      <c r="Z31" s="24"/>
      <c r="AA31" s="24"/>
    </row>
    <row r="32" spans="2:27">
      <c r="B32" s="47">
        <v>28</v>
      </c>
      <c r="C32" s="47">
        <v>28</v>
      </c>
      <c r="D32" s="49" t="s">
        <v>128</v>
      </c>
      <c r="E32" s="47" t="s">
        <v>19</v>
      </c>
      <c r="F32" s="47">
        <v>14</v>
      </c>
      <c r="G32" s="47">
        <v>39</v>
      </c>
      <c r="H32" s="47">
        <v>38</v>
      </c>
      <c r="I32" s="47">
        <v>36</v>
      </c>
      <c r="J32" s="47">
        <v>37</v>
      </c>
      <c r="K32" s="47">
        <v>39</v>
      </c>
      <c r="L32" s="47">
        <v>41</v>
      </c>
      <c r="M32" s="47">
        <v>41</v>
      </c>
      <c r="N32" s="47">
        <v>41</v>
      </c>
      <c r="O32" s="47">
        <v>69.5</v>
      </c>
      <c r="P32" s="47">
        <v>49</v>
      </c>
      <c r="Q32" s="47">
        <v>82</v>
      </c>
      <c r="R32" s="27"/>
      <c r="S32" s="27">
        <f>IF(AND(B32&lt;&gt;"C",X32&gt;0),"",IF(AND(B32="C",X32&lt;&gt;5),"",IF($D$1&lt;&gt;Ave!$AR$2,"",SUM(G32:Q32))))</f>
        <v>512.5</v>
      </c>
      <c r="T32" s="27">
        <f t="shared" si="0"/>
        <v>46.590909090909093</v>
      </c>
      <c r="U32" s="28">
        <f t="shared" si="1"/>
        <v>37</v>
      </c>
      <c r="V32" s="24"/>
      <c r="W32" s="24"/>
      <c r="X32" s="29">
        <f t="shared" si="2"/>
        <v>0</v>
      </c>
      <c r="Y32" s="24"/>
      <c r="Z32" s="24"/>
      <c r="AA32" s="24"/>
    </row>
    <row r="33" spans="2:27">
      <c r="B33" s="47">
        <v>29</v>
      </c>
      <c r="C33" s="47">
        <v>29</v>
      </c>
      <c r="D33" s="49" t="s">
        <v>129</v>
      </c>
      <c r="E33" s="47" t="s">
        <v>19</v>
      </c>
      <c r="F33" s="47">
        <v>14</v>
      </c>
      <c r="G33" s="47">
        <v>88</v>
      </c>
      <c r="H33" s="47">
        <v>77</v>
      </c>
      <c r="I33" s="47">
        <v>88</v>
      </c>
      <c r="J33" s="47">
        <v>73</v>
      </c>
      <c r="K33" s="47">
        <v>92</v>
      </c>
      <c r="L33" s="47">
        <v>95</v>
      </c>
      <c r="M33" s="47">
        <v>64</v>
      </c>
      <c r="N33" s="47">
        <v>75</v>
      </c>
      <c r="O33" s="47">
        <v>73</v>
      </c>
      <c r="P33" s="47">
        <v>72</v>
      </c>
      <c r="Q33" s="47">
        <v>81</v>
      </c>
      <c r="R33" s="27"/>
      <c r="S33" s="27">
        <f>IF(AND(B33&lt;&gt;"C",X33&gt;0),"",IF(AND(B33="C",X33&lt;&gt;5),"",IF($D$1&lt;&gt;Ave!$AR$2,"",SUM(G33:Q33))))</f>
        <v>878</v>
      </c>
      <c r="T33" s="27">
        <f t="shared" si="0"/>
        <v>79.818181818181813</v>
      </c>
      <c r="U33" s="28">
        <f t="shared" si="1"/>
        <v>2</v>
      </c>
      <c r="V33" s="24"/>
      <c r="W33" s="24"/>
      <c r="X33" s="29">
        <f t="shared" si="2"/>
        <v>0</v>
      </c>
      <c r="Y33" s="24"/>
      <c r="Z33" s="24"/>
      <c r="AA33" s="24"/>
    </row>
    <row r="34" spans="2:27">
      <c r="B34" s="47">
        <v>30</v>
      </c>
      <c r="C34" s="47">
        <v>30</v>
      </c>
      <c r="D34" s="49" t="s">
        <v>130</v>
      </c>
      <c r="E34" s="47" t="s">
        <v>19</v>
      </c>
      <c r="F34" s="47">
        <v>14</v>
      </c>
      <c r="G34" s="47">
        <v>53</v>
      </c>
      <c r="H34" s="47">
        <v>52</v>
      </c>
      <c r="I34" s="47">
        <v>57</v>
      </c>
      <c r="J34" s="47">
        <v>39</v>
      </c>
      <c r="K34" s="47">
        <v>37</v>
      </c>
      <c r="L34" s="47">
        <v>61</v>
      </c>
      <c r="M34" s="47">
        <v>28</v>
      </c>
      <c r="N34" s="47">
        <v>50</v>
      </c>
      <c r="O34" s="47">
        <v>81.5</v>
      </c>
      <c r="P34" s="47">
        <v>50</v>
      </c>
      <c r="Q34" s="47">
        <v>65</v>
      </c>
      <c r="R34" s="27"/>
      <c r="S34" s="27">
        <f>IF(AND(B34&lt;&gt;"C",X34&gt;0),"",IF(AND(B34="C",X34&lt;&gt;5),"",IF($D$1&lt;&gt;Ave!$AR$2,"",SUM(G34:Q34))))</f>
        <v>573.5</v>
      </c>
      <c r="T34" s="27">
        <f t="shared" si="0"/>
        <v>52.136363636363633</v>
      </c>
      <c r="U34" s="28">
        <f t="shared" si="1"/>
        <v>20</v>
      </c>
      <c r="V34" s="24"/>
      <c r="W34" s="24"/>
      <c r="X34" s="29">
        <f t="shared" si="2"/>
        <v>0</v>
      </c>
      <c r="Y34" s="24"/>
      <c r="Z34" s="24"/>
      <c r="AA34" s="24"/>
    </row>
    <row r="35" spans="2:27">
      <c r="B35" s="47">
        <v>31</v>
      </c>
      <c r="C35" s="47">
        <v>31</v>
      </c>
      <c r="D35" s="49" t="s">
        <v>131</v>
      </c>
      <c r="E35" s="47" t="s">
        <v>19</v>
      </c>
      <c r="F35" s="47">
        <v>16</v>
      </c>
      <c r="G35" s="47">
        <v>51</v>
      </c>
      <c r="H35" s="47">
        <v>70</v>
      </c>
      <c r="I35" s="47">
        <v>93</v>
      </c>
      <c r="J35" s="47">
        <v>58</v>
      </c>
      <c r="K35" s="47">
        <v>40</v>
      </c>
      <c r="L35" s="47">
        <v>70</v>
      </c>
      <c r="M35" s="47">
        <v>43</v>
      </c>
      <c r="N35" s="47">
        <v>66</v>
      </c>
      <c r="O35" s="47">
        <v>81</v>
      </c>
      <c r="P35" s="47">
        <v>61</v>
      </c>
      <c r="Q35" s="47">
        <v>90</v>
      </c>
      <c r="R35" s="27"/>
      <c r="S35" s="27">
        <f>IF(AND(B35&lt;&gt;"C",X35&gt;0),"",IF(AND(B35="C",X35&lt;&gt;5),"",IF($D$1&lt;&gt;Ave!$AR$2,"",SUM(G35:Q35))))</f>
        <v>723</v>
      </c>
      <c r="T35" s="27">
        <f t="shared" si="0"/>
        <v>65.727272727272734</v>
      </c>
      <c r="U35" s="28">
        <f t="shared" si="1"/>
        <v>5</v>
      </c>
      <c r="V35" s="24"/>
      <c r="W35" s="24"/>
      <c r="X35" s="29">
        <f t="shared" si="2"/>
        <v>0</v>
      </c>
      <c r="Y35" s="24"/>
      <c r="Z35" s="24"/>
      <c r="AA35" s="24"/>
    </row>
    <row r="36" spans="2:27">
      <c r="B36" s="47">
        <v>32</v>
      </c>
      <c r="C36" s="47">
        <v>32</v>
      </c>
      <c r="D36" s="49" t="s">
        <v>132</v>
      </c>
      <c r="E36" s="47" t="s">
        <v>19</v>
      </c>
      <c r="F36" s="47">
        <v>14</v>
      </c>
      <c r="G36" s="47">
        <v>55</v>
      </c>
      <c r="H36" s="47">
        <v>44</v>
      </c>
      <c r="I36" s="47">
        <v>44</v>
      </c>
      <c r="J36" s="47">
        <v>44</v>
      </c>
      <c r="K36" s="47">
        <v>43</v>
      </c>
      <c r="L36" s="47">
        <v>54</v>
      </c>
      <c r="M36" s="47">
        <v>42</v>
      </c>
      <c r="N36" s="47">
        <v>45</v>
      </c>
      <c r="O36" s="47">
        <v>76</v>
      </c>
      <c r="P36" s="47">
        <v>64</v>
      </c>
      <c r="Q36" s="47">
        <v>80</v>
      </c>
      <c r="R36" s="27"/>
      <c r="S36" s="27">
        <f>IF(AND(B36&lt;&gt;"C",X36&gt;0),"",IF(AND(B36="C",X36&lt;&gt;5),"",IF($D$1&lt;&gt;Ave!$AR$2,"",SUM(G36:Q36))))</f>
        <v>591</v>
      </c>
      <c r="T36" s="27">
        <f t="shared" si="0"/>
        <v>53.727272727272727</v>
      </c>
      <c r="U36" s="28">
        <f t="shared" si="1"/>
        <v>16</v>
      </c>
      <c r="V36" s="24"/>
      <c r="W36" s="24"/>
      <c r="X36" s="29">
        <f t="shared" si="2"/>
        <v>0</v>
      </c>
      <c r="Y36" s="24"/>
      <c r="Z36" s="24"/>
      <c r="AA36" s="24"/>
    </row>
    <row r="37" spans="2:27">
      <c r="B37" s="47">
        <v>33</v>
      </c>
      <c r="C37" s="47">
        <v>33</v>
      </c>
      <c r="D37" s="49" t="s">
        <v>133</v>
      </c>
      <c r="E37" s="47" t="s">
        <v>19</v>
      </c>
      <c r="F37" s="47">
        <v>14</v>
      </c>
      <c r="G37" s="47">
        <v>56</v>
      </c>
      <c r="H37" s="47">
        <v>42</v>
      </c>
      <c r="I37" s="47">
        <v>33</v>
      </c>
      <c r="J37" s="47">
        <v>42</v>
      </c>
      <c r="K37" s="47">
        <v>39</v>
      </c>
      <c r="L37" s="47">
        <v>61</v>
      </c>
      <c r="M37" s="47">
        <v>45</v>
      </c>
      <c r="N37" s="47">
        <v>41</v>
      </c>
      <c r="O37" s="47">
        <v>84</v>
      </c>
      <c r="P37" s="47">
        <v>62</v>
      </c>
      <c r="Q37" s="47">
        <v>58</v>
      </c>
      <c r="R37" s="27"/>
      <c r="S37" s="27">
        <f>IF(AND(B37&lt;&gt;"C",X37&gt;0),"",IF(AND(B37="C",X37&lt;&gt;5),"",IF($D$1&lt;&gt;Ave!$AR$2,"",SUM(G37:Q37))))</f>
        <v>563</v>
      </c>
      <c r="T37" s="27">
        <f t="shared" si="0"/>
        <v>51.18181818181818</v>
      </c>
      <c r="U37" s="28">
        <f t="shared" si="1"/>
        <v>25</v>
      </c>
      <c r="V37" s="24"/>
      <c r="W37" s="24"/>
      <c r="X37" s="29">
        <f t="shared" si="2"/>
        <v>0</v>
      </c>
      <c r="Y37" s="24"/>
      <c r="Z37" s="24"/>
      <c r="AA37" s="24"/>
    </row>
    <row r="38" spans="2:27">
      <c r="B38" s="47">
        <v>34</v>
      </c>
      <c r="C38" s="47">
        <v>34</v>
      </c>
      <c r="D38" s="49" t="s">
        <v>134</v>
      </c>
      <c r="E38" s="47" t="s">
        <v>19</v>
      </c>
      <c r="F38" s="47">
        <v>13</v>
      </c>
      <c r="G38" s="47">
        <v>39</v>
      </c>
      <c r="H38" s="47">
        <v>47</v>
      </c>
      <c r="I38" s="47">
        <v>38</v>
      </c>
      <c r="J38" s="47">
        <v>49</v>
      </c>
      <c r="K38" s="47">
        <v>41</v>
      </c>
      <c r="L38" s="47">
        <v>60</v>
      </c>
      <c r="M38" s="47">
        <v>38</v>
      </c>
      <c r="N38" s="47">
        <v>46</v>
      </c>
      <c r="O38" s="47">
        <v>70.5</v>
      </c>
      <c r="P38" s="47">
        <v>58</v>
      </c>
      <c r="Q38" s="47">
        <v>76</v>
      </c>
      <c r="R38" s="27"/>
      <c r="S38" s="27">
        <f>IF(AND(B38&lt;&gt;"C",X38&gt;0),"",IF(AND(B38="C",X38&lt;&gt;5),"",IF($D$1&lt;&gt;Ave!$AR$2,"",SUM(G38:Q38))))</f>
        <v>562.5</v>
      </c>
      <c r="T38" s="27">
        <f t="shared" si="0"/>
        <v>51.136363636363633</v>
      </c>
      <c r="U38" s="28">
        <f t="shared" si="1"/>
        <v>27</v>
      </c>
      <c r="V38" s="24"/>
      <c r="W38" s="24"/>
      <c r="X38" s="29">
        <f t="shared" si="2"/>
        <v>0</v>
      </c>
      <c r="Y38" s="24"/>
      <c r="Z38" s="24"/>
      <c r="AA38" s="24"/>
    </row>
    <row r="39" spans="2:27">
      <c r="B39" s="47">
        <v>35</v>
      </c>
      <c r="C39" s="47">
        <v>35</v>
      </c>
      <c r="D39" s="49" t="s">
        <v>135</v>
      </c>
      <c r="E39" s="47" t="s">
        <v>19</v>
      </c>
      <c r="F39" s="47">
        <v>14</v>
      </c>
      <c r="G39" s="47">
        <v>53</v>
      </c>
      <c r="H39" s="47">
        <v>41</v>
      </c>
      <c r="I39" s="47">
        <v>65</v>
      </c>
      <c r="J39" s="47">
        <v>40</v>
      </c>
      <c r="K39" s="47">
        <v>35</v>
      </c>
      <c r="L39" s="47">
        <v>66</v>
      </c>
      <c r="M39" s="47">
        <v>34</v>
      </c>
      <c r="N39" s="47">
        <v>45</v>
      </c>
      <c r="O39" s="47">
        <v>79</v>
      </c>
      <c r="P39" s="47">
        <v>52</v>
      </c>
      <c r="Q39" s="47">
        <v>86</v>
      </c>
      <c r="R39" s="27"/>
      <c r="S39" s="27">
        <f>IF(AND(B39&lt;&gt;"C",X39&gt;0),"",IF(AND(B39="C",X39&lt;&gt;5),"",IF($D$1&lt;&gt;Ave!$AR$2,"",SUM(G39:Q39))))</f>
        <v>596</v>
      </c>
      <c r="T39" s="27">
        <f t="shared" si="0"/>
        <v>54.18181818181818</v>
      </c>
      <c r="U39" s="28">
        <f t="shared" si="1"/>
        <v>14</v>
      </c>
      <c r="V39" s="24"/>
      <c r="W39" s="24"/>
      <c r="X39" s="29">
        <f t="shared" si="2"/>
        <v>0</v>
      </c>
      <c r="Y39" s="24"/>
      <c r="Z39" s="24"/>
      <c r="AA39" s="24"/>
    </row>
    <row r="40" spans="2:27">
      <c r="B40" s="47">
        <v>36</v>
      </c>
      <c r="C40" s="47">
        <v>36</v>
      </c>
      <c r="D40" s="49" t="s">
        <v>136</v>
      </c>
      <c r="E40" s="47" t="s">
        <v>19</v>
      </c>
      <c r="F40" s="47">
        <v>13</v>
      </c>
      <c r="G40" s="47">
        <v>30</v>
      </c>
      <c r="H40" s="47">
        <v>44</v>
      </c>
      <c r="I40" s="47">
        <v>82</v>
      </c>
      <c r="J40" s="47">
        <v>37</v>
      </c>
      <c r="K40" s="47">
        <v>44</v>
      </c>
      <c r="L40" s="47">
        <v>56</v>
      </c>
      <c r="M40" s="47">
        <v>48</v>
      </c>
      <c r="N40" s="47">
        <v>51</v>
      </c>
      <c r="O40" s="47">
        <v>69</v>
      </c>
      <c r="P40" s="47">
        <v>48</v>
      </c>
      <c r="Q40" s="47">
        <v>85</v>
      </c>
      <c r="R40" s="27"/>
      <c r="S40" s="27">
        <f>IF(AND(B40&lt;&gt;"C",X40&gt;0),"",IF(AND(B40="C",X40&lt;&gt;5),"",IF($D$1&lt;&gt;Ave!$AR$2,"",SUM(G40:Q40))))</f>
        <v>594</v>
      </c>
      <c r="T40" s="27">
        <f t="shared" si="0"/>
        <v>54</v>
      </c>
      <c r="U40" s="28">
        <f t="shared" si="1"/>
        <v>15</v>
      </c>
      <c r="V40" s="24"/>
      <c r="W40" s="24"/>
      <c r="X40" s="29">
        <f t="shared" si="2"/>
        <v>0</v>
      </c>
      <c r="Y40" s="24"/>
      <c r="Z40" s="24"/>
      <c r="AA40" s="24"/>
    </row>
    <row r="41" spans="2:27">
      <c r="B41" s="47">
        <v>37</v>
      </c>
      <c r="C41" s="47">
        <v>37</v>
      </c>
      <c r="D41" s="49" t="s">
        <v>137</v>
      </c>
      <c r="E41" s="47" t="s">
        <v>19</v>
      </c>
      <c r="F41" s="47">
        <v>17</v>
      </c>
      <c r="G41" s="47">
        <v>53</v>
      </c>
      <c r="H41" s="47">
        <v>45</v>
      </c>
      <c r="I41" s="47">
        <v>54</v>
      </c>
      <c r="J41" s="47">
        <v>39</v>
      </c>
      <c r="K41" s="47">
        <v>45</v>
      </c>
      <c r="L41" s="47">
        <v>43</v>
      </c>
      <c r="M41" s="47">
        <v>40</v>
      </c>
      <c r="N41" s="47">
        <v>54</v>
      </c>
      <c r="O41" s="47">
        <v>58</v>
      </c>
      <c r="P41" s="47">
        <v>56</v>
      </c>
      <c r="Q41" s="47">
        <v>53</v>
      </c>
      <c r="R41" s="27"/>
      <c r="S41" s="27">
        <f>IF(AND(B41&lt;&gt;"C",X41&gt;0),"",IF(AND(B41="C",X41&lt;&gt;5),"",IF($D$1&lt;&gt;Ave!$AR$2,"",SUM(G41:Q41))))</f>
        <v>540</v>
      </c>
      <c r="T41" s="27">
        <f t="shared" si="0"/>
        <v>49.090909090909093</v>
      </c>
      <c r="U41" s="28">
        <f t="shared" si="1"/>
        <v>31</v>
      </c>
      <c r="V41" s="24"/>
      <c r="W41" s="24"/>
      <c r="X41" s="29">
        <f t="shared" si="2"/>
        <v>0</v>
      </c>
      <c r="Y41" s="24"/>
      <c r="Z41" s="24"/>
      <c r="AA41" s="24"/>
    </row>
    <row r="42" spans="2:27">
      <c r="B42" s="47">
        <v>38</v>
      </c>
      <c r="C42" s="47">
        <v>38</v>
      </c>
      <c r="D42" s="49" t="s">
        <v>138</v>
      </c>
      <c r="E42" s="47" t="s">
        <v>19</v>
      </c>
      <c r="F42" s="47">
        <v>16</v>
      </c>
      <c r="G42" s="47">
        <v>43</v>
      </c>
      <c r="H42" s="47">
        <v>32</v>
      </c>
      <c r="I42" s="47">
        <v>55</v>
      </c>
      <c r="J42" s="47">
        <v>41</v>
      </c>
      <c r="K42" s="47">
        <v>44</v>
      </c>
      <c r="L42" s="47">
        <v>50</v>
      </c>
      <c r="M42" s="47">
        <v>44</v>
      </c>
      <c r="N42" s="47">
        <v>45</v>
      </c>
      <c r="O42" s="47">
        <v>72.5</v>
      </c>
      <c r="P42" s="47">
        <v>44</v>
      </c>
      <c r="Q42" s="47">
        <v>79</v>
      </c>
      <c r="R42" s="27"/>
      <c r="S42" s="27">
        <f>IF(AND(B42&lt;&gt;"C",X42&gt;0),"",IF(AND(B42="C",X42&lt;&gt;5),"",IF($D$1&lt;&gt;Ave!$AR$2,"",SUM(G42:Q42))))</f>
        <v>549.5</v>
      </c>
      <c r="T42" s="27">
        <f t="shared" si="0"/>
        <v>49.954545454545453</v>
      </c>
      <c r="U42" s="28">
        <f t="shared" si="1"/>
        <v>28</v>
      </c>
      <c r="V42" s="24"/>
      <c r="W42" s="24"/>
      <c r="X42" s="29">
        <f t="shared" si="2"/>
        <v>0</v>
      </c>
      <c r="Y42" s="24"/>
      <c r="Z42" s="24"/>
      <c r="AA42" s="24"/>
    </row>
    <row r="43" spans="2:27">
      <c r="B43" s="47">
        <v>39</v>
      </c>
      <c r="C43" s="47">
        <v>39</v>
      </c>
      <c r="D43" s="49" t="s">
        <v>139</v>
      </c>
      <c r="E43" s="47" t="s">
        <v>19</v>
      </c>
      <c r="F43" s="47">
        <v>15</v>
      </c>
      <c r="G43" s="47">
        <v>46</v>
      </c>
      <c r="H43" s="47">
        <v>32</v>
      </c>
      <c r="I43" s="47">
        <v>53</v>
      </c>
      <c r="J43" s="47">
        <v>41</v>
      </c>
      <c r="K43" s="47">
        <v>55</v>
      </c>
      <c r="L43" s="47">
        <v>58</v>
      </c>
      <c r="M43" s="47">
        <v>52</v>
      </c>
      <c r="N43" s="47">
        <v>51</v>
      </c>
      <c r="O43" s="47">
        <v>78</v>
      </c>
      <c r="P43" s="47">
        <v>59</v>
      </c>
      <c r="Q43" s="47">
        <v>80</v>
      </c>
      <c r="R43" s="27"/>
      <c r="S43" s="27">
        <f>IF(AND(B43&lt;&gt;"C",X43&gt;0),"",IF(AND(B43="C",X43&lt;&gt;5),"",IF($D$1&lt;&gt;Ave!$AR$2,"",SUM(G43:Q43))))</f>
        <v>605</v>
      </c>
      <c r="T43" s="27">
        <f t="shared" si="0"/>
        <v>55</v>
      </c>
      <c r="U43" s="28">
        <f t="shared" si="1"/>
        <v>11</v>
      </c>
      <c r="V43" s="24"/>
      <c r="W43" s="24"/>
      <c r="X43" s="29">
        <f t="shared" si="2"/>
        <v>0</v>
      </c>
      <c r="Y43" s="24"/>
      <c r="Z43" s="24"/>
      <c r="AA43" s="24"/>
    </row>
    <row r="44" spans="2:27">
      <c r="B44" s="47">
        <v>40</v>
      </c>
      <c r="C44" s="47">
        <v>40</v>
      </c>
      <c r="D44" s="49" t="s">
        <v>140</v>
      </c>
      <c r="E44" s="47" t="s">
        <v>19</v>
      </c>
      <c r="F44" s="47">
        <v>17</v>
      </c>
      <c r="G44" s="47">
        <v>52</v>
      </c>
      <c r="H44" s="47">
        <v>37</v>
      </c>
      <c r="I44" s="47">
        <v>64</v>
      </c>
      <c r="J44" s="47">
        <v>38</v>
      </c>
      <c r="K44" s="47">
        <v>40</v>
      </c>
      <c r="L44" s="47">
        <v>69</v>
      </c>
      <c r="M44" s="47">
        <v>53</v>
      </c>
      <c r="N44" s="47">
        <v>53</v>
      </c>
      <c r="O44" s="47">
        <v>81</v>
      </c>
      <c r="P44" s="47">
        <v>62</v>
      </c>
      <c r="Q44" s="47">
        <v>83</v>
      </c>
      <c r="R44" s="27"/>
      <c r="S44" s="27">
        <f>IF(AND(B44&lt;&gt;"C",X44&gt;0),"",IF(AND(B44="C",X44&lt;&gt;5),"",IF($D$1&lt;&gt;Ave!$AR$2,"",SUM(G44:Q44))))</f>
        <v>632</v>
      </c>
      <c r="T44" s="27">
        <f t="shared" si="0"/>
        <v>57.454545454545453</v>
      </c>
      <c r="U44" s="28">
        <f t="shared" si="1"/>
        <v>8</v>
      </c>
      <c r="V44" s="24"/>
      <c r="W44" s="24"/>
      <c r="X44" s="29">
        <f t="shared" si="2"/>
        <v>0</v>
      </c>
      <c r="Y44" s="24"/>
      <c r="Z44" s="24"/>
      <c r="AA44" s="24"/>
    </row>
    <row r="45" spans="2:27">
      <c r="B45" s="47">
        <v>41</v>
      </c>
      <c r="C45" s="47">
        <v>41</v>
      </c>
      <c r="D45" s="49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27"/>
      <c r="S45" s="27" t="str">
        <f>IF(AND(B45&lt;&gt;"C",X45&gt;0),"",IF(AND(B45="C",X45&lt;&gt;5),"",IF($D$1&lt;&gt;Ave!$AR$2,"",SUM(G45:Q45))))</f>
        <v/>
      </c>
      <c r="T45" s="27" t="str">
        <f t="shared" si="0"/>
        <v/>
      </c>
      <c r="U45" s="28" t="str">
        <f t="shared" si="1"/>
        <v/>
      </c>
      <c r="V45" s="24"/>
      <c r="W45" s="24"/>
      <c r="X45" s="29">
        <f t="shared" si="2"/>
        <v>11</v>
      </c>
      <c r="Y45" s="24"/>
      <c r="Z45" s="24"/>
      <c r="AA45" s="24"/>
    </row>
    <row r="46" spans="2:27">
      <c r="B46" s="47">
        <v>42</v>
      </c>
      <c r="C46" s="47">
        <v>42</v>
      </c>
      <c r="D46" s="49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27"/>
      <c r="S46" s="27" t="str">
        <f>IF(AND(B46&lt;&gt;"C",X46&gt;0),"",IF(AND(B46="C",X46&lt;&gt;5),"",IF($D$1&lt;&gt;Ave!$AR$2,"",SUM(G46:Q46))))</f>
        <v/>
      </c>
      <c r="T46" s="27" t="str">
        <f t="shared" si="0"/>
        <v/>
      </c>
      <c r="U46" s="28" t="str">
        <f t="shared" si="1"/>
        <v/>
      </c>
      <c r="V46" s="24"/>
      <c r="W46" s="24"/>
      <c r="X46" s="29">
        <f t="shared" si="2"/>
        <v>11</v>
      </c>
      <c r="Y46" s="24"/>
      <c r="Z46" s="24"/>
      <c r="AA46" s="24"/>
    </row>
    <row r="47" spans="2:27">
      <c r="B47" s="47">
        <v>43</v>
      </c>
      <c r="C47" s="47">
        <v>43</v>
      </c>
      <c r="D47" s="49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27"/>
      <c r="S47" s="27" t="str">
        <f>IF(AND(B47&lt;&gt;"C",X47&gt;0),"",IF(AND(B47="C",X47&lt;&gt;5),"",IF($D$1&lt;&gt;Ave!$AR$2,"",SUM(G47:Q47))))</f>
        <v/>
      </c>
      <c r="T47" s="27" t="str">
        <f t="shared" si="0"/>
        <v/>
      </c>
      <c r="U47" s="28" t="str">
        <f t="shared" si="1"/>
        <v/>
      </c>
      <c r="V47" s="24"/>
      <c r="W47" s="24"/>
      <c r="X47" s="29">
        <f t="shared" si="2"/>
        <v>11</v>
      </c>
      <c r="Y47" s="24"/>
      <c r="Z47" s="24"/>
      <c r="AA47" s="24"/>
    </row>
    <row r="48" spans="2:27">
      <c r="B48" s="47">
        <v>44</v>
      </c>
      <c r="C48" s="47">
        <v>44</v>
      </c>
      <c r="D48" s="49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27"/>
      <c r="S48" s="27" t="str">
        <f>IF(AND(B48&lt;&gt;"C",X48&gt;0),"",IF(AND(B48="C",X48&lt;&gt;5),"",IF($D$1&lt;&gt;Ave!$AR$2,"",SUM(G48:Q48))))</f>
        <v/>
      </c>
      <c r="T48" s="27" t="str">
        <f t="shared" si="0"/>
        <v/>
      </c>
      <c r="U48" s="28" t="str">
        <f t="shared" si="1"/>
        <v/>
      </c>
      <c r="V48" s="24"/>
      <c r="W48" s="24"/>
      <c r="X48" s="29">
        <f t="shared" si="2"/>
        <v>11</v>
      </c>
      <c r="Y48" s="24"/>
      <c r="Z48" s="24"/>
      <c r="AA48" s="24"/>
    </row>
    <row r="49" spans="2:27">
      <c r="B49" s="47">
        <v>45</v>
      </c>
      <c r="C49" s="47">
        <v>45</v>
      </c>
      <c r="D49" s="49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27"/>
      <c r="S49" s="27" t="str">
        <f>IF(AND(B49&lt;&gt;"C",X49&gt;0),"",IF(AND(B49="C",X49&lt;&gt;5),"",IF($D$1&lt;&gt;Ave!$AR$2,"",SUM(G49:Q49))))</f>
        <v/>
      </c>
      <c r="T49" s="27" t="str">
        <f t="shared" si="0"/>
        <v/>
      </c>
      <c r="U49" s="28" t="str">
        <f t="shared" si="1"/>
        <v/>
      </c>
      <c r="V49" s="24"/>
      <c r="W49" s="24"/>
      <c r="X49" s="29">
        <f t="shared" si="2"/>
        <v>11</v>
      </c>
      <c r="Y49" s="24"/>
      <c r="Z49" s="24"/>
      <c r="AA49" s="24"/>
    </row>
    <row r="50" spans="2:27">
      <c r="B50" s="47">
        <v>46</v>
      </c>
      <c r="C50" s="47">
        <v>46</v>
      </c>
      <c r="D50" s="49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27"/>
      <c r="S50" s="27" t="str">
        <f>IF(AND(B50&lt;&gt;"C",X50&gt;0),"",IF(AND(B50="C",X50&lt;&gt;5),"",IF($D$1&lt;&gt;Ave!$AR$2,"",SUM(G50:Q50))))</f>
        <v/>
      </c>
      <c r="T50" s="27" t="str">
        <f t="shared" si="0"/>
        <v/>
      </c>
      <c r="U50" s="28" t="str">
        <f t="shared" si="1"/>
        <v/>
      </c>
      <c r="V50" s="24"/>
      <c r="W50" s="24"/>
      <c r="X50" s="29">
        <f t="shared" si="2"/>
        <v>11</v>
      </c>
      <c r="Y50" s="24"/>
      <c r="Z50" s="24"/>
      <c r="AA50" s="24"/>
    </row>
    <row r="51" spans="2:27">
      <c r="B51" s="47">
        <v>47</v>
      </c>
      <c r="C51" s="47">
        <v>47</v>
      </c>
      <c r="D51" s="49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9">
        <f t="shared" si="2"/>
        <v>11</v>
      </c>
      <c r="Y51" s="24"/>
      <c r="Z51" s="24"/>
      <c r="AA51" s="24"/>
    </row>
    <row r="52" spans="2:27">
      <c r="B52" s="47">
        <v>48</v>
      </c>
      <c r="C52" s="47">
        <v>48</v>
      </c>
      <c r="D52" s="49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9">
        <f t="shared" si="2"/>
        <v>11</v>
      </c>
      <c r="Y52" s="24"/>
      <c r="Z52" s="24"/>
      <c r="AA52" s="24"/>
    </row>
    <row r="53" spans="2:27">
      <c r="B53" s="47">
        <v>49</v>
      </c>
      <c r="C53" s="47">
        <v>49</v>
      </c>
      <c r="D53" s="49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9">
        <f t="shared" si="2"/>
        <v>11</v>
      </c>
      <c r="Y53" s="24"/>
      <c r="Z53" s="24"/>
      <c r="AA53" s="24"/>
    </row>
    <row r="54" spans="2:27">
      <c r="B54" s="47">
        <v>50</v>
      </c>
      <c r="C54" s="47">
        <v>50</v>
      </c>
      <c r="D54" s="49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9">
        <f t="shared" si="2"/>
        <v>11</v>
      </c>
      <c r="Y54" s="24"/>
      <c r="Z54" s="24"/>
      <c r="AA54" s="24"/>
    </row>
    <row r="55" spans="2:27">
      <c r="B55" s="47">
        <v>51</v>
      </c>
      <c r="C55" s="47">
        <v>51</v>
      </c>
      <c r="D55" s="49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9">
        <f t="shared" si="2"/>
        <v>11</v>
      </c>
      <c r="Y55" s="24"/>
      <c r="Z55" s="24"/>
      <c r="AA55" s="24"/>
    </row>
    <row r="56" spans="2:27">
      <c r="B56" s="47">
        <v>52</v>
      </c>
      <c r="C56" s="47">
        <v>52</v>
      </c>
      <c r="D56" s="49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9">
        <f t="shared" si="2"/>
        <v>11</v>
      </c>
      <c r="Y56" s="24"/>
      <c r="Z56" s="24"/>
      <c r="AA56" s="24"/>
    </row>
    <row r="57" spans="2:27">
      <c r="B57" s="47">
        <v>53</v>
      </c>
      <c r="C57" s="47">
        <v>53</v>
      </c>
      <c r="D57" s="49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9">
        <f t="shared" si="2"/>
        <v>11</v>
      </c>
      <c r="Y57" s="24"/>
      <c r="Z57" s="24"/>
      <c r="AA57" s="24"/>
    </row>
    <row r="58" spans="2:27">
      <c r="B58" s="47">
        <v>54</v>
      </c>
      <c r="C58" s="47">
        <v>54</v>
      </c>
      <c r="D58" s="49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9">
        <f t="shared" si="2"/>
        <v>11</v>
      </c>
      <c r="Y58" s="24"/>
      <c r="Z58" s="24"/>
      <c r="AA58" s="24"/>
    </row>
    <row r="59" spans="2:27">
      <c r="B59" s="47">
        <v>55</v>
      </c>
      <c r="C59" s="47">
        <v>55</v>
      </c>
      <c r="D59" s="49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9">
        <f t="shared" si="2"/>
        <v>11</v>
      </c>
      <c r="Y59" s="24"/>
      <c r="Z59" s="24"/>
      <c r="AA59" s="24"/>
    </row>
    <row r="60" spans="2:27">
      <c r="B60" s="47">
        <v>56</v>
      </c>
      <c r="C60" s="47">
        <v>56</v>
      </c>
      <c r="D60" s="49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9">
        <f t="shared" si="2"/>
        <v>11</v>
      </c>
      <c r="Y60" s="24"/>
      <c r="Z60" s="24"/>
      <c r="AA60" s="24"/>
    </row>
    <row r="61" spans="2:27">
      <c r="B61" s="47">
        <v>57</v>
      </c>
      <c r="C61" s="47">
        <v>57</v>
      </c>
      <c r="D61" s="49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9">
        <f t="shared" si="2"/>
        <v>11</v>
      </c>
      <c r="Y61" s="24"/>
      <c r="Z61" s="24"/>
      <c r="AA61" s="24"/>
    </row>
    <row r="62" spans="2:27">
      <c r="B62" s="47">
        <v>58</v>
      </c>
      <c r="C62" s="47">
        <v>58</v>
      </c>
      <c r="D62" s="4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9">
        <f t="shared" si="2"/>
        <v>11</v>
      </c>
      <c r="Y62" s="24"/>
      <c r="Z62" s="24"/>
      <c r="AA62" s="24"/>
    </row>
    <row r="63" spans="2:27">
      <c r="B63" s="48">
        <v>59</v>
      </c>
      <c r="C63" s="47">
        <v>59</v>
      </c>
      <c r="D63" s="49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9">
        <f t="shared" si="2"/>
        <v>11</v>
      </c>
      <c r="Y63" s="24"/>
      <c r="Z63" s="24"/>
      <c r="AA63" s="24"/>
    </row>
    <row r="64" spans="2:27">
      <c r="B64" s="47">
        <v>60</v>
      </c>
      <c r="C64" s="47">
        <v>60</v>
      </c>
      <c r="D64" s="49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9">
        <f t="shared" si="2"/>
        <v>11</v>
      </c>
      <c r="Y64" s="24"/>
      <c r="Z64" s="24"/>
      <c r="AA64" s="24"/>
    </row>
    <row r="65" spans="2:21" s="32" customFormat="1">
      <c r="B65" s="30"/>
      <c r="C65" s="31">
        <v>61</v>
      </c>
      <c r="S65" s="33"/>
      <c r="T65" s="33"/>
      <c r="U65" s="30"/>
    </row>
    <row r="66" spans="2:21" s="32" customFormat="1">
      <c r="B66" s="30"/>
      <c r="C66" s="31">
        <v>62</v>
      </c>
      <c r="S66" s="33"/>
      <c r="T66" s="33"/>
      <c r="U66" s="30"/>
    </row>
    <row r="67" spans="2:21" s="32" customFormat="1">
      <c r="B67" s="30"/>
      <c r="C67" s="31">
        <v>63</v>
      </c>
      <c r="S67" s="33"/>
      <c r="T67" s="33"/>
      <c r="U67" s="30"/>
    </row>
    <row r="68" spans="2:21" s="32" customFormat="1">
      <c r="B68" s="30"/>
      <c r="C68" s="31">
        <v>64</v>
      </c>
      <c r="S68" s="33"/>
      <c r="T68" s="33"/>
      <c r="U68" s="30"/>
    </row>
    <row r="69" spans="2:21" s="32" customFormat="1">
      <c r="B69" s="30"/>
      <c r="C69" s="31">
        <v>65</v>
      </c>
      <c r="S69" s="33"/>
      <c r="T69" s="33"/>
      <c r="U69" s="30"/>
    </row>
    <row r="70" spans="2:21" s="32" customFormat="1">
      <c r="B70" s="30"/>
      <c r="C70" s="31">
        <v>66</v>
      </c>
      <c r="S70" s="33"/>
      <c r="T70" s="33"/>
      <c r="U70" s="30"/>
    </row>
    <row r="71" spans="2:21" s="32" customFormat="1">
      <c r="B71" s="30"/>
      <c r="C71" s="31">
        <v>67</v>
      </c>
      <c r="S71" s="33"/>
      <c r="T71" s="33"/>
      <c r="U71" s="30"/>
    </row>
    <row r="72" spans="2:21" s="32" customFormat="1">
      <c r="B72" s="30"/>
      <c r="C72" s="31">
        <v>68</v>
      </c>
      <c r="S72" s="33"/>
      <c r="T72" s="33"/>
      <c r="U72" s="30"/>
    </row>
    <row r="73" spans="2:21" s="32" customFormat="1">
      <c r="B73" s="30"/>
      <c r="C73" s="31">
        <v>69</v>
      </c>
      <c r="S73" s="33"/>
      <c r="T73" s="33"/>
      <c r="U73" s="30"/>
    </row>
    <row r="74" spans="2:21" s="32" customFormat="1">
      <c r="B74" s="30"/>
      <c r="C74" s="31">
        <v>70</v>
      </c>
      <c r="S74" s="33"/>
      <c r="T74" s="33"/>
      <c r="U74" s="30"/>
    </row>
    <row r="75" spans="2:21" s="32" customFormat="1">
      <c r="B75" s="30"/>
      <c r="C75" s="31">
        <v>71</v>
      </c>
      <c r="S75" s="33"/>
      <c r="T75" s="33"/>
      <c r="U75" s="30"/>
    </row>
    <row r="76" spans="2:21" s="32" customFormat="1">
      <c r="B76" s="30"/>
      <c r="C76" s="31">
        <v>72</v>
      </c>
      <c r="S76" s="33"/>
      <c r="T76" s="33"/>
      <c r="U76" s="30"/>
    </row>
    <row r="77" spans="2:21" s="32" customFormat="1">
      <c r="B77" s="30"/>
      <c r="C77" s="31">
        <v>73</v>
      </c>
      <c r="S77" s="33"/>
      <c r="T77" s="33"/>
      <c r="U77" s="30"/>
    </row>
    <row r="78" spans="2:21" s="32" customFormat="1">
      <c r="B78" s="30"/>
      <c r="C78" s="31">
        <v>74</v>
      </c>
      <c r="S78" s="33"/>
      <c r="T78" s="33"/>
      <c r="U78" s="30"/>
    </row>
    <row r="79" spans="2:21" s="32" customFormat="1">
      <c r="B79" s="30"/>
      <c r="C79" s="31">
        <v>75</v>
      </c>
      <c r="S79" s="33"/>
      <c r="T79" s="33"/>
      <c r="U79" s="30"/>
    </row>
    <row r="80" spans="2:21" s="32" customFormat="1">
      <c r="B80" s="30"/>
      <c r="C80" s="31">
        <v>76</v>
      </c>
      <c r="S80" s="33"/>
      <c r="T80" s="33"/>
      <c r="U80" s="30"/>
    </row>
    <row r="81" spans="2:44" s="32" customFormat="1">
      <c r="B81" s="30"/>
      <c r="C81" s="31">
        <v>77</v>
      </c>
      <c r="S81" s="33"/>
      <c r="T81" s="33"/>
      <c r="U81" s="30"/>
    </row>
    <row r="82" spans="2:44" s="32" customFormat="1">
      <c r="B82" s="30"/>
      <c r="C82" s="31">
        <v>78</v>
      </c>
      <c r="S82" s="33"/>
      <c r="T82" s="33"/>
      <c r="U82" s="30"/>
    </row>
    <row r="83" spans="2:44" s="32" customFormat="1">
      <c r="B83" s="30"/>
      <c r="C83" s="31">
        <v>79</v>
      </c>
      <c r="S83" s="33"/>
      <c r="T83" s="33"/>
      <c r="U83" s="30"/>
    </row>
    <row r="84" spans="2:44" s="32" customFormat="1">
      <c r="B84" s="30"/>
      <c r="C84" s="31">
        <v>80</v>
      </c>
      <c r="S84" s="33"/>
      <c r="T84" s="33"/>
      <c r="U84" s="30"/>
    </row>
    <row r="85" spans="2:44">
      <c r="B85" s="25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K85" s="24"/>
      <c r="AL85" s="24"/>
      <c r="AM85" s="24"/>
      <c r="AN85" s="24"/>
      <c r="AO85" s="24"/>
      <c r="AP85" s="24"/>
      <c r="AQ85" s="24"/>
      <c r="AR85" s="24"/>
    </row>
    <row r="86" spans="2:44">
      <c r="B86" s="25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K86" s="24"/>
      <c r="AL86" s="24"/>
      <c r="AM86" s="24"/>
      <c r="AN86" s="24"/>
      <c r="AO86" s="24"/>
      <c r="AP86" s="24"/>
      <c r="AQ86" s="24"/>
      <c r="AR86" s="24"/>
    </row>
    <row r="87" spans="2:44">
      <c r="B87" s="25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K87" s="24"/>
      <c r="AL87" s="24"/>
      <c r="AM87" s="24"/>
      <c r="AN87" s="24"/>
      <c r="AO87" s="24"/>
      <c r="AP87" s="24"/>
      <c r="AQ87" s="24"/>
      <c r="AR87" s="24"/>
    </row>
    <row r="88" spans="2:44">
      <c r="B88" s="25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K88" s="24"/>
      <c r="AL88" s="24"/>
      <c r="AM88" s="24"/>
      <c r="AN88" s="24"/>
      <c r="AO88" s="24"/>
      <c r="AP88" s="24"/>
      <c r="AQ88" s="24"/>
      <c r="AR88" s="24"/>
    </row>
    <row r="89" spans="2:44">
      <c r="B89" s="25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K89" s="24"/>
      <c r="AL89" s="24"/>
      <c r="AM89" s="24"/>
      <c r="AN89" s="24"/>
      <c r="AO89" s="24"/>
      <c r="AP89" s="24"/>
      <c r="AQ89" s="24"/>
      <c r="AR89" s="24"/>
    </row>
    <row r="90" spans="2:44">
      <c r="B90" s="25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K90" s="24"/>
      <c r="AL90" s="24"/>
      <c r="AM90" s="24"/>
      <c r="AN90" s="24"/>
      <c r="AO90" s="24"/>
      <c r="AP90" s="24"/>
      <c r="AQ90" s="24"/>
      <c r="AR90" s="24"/>
    </row>
    <row r="91" spans="2:44">
      <c r="B91" s="25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K91" s="24"/>
      <c r="AL91" s="24"/>
      <c r="AM91" s="24"/>
      <c r="AN91" s="24"/>
      <c r="AO91" s="24"/>
      <c r="AP91" s="24"/>
      <c r="AQ91" s="24"/>
      <c r="AR91" s="24"/>
    </row>
    <row r="92" spans="2:44">
      <c r="B92" s="25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K92" s="24"/>
      <c r="AL92" s="24"/>
      <c r="AM92" s="24"/>
      <c r="AN92" s="24"/>
      <c r="AO92" s="24"/>
      <c r="AP92" s="24"/>
      <c r="AQ92" s="24"/>
      <c r="AR92" s="24"/>
    </row>
    <row r="93" spans="2:44">
      <c r="B93" s="25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K93" s="24"/>
      <c r="AL93" s="24"/>
      <c r="AM93" s="24"/>
      <c r="AN93" s="24"/>
      <c r="AO93" s="24"/>
      <c r="AP93" s="24"/>
      <c r="AQ93" s="24"/>
      <c r="AR93" s="24"/>
    </row>
    <row r="94" spans="2:44">
      <c r="B94" s="25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K94" s="24"/>
      <c r="AL94" s="24"/>
      <c r="AM94" s="24"/>
      <c r="AN94" s="24"/>
      <c r="AO94" s="24"/>
      <c r="AP94" s="24"/>
      <c r="AQ94" s="24"/>
      <c r="AR94" s="24"/>
    </row>
    <row r="95" spans="2:44">
      <c r="B95" s="25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K95" s="24"/>
      <c r="AL95" s="24"/>
      <c r="AM95" s="24"/>
      <c r="AN95" s="24"/>
      <c r="AO95" s="24"/>
      <c r="AP95" s="24"/>
      <c r="AQ95" s="24"/>
      <c r="AR95" s="24"/>
    </row>
    <row r="96" spans="2:44">
      <c r="B96" s="25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K96" s="24"/>
      <c r="AL96" s="24"/>
      <c r="AM96" s="24"/>
      <c r="AN96" s="24"/>
      <c r="AO96" s="24"/>
      <c r="AP96" s="24"/>
      <c r="AQ96" s="24"/>
      <c r="AR96" s="24"/>
    </row>
    <row r="97" spans="2:44">
      <c r="B97" s="25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K97" s="24"/>
      <c r="AL97" s="24"/>
      <c r="AM97" s="24"/>
      <c r="AN97" s="24"/>
      <c r="AO97" s="24"/>
      <c r="AP97" s="24"/>
      <c r="AQ97" s="24"/>
      <c r="AR97" s="24"/>
    </row>
    <row r="98" spans="2:44">
      <c r="B98" s="25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K98" s="24"/>
      <c r="AL98" s="24"/>
      <c r="AM98" s="24"/>
      <c r="AN98" s="24"/>
      <c r="AO98" s="24"/>
      <c r="AP98" s="24"/>
      <c r="AQ98" s="24"/>
      <c r="AR98" s="24"/>
    </row>
    <row r="99" spans="2:44">
      <c r="B99" s="25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K99" s="24"/>
      <c r="AL99" s="24"/>
      <c r="AM99" s="24"/>
      <c r="AN99" s="24"/>
      <c r="AO99" s="24"/>
      <c r="AP99" s="24"/>
      <c r="AQ99" s="24"/>
      <c r="AR99" s="24"/>
    </row>
    <row r="100" spans="2:44">
      <c r="B100" s="25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K100" s="24"/>
      <c r="AL100" s="24"/>
      <c r="AM100" s="24"/>
      <c r="AN100" s="24"/>
      <c r="AO100" s="24"/>
      <c r="AP100" s="24"/>
      <c r="AQ100" s="24"/>
      <c r="AR100" s="24"/>
    </row>
    <row r="101" spans="2:44">
      <c r="B101" s="25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K101" s="24"/>
      <c r="AL101" s="24"/>
      <c r="AM101" s="24"/>
      <c r="AN101" s="24"/>
      <c r="AO101" s="24"/>
      <c r="AP101" s="24"/>
      <c r="AQ101" s="24"/>
      <c r="AR101" s="24"/>
    </row>
    <row r="102" spans="2:44">
      <c r="B102" s="25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K102" s="24"/>
      <c r="AL102" s="24"/>
      <c r="AM102" s="24"/>
      <c r="AN102" s="24"/>
      <c r="AO102" s="24"/>
      <c r="AP102" s="24"/>
      <c r="AQ102" s="24"/>
      <c r="AR102" s="24"/>
    </row>
    <row r="103" spans="2:44">
      <c r="B103" s="25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K103" s="24"/>
      <c r="AL103" s="24"/>
      <c r="AM103" s="24"/>
      <c r="AN103" s="24"/>
      <c r="AO103" s="24"/>
      <c r="AP103" s="24"/>
      <c r="AQ103" s="24"/>
      <c r="AR103" s="24"/>
    </row>
    <row r="104" spans="2:44">
      <c r="B104" s="25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K104" s="24"/>
      <c r="AL104" s="24"/>
      <c r="AM104" s="24"/>
      <c r="AN104" s="24"/>
      <c r="AO104" s="24"/>
      <c r="AP104" s="24"/>
      <c r="AQ104" s="24"/>
      <c r="AR104" s="24"/>
    </row>
    <row r="105" spans="2:44">
      <c r="B105" s="25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K105" s="24"/>
      <c r="AL105" s="24"/>
      <c r="AM105" s="24"/>
      <c r="AN105" s="24"/>
      <c r="AO105" s="24"/>
      <c r="AP105" s="24"/>
      <c r="AQ105" s="24"/>
      <c r="AR105" s="24"/>
    </row>
    <row r="106" spans="2:44">
      <c r="B106" s="25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K106" s="24"/>
      <c r="AL106" s="24"/>
      <c r="AM106" s="24"/>
      <c r="AN106" s="24"/>
      <c r="AO106" s="24"/>
      <c r="AP106" s="24"/>
      <c r="AQ106" s="24"/>
      <c r="AR106" s="24"/>
    </row>
    <row r="107" spans="2:44">
      <c r="B107" s="25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K107" s="24"/>
      <c r="AL107" s="24"/>
      <c r="AM107" s="24"/>
      <c r="AN107" s="24"/>
      <c r="AO107" s="24"/>
      <c r="AP107" s="24"/>
      <c r="AQ107" s="24"/>
      <c r="AR107" s="24"/>
    </row>
    <row r="108" spans="2:44">
      <c r="B108" s="25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K108" s="24"/>
      <c r="AL108" s="24"/>
      <c r="AM108" s="24"/>
      <c r="AN108" s="24"/>
      <c r="AO108" s="24"/>
      <c r="AP108" s="24"/>
      <c r="AQ108" s="24"/>
      <c r="AR108" s="24"/>
    </row>
    <row r="109" spans="2:44">
      <c r="B109" s="25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K109" s="24"/>
      <c r="AL109" s="24"/>
      <c r="AM109" s="24"/>
      <c r="AN109" s="24"/>
      <c r="AO109" s="24"/>
      <c r="AP109" s="24"/>
      <c r="AQ109" s="24"/>
      <c r="AR109" s="24"/>
    </row>
    <row r="110" spans="2:44">
      <c r="B110" s="25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K110" s="24"/>
      <c r="AL110" s="24"/>
      <c r="AM110" s="24"/>
      <c r="AN110" s="24"/>
      <c r="AO110" s="24"/>
      <c r="AP110" s="24"/>
      <c r="AQ110" s="24"/>
      <c r="AR110" s="24"/>
    </row>
    <row r="111" spans="2:44">
      <c r="B111" s="25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K111" s="24"/>
      <c r="AL111" s="24"/>
      <c r="AM111" s="24"/>
      <c r="AN111" s="24"/>
      <c r="AO111" s="24"/>
      <c r="AP111" s="24"/>
      <c r="AQ111" s="24"/>
      <c r="AR111" s="24"/>
    </row>
    <row r="112" spans="2:44">
      <c r="B112" s="25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K112" s="24"/>
      <c r="AL112" s="24"/>
      <c r="AM112" s="24"/>
      <c r="AN112" s="24"/>
      <c r="AO112" s="24"/>
      <c r="AP112" s="24"/>
      <c r="AQ112" s="24"/>
      <c r="AR112" s="24"/>
    </row>
    <row r="113" spans="2:44">
      <c r="B113" s="25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K113" s="24"/>
      <c r="AL113" s="24"/>
      <c r="AM113" s="24"/>
      <c r="AN113" s="24"/>
      <c r="AO113" s="24"/>
      <c r="AP113" s="24"/>
      <c r="AQ113" s="24"/>
      <c r="AR113" s="24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K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K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40" priority="2" operator="between">
      <formula>0.0001</formula>
      <formula>49.999</formula>
    </cfRule>
  </conditionalFormatting>
  <conditionalFormatting sqref="T5:T64">
    <cfRule type="cellIs" dxfId="539" priority="1" operator="between">
      <formula>0.0001</formula>
      <formula>49.999</formula>
    </cfRule>
  </conditionalFormatting>
  <dataValidations count="1">
    <dataValidation type="list" allowBlank="1" showInputMessage="1" showErrorMessage="1" sqref="E5:E64">
      <formula1>$AA$5:$AA$6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X5:X64 S5:S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119"/>
  <sheetViews>
    <sheetView showZeros="0" tabSelected="1" topLeftCell="A7" workbookViewId="0">
      <selection activeCell="U15" sqref="U15"/>
    </sheetView>
  </sheetViews>
  <sheetFormatPr defaultColWidth="8.85546875" defaultRowHeight="12.75"/>
  <cols>
    <col min="1" max="1" width="8.85546875" style="32"/>
    <col min="2" max="2" width="4.42578125" style="34" bestFit="1" customWidth="1"/>
    <col min="3" max="3" width="7.28515625" style="34" hidden="1" customWidth="1"/>
    <col min="4" max="4" width="25.7109375" style="26" customWidth="1"/>
    <col min="5" max="5" width="3.7109375" style="26" customWidth="1"/>
    <col min="6" max="6" width="4.14062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customWidth="1"/>
    <col min="12" max="12" width="10.28515625" style="26" customWidth="1"/>
    <col min="13" max="13" width="10.42578125" style="26" bestFit="1" customWidth="1"/>
    <col min="14" max="14" width="4.7109375" style="26" bestFit="1" customWidth="1"/>
    <col min="15" max="15" width="4.85546875" style="26" customWidth="1"/>
    <col min="16" max="16" width="5" style="26" customWidth="1"/>
    <col min="17" max="17" width="4.85546875" style="26" bestFit="1" customWidth="1"/>
    <col min="18" max="18" width="7.42578125" style="26" bestFit="1" customWidth="1"/>
    <col min="19" max="19" width="5" style="26" bestFit="1" customWidth="1"/>
    <col min="20" max="20" width="6.7109375" style="26" customWidth="1"/>
    <col min="21" max="21" width="5.42578125" style="26" bestFit="1" customWidth="1"/>
    <col min="22" max="22" width="0.85546875" style="26" hidden="1" customWidth="1"/>
    <col min="23" max="23" width="8.85546875" style="26" hidden="1" customWidth="1"/>
    <col min="24" max="24" width="3.42578125" style="26" hidden="1" customWidth="1"/>
    <col min="25" max="37" width="8.85546875" style="32"/>
    <col min="38" max="16384" width="8.85546875" style="26"/>
  </cols>
  <sheetData>
    <row r="1" spans="2:24" s="35" customFormat="1">
      <c r="B1" s="36"/>
      <c r="C1" s="36"/>
      <c r="D1" s="37" t="str">
        <f>'S1'!D1</f>
        <v>Selam</v>
      </c>
      <c r="E1" s="35" t="str">
        <f>'S1'!E1</f>
        <v>Elementary and Middel School</v>
      </c>
      <c r="L1" s="35" t="s">
        <v>33</v>
      </c>
    </row>
    <row r="2" spans="2:24" s="32" customFormat="1">
      <c r="B2" s="30"/>
      <c r="C2" s="30"/>
      <c r="G2" s="32" t="str">
        <f>'S1'!G2</f>
        <v>Grade</v>
      </c>
      <c r="J2" s="32" t="str">
        <f>'S1'!J2</f>
        <v>Section</v>
      </c>
      <c r="M2" s="32" t="str">
        <f>'S1'!M2</f>
        <v>Acc yr</v>
      </c>
    </row>
    <row r="3" spans="2:24">
      <c r="B3" s="125" t="str">
        <f>'S1'!B3:B4</f>
        <v>NO.</v>
      </c>
      <c r="C3" s="123" t="str">
        <f>'S1'!C3:C4</f>
        <v>Reg No.</v>
      </c>
      <c r="D3" s="125" t="str">
        <f>'S1'!D3:D4</f>
        <v>Students Name</v>
      </c>
      <c r="E3" s="125" t="str">
        <f>'S1'!E3:E4</f>
        <v>Sex</v>
      </c>
      <c r="F3" s="125" t="str">
        <f>'S1'!F3:F4</f>
        <v>Age</v>
      </c>
      <c r="G3" s="125" t="str">
        <f>'S1'!G3:Q3</f>
        <v>Subjects</v>
      </c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3" t="str">
        <f>'S1'!R3:R4</f>
        <v>Cnduct</v>
      </c>
      <c r="S3" s="123" t="str">
        <f>'S1'!S3:S4</f>
        <v>Sum</v>
      </c>
      <c r="T3" s="123" t="str">
        <f>'S1'!T3:T4</f>
        <v>Ave</v>
      </c>
      <c r="U3" s="123" t="str">
        <f>'S1'!U3:U4</f>
        <v>Rank</v>
      </c>
      <c r="V3" s="24"/>
      <c r="W3" s="24"/>
      <c r="X3" s="24"/>
    </row>
    <row r="4" spans="2:24">
      <c r="B4" s="125"/>
      <c r="C4" s="124"/>
      <c r="D4" s="125"/>
      <c r="E4" s="125"/>
      <c r="F4" s="125"/>
      <c r="G4" s="27" t="str">
        <f>'S1'!G4</f>
        <v>Amharic</v>
      </c>
      <c r="H4" s="27" t="str">
        <f>'S1'!H4</f>
        <v>English</v>
      </c>
      <c r="I4" s="27" t="str">
        <f>'S1'!I4</f>
        <v>Arabic</v>
      </c>
      <c r="J4" s="27" t="str">
        <f>'S1'!J4</f>
        <v>Maths</v>
      </c>
      <c r="K4" s="27" t="str">
        <f>'S1'!K4</f>
        <v>G.S</v>
      </c>
      <c r="L4" s="27" t="str">
        <f>'S1'!L4</f>
        <v>Geography</v>
      </c>
      <c r="M4" s="27" t="str">
        <f>'S1'!M4</f>
        <v>Citizenship</v>
      </c>
      <c r="N4" s="27" t="str">
        <f>'S1'!N4</f>
        <v>CTE</v>
      </c>
      <c r="O4" s="27" t="str">
        <f>'S1'!O4</f>
        <v>ICT</v>
      </c>
      <c r="P4" s="27" t="str">
        <f>'S1'!P4</f>
        <v>Art</v>
      </c>
      <c r="Q4" s="27" t="str">
        <f>'S1'!Q4</f>
        <v>HPE</v>
      </c>
      <c r="R4" s="124"/>
      <c r="S4" s="124"/>
      <c r="T4" s="124"/>
      <c r="U4" s="124"/>
      <c r="V4" s="24"/>
      <c r="W4" s="24"/>
      <c r="X4" s="24"/>
    </row>
    <row r="5" spans="2:24">
      <c r="B5" s="27">
        <f>'S1'!B5</f>
        <v>1</v>
      </c>
      <c r="C5" s="27">
        <f>'S1'!C5</f>
        <v>0</v>
      </c>
      <c r="D5" s="38" t="str">
        <f>'S1'!D5</f>
        <v>ሀቢብ አህመድ ቦጋለ</v>
      </c>
      <c r="E5" s="27" t="str">
        <f>'S1'!E5</f>
        <v>M</v>
      </c>
      <c r="F5" s="27">
        <f>'S1'!F5</f>
        <v>14</v>
      </c>
      <c r="G5" s="47">
        <v>48</v>
      </c>
      <c r="H5" s="47">
        <v>36</v>
      </c>
      <c r="I5" s="47">
        <v>35</v>
      </c>
      <c r="J5" s="47">
        <v>36</v>
      </c>
      <c r="K5" s="47">
        <v>37</v>
      </c>
      <c r="L5" s="47">
        <v>31</v>
      </c>
      <c r="M5" s="47">
        <v>66</v>
      </c>
      <c r="N5" s="47">
        <v>47</v>
      </c>
      <c r="O5" s="47">
        <v>59</v>
      </c>
      <c r="P5" s="47">
        <v>60</v>
      </c>
      <c r="Q5" s="47">
        <v>59</v>
      </c>
      <c r="R5" s="27"/>
      <c r="S5" s="27">
        <f>IF(AND(B5&lt;&gt;"C",X5&gt;0),"",IF(AND(B5="C",X5&lt;&gt;5),"",IF('S1'!$D$1&lt;&gt;Ave!$AR$2,"",SUM(G5:Q5))))</f>
        <v>514</v>
      </c>
      <c r="T5" s="27">
        <f>IF(AND(B5&lt;&gt;"C",X5&gt;0),"",IF(AND(B5="C",X5&lt;&gt;5),"",IF(AND(B5="C",X5=5),S5/5.5,S5/11)))</f>
        <v>46.727272727272727</v>
      </c>
      <c r="U5" s="28">
        <f>IF(AND(B5&lt;&gt;"C",X5&gt;0),"",IF(AND(B5="C",X5&lt;&gt;5),"",RANK(T5,$T$5:$T$64)))</f>
        <v>33</v>
      </c>
      <c r="V5" s="24"/>
      <c r="W5" s="24"/>
      <c r="X5" s="24">
        <f>COUNTIF(G5:Q5,"")</f>
        <v>0</v>
      </c>
    </row>
    <row r="6" spans="2:24">
      <c r="B6" s="27">
        <f>'S1'!B6</f>
        <v>2</v>
      </c>
      <c r="C6" s="27">
        <f>'S1'!C6</f>
        <v>0</v>
      </c>
      <c r="D6" s="38" t="str">
        <f>'S1'!D6</f>
        <v>ሀቢብ አህመድ ኑራዲስ</v>
      </c>
      <c r="E6" s="27" t="str">
        <f>'S1'!E6</f>
        <v>M</v>
      </c>
      <c r="F6" s="27">
        <f>'S1'!F6</f>
        <v>18</v>
      </c>
      <c r="G6" s="47">
        <v>56</v>
      </c>
      <c r="H6" s="47">
        <v>41</v>
      </c>
      <c r="I6" s="47">
        <v>50</v>
      </c>
      <c r="J6" s="47">
        <v>30</v>
      </c>
      <c r="K6" s="47">
        <v>33</v>
      </c>
      <c r="L6" s="47">
        <v>36</v>
      </c>
      <c r="M6" s="47">
        <v>56</v>
      </c>
      <c r="N6" s="47">
        <v>50</v>
      </c>
      <c r="O6" s="47">
        <v>51</v>
      </c>
      <c r="P6" s="47">
        <v>25</v>
      </c>
      <c r="Q6" s="47">
        <v>69</v>
      </c>
      <c r="R6" s="27"/>
      <c r="S6" s="27">
        <f>IF(AND(B6&lt;&gt;"C",X6&gt;0),"",IF(AND(B6="C",X6&lt;&gt;5),"",IF('S1'!$D$1&lt;&gt;Ave!$AR$2,"",SUM(G6:Q6))))</f>
        <v>497</v>
      </c>
      <c r="T6" s="27">
        <f t="shared" ref="T6:T64" si="0">IF(AND(B6&lt;&gt;"C",X6&gt;0),"",IF(AND(B6="C",X6&lt;&gt;5),"",IF(AND(B6="C",X6=5),S6/5.5,S6/11)))</f>
        <v>45.18181818181818</v>
      </c>
      <c r="U6" s="28">
        <f t="shared" ref="U6:U64" si="1">IF(AND(B6&lt;&gt;"C",X6&gt;0),"",IF(AND(B6="C",X6&lt;&gt;5),"",RANK(T6,$T$5:$T$64)))</f>
        <v>35</v>
      </c>
      <c r="V6" s="24"/>
      <c r="W6" s="24"/>
      <c r="X6" s="24">
        <f t="shared" ref="X6:X64" si="2">COUNTIF(G6:Q6,"")</f>
        <v>0</v>
      </c>
    </row>
    <row r="7" spans="2:24">
      <c r="B7" s="27">
        <f>'S1'!B7</f>
        <v>3</v>
      </c>
      <c r="C7" s="27">
        <f>'S1'!C7</f>
        <v>0</v>
      </c>
      <c r="D7" s="38" t="str">
        <f>'S1'!D7</f>
        <v>ሙሀመድ ሽመልስ ሙሀመድ</v>
      </c>
      <c r="E7" s="27" t="str">
        <f>'S1'!E7</f>
        <v>M</v>
      </c>
      <c r="F7" s="27">
        <f>'S1'!F7</f>
        <v>13</v>
      </c>
      <c r="G7" s="47">
        <v>60</v>
      </c>
      <c r="H7" s="47">
        <v>47</v>
      </c>
      <c r="I7" s="47">
        <v>24</v>
      </c>
      <c r="J7" s="47">
        <v>29</v>
      </c>
      <c r="K7" s="47">
        <v>32</v>
      </c>
      <c r="L7" s="47">
        <v>39</v>
      </c>
      <c r="M7" s="47">
        <v>64</v>
      </c>
      <c r="N7" s="47">
        <v>52</v>
      </c>
      <c r="O7" s="47">
        <v>45</v>
      </c>
      <c r="P7" s="47">
        <v>20</v>
      </c>
      <c r="Q7" s="47">
        <v>84</v>
      </c>
      <c r="R7" s="27"/>
      <c r="S7" s="27">
        <f>IF(AND(B7&lt;&gt;"C",X7&gt;0),"",IF(AND(B7="C",X7&lt;&gt;5),"",IF('S1'!$D$1&lt;&gt;Ave!$AR$2,"",SUM(G7:Q7))))</f>
        <v>496</v>
      </c>
      <c r="T7" s="27">
        <f t="shared" si="0"/>
        <v>45.090909090909093</v>
      </c>
      <c r="U7" s="28">
        <f t="shared" si="1"/>
        <v>36</v>
      </c>
      <c r="V7" s="24"/>
      <c r="W7" s="24"/>
      <c r="X7" s="24">
        <f t="shared" si="2"/>
        <v>0</v>
      </c>
    </row>
    <row r="8" spans="2:24">
      <c r="B8" s="27">
        <f>'S1'!B8</f>
        <v>4</v>
      </c>
      <c r="C8" s="27">
        <f>'S1'!C8</f>
        <v>0</v>
      </c>
      <c r="D8" s="38" t="str">
        <f>'S1'!D8</f>
        <v>ሙሀመድ ኡመር አህመድ</v>
      </c>
      <c r="E8" s="27" t="str">
        <f>'S1'!E8</f>
        <v>M</v>
      </c>
      <c r="F8" s="27">
        <f>'S1'!F8</f>
        <v>14</v>
      </c>
      <c r="G8" s="47">
        <v>67</v>
      </c>
      <c r="H8" s="47">
        <v>63</v>
      </c>
      <c r="I8" s="47">
        <v>22</v>
      </c>
      <c r="J8" s="47">
        <v>35</v>
      </c>
      <c r="K8" s="47">
        <v>40</v>
      </c>
      <c r="L8" s="47">
        <v>51</v>
      </c>
      <c r="M8" s="47">
        <v>70</v>
      </c>
      <c r="N8" s="47">
        <v>57</v>
      </c>
      <c r="O8" s="47">
        <v>52</v>
      </c>
      <c r="P8" s="47">
        <v>61</v>
      </c>
      <c r="Q8" s="47">
        <v>64</v>
      </c>
      <c r="R8" s="27"/>
      <c r="S8" s="27">
        <f>IF(AND(B8&lt;&gt;"C",X8&gt;0),"",IF(AND(B8="C",X8&lt;&gt;5),"",IF('S1'!$D$1&lt;&gt;Ave!$AR$2,"",SUM(G8:Q8))))</f>
        <v>582</v>
      </c>
      <c r="T8" s="27">
        <f t="shared" si="0"/>
        <v>52.909090909090907</v>
      </c>
      <c r="U8" s="28">
        <f t="shared" si="1"/>
        <v>15</v>
      </c>
      <c r="V8" s="24"/>
      <c r="W8" s="24"/>
      <c r="X8" s="24">
        <f t="shared" si="2"/>
        <v>0</v>
      </c>
    </row>
    <row r="9" spans="2:24">
      <c r="B9" s="27">
        <f>'S1'!B9</f>
        <v>5</v>
      </c>
      <c r="C9" s="27">
        <f>'S1'!C9</f>
        <v>0</v>
      </c>
      <c r="D9" s="38" t="str">
        <f>'S1'!D9</f>
        <v>ሙሀመድ ከማል አሻግሬ</v>
      </c>
      <c r="E9" s="27" t="str">
        <f>'S1'!E9</f>
        <v>M</v>
      </c>
      <c r="F9" s="27">
        <f>'S1'!F9</f>
        <v>14</v>
      </c>
      <c r="G9" s="47">
        <v>29</v>
      </c>
      <c r="H9" s="47">
        <v>48</v>
      </c>
      <c r="I9" s="47">
        <v>33</v>
      </c>
      <c r="J9" s="47">
        <v>51</v>
      </c>
      <c r="K9" s="47">
        <v>28</v>
      </c>
      <c r="L9" s="47">
        <v>54</v>
      </c>
      <c r="M9" s="47">
        <v>77</v>
      </c>
      <c r="N9" s="47">
        <v>53</v>
      </c>
      <c r="O9" s="47">
        <v>54</v>
      </c>
      <c r="P9" s="47">
        <v>25</v>
      </c>
      <c r="Q9" s="47">
        <v>54</v>
      </c>
      <c r="R9" s="27"/>
      <c r="S9" s="27">
        <f>IF(AND(B9&lt;&gt;"C",X9&gt;0),"",IF(AND(B9="C",X9&lt;&gt;5),"",IF('S1'!$D$1&lt;&gt;Ave!$AR$2,"",SUM(G9:Q9))))</f>
        <v>506</v>
      </c>
      <c r="T9" s="27">
        <f t="shared" si="0"/>
        <v>46</v>
      </c>
      <c r="U9" s="28">
        <f t="shared" si="1"/>
        <v>34</v>
      </c>
      <c r="V9" s="24"/>
      <c r="W9" s="24"/>
      <c r="X9" s="24">
        <f t="shared" si="2"/>
        <v>0</v>
      </c>
    </row>
    <row r="10" spans="2:24">
      <c r="B10" s="27">
        <f>'S1'!B10</f>
        <v>6</v>
      </c>
      <c r="C10" s="27">
        <f>'S1'!C10</f>
        <v>0</v>
      </c>
      <c r="D10" s="38" t="str">
        <f>'S1'!D10</f>
        <v>ሰልማን ሁሴን አደም</v>
      </c>
      <c r="E10" s="27" t="str">
        <f>'S1'!E10</f>
        <v>M</v>
      </c>
      <c r="F10" s="27">
        <f>'S1'!F10</f>
        <v>13</v>
      </c>
      <c r="G10" s="47">
        <v>57</v>
      </c>
      <c r="H10" s="47">
        <v>49</v>
      </c>
      <c r="I10" s="47">
        <v>44</v>
      </c>
      <c r="J10" s="47">
        <v>34</v>
      </c>
      <c r="K10" s="47">
        <v>33</v>
      </c>
      <c r="L10" s="47">
        <v>50</v>
      </c>
      <c r="M10" s="47">
        <v>51</v>
      </c>
      <c r="N10" s="47">
        <v>50</v>
      </c>
      <c r="O10" s="47">
        <v>64</v>
      </c>
      <c r="P10" s="47">
        <v>44</v>
      </c>
      <c r="Q10" s="47">
        <v>75</v>
      </c>
      <c r="R10" s="27"/>
      <c r="S10" s="27">
        <f>IF(AND(B10&lt;&gt;"C",X10&gt;0),"",IF(AND(B10="C",X10&lt;&gt;5),"",IF('S1'!$D$1&lt;&gt;Ave!$AR$2,"",SUM(G10:Q10))))</f>
        <v>551</v>
      </c>
      <c r="T10" s="27">
        <f t="shared" si="0"/>
        <v>50.090909090909093</v>
      </c>
      <c r="U10" s="28">
        <f t="shared" si="1"/>
        <v>24</v>
      </c>
      <c r="V10" s="24"/>
      <c r="W10" s="24"/>
      <c r="X10" s="24">
        <f t="shared" si="2"/>
        <v>0</v>
      </c>
    </row>
    <row r="11" spans="2:24">
      <c r="B11" s="27">
        <f>'S1'!B11</f>
        <v>7</v>
      </c>
      <c r="C11" s="27">
        <f>'S1'!C11</f>
        <v>7</v>
      </c>
      <c r="D11" s="38" t="str">
        <f>'S1'!D11</f>
        <v>ሰልማን ሙሀመድ ይማም</v>
      </c>
      <c r="E11" s="27" t="str">
        <f>'S1'!E11</f>
        <v>M</v>
      </c>
      <c r="F11" s="27">
        <f>'S1'!F11</f>
        <v>13</v>
      </c>
      <c r="G11" s="47">
        <v>69</v>
      </c>
      <c r="H11" s="47">
        <v>33</v>
      </c>
      <c r="I11" s="47">
        <v>29</v>
      </c>
      <c r="J11" s="47">
        <v>39</v>
      </c>
      <c r="K11" s="47">
        <v>37</v>
      </c>
      <c r="L11" s="47">
        <v>45</v>
      </c>
      <c r="M11" s="47">
        <v>46</v>
      </c>
      <c r="N11" s="47">
        <v>52</v>
      </c>
      <c r="O11" s="47">
        <v>67</v>
      </c>
      <c r="P11" s="47">
        <v>50</v>
      </c>
      <c r="Q11" s="47">
        <v>53</v>
      </c>
      <c r="R11" s="27"/>
      <c r="S11" s="27">
        <f>IF(AND(B11&lt;&gt;"C",X11&gt;0),"",IF(AND(B11="C",X11&lt;&gt;5),"",IF('S1'!$D$1&lt;&gt;Ave!$AR$2,"",SUM(G11:Q11))))</f>
        <v>520</v>
      </c>
      <c r="T11" s="27">
        <f t="shared" si="0"/>
        <v>47.272727272727273</v>
      </c>
      <c r="U11" s="28">
        <f t="shared" si="1"/>
        <v>30</v>
      </c>
      <c r="V11" s="24"/>
      <c r="W11" s="24"/>
      <c r="X11" s="24">
        <f t="shared" si="2"/>
        <v>0</v>
      </c>
    </row>
    <row r="12" spans="2:24">
      <c r="B12" s="27">
        <f>'S1'!B12</f>
        <v>8</v>
      </c>
      <c r="C12" s="27">
        <f>'S1'!C12</f>
        <v>8</v>
      </c>
      <c r="D12" s="38" t="str">
        <f>'S1'!D12</f>
        <v>ሰሚር ኢብራሂም ሰኢድ</v>
      </c>
      <c r="E12" s="27" t="str">
        <f>'S1'!E12</f>
        <v>M</v>
      </c>
      <c r="F12" s="27">
        <f>'S1'!F12</f>
        <v>13</v>
      </c>
      <c r="G12" s="47">
        <v>83</v>
      </c>
      <c r="H12" s="47">
        <v>71</v>
      </c>
      <c r="I12" s="47">
        <v>60</v>
      </c>
      <c r="J12" s="47">
        <v>53</v>
      </c>
      <c r="K12" s="47">
        <v>48</v>
      </c>
      <c r="L12" s="47">
        <v>46</v>
      </c>
      <c r="M12" s="47">
        <v>61</v>
      </c>
      <c r="N12" s="47">
        <v>70</v>
      </c>
      <c r="O12" s="47">
        <v>73</v>
      </c>
      <c r="P12" s="47">
        <v>67</v>
      </c>
      <c r="Q12" s="47">
        <v>78</v>
      </c>
      <c r="R12" s="27"/>
      <c r="S12" s="27">
        <f>IF(AND(B12&lt;&gt;"C",X12&gt;0),"",IF(AND(B12="C",X12&lt;&gt;5),"",IF('S1'!$D$1&lt;&gt;Ave!$AR$2,"",SUM(G12:Q12))))</f>
        <v>710</v>
      </c>
      <c r="T12" s="27">
        <f t="shared" si="0"/>
        <v>64.545454545454547</v>
      </c>
      <c r="U12" s="28">
        <f t="shared" si="1"/>
        <v>4</v>
      </c>
      <c r="V12" s="24"/>
      <c r="W12" s="24"/>
      <c r="X12" s="24">
        <f t="shared" si="2"/>
        <v>0</v>
      </c>
    </row>
    <row r="13" spans="2:24">
      <c r="B13" s="27">
        <f>'S1'!B13</f>
        <v>9</v>
      </c>
      <c r="C13" s="27">
        <f>'S1'!C13</f>
        <v>9</v>
      </c>
      <c r="D13" s="38" t="str">
        <f>'S1'!D13</f>
        <v>ሰኢድ ሙሀመድ ያሲን</v>
      </c>
      <c r="E13" s="27" t="str">
        <f>'S1'!E13</f>
        <v>M</v>
      </c>
      <c r="F13" s="27">
        <f>'S1'!F13</f>
        <v>16</v>
      </c>
      <c r="G13" s="47">
        <v>44</v>
      </c>
      <c r="H13" s="47">
        <v>34</v>
      </c>
      <c r="I13" s="47">
        <v>54</v>
      </c>
      <c r="J13" s="47">
        <v>48</v>
      </c>
      <c r="K13" s="47">
        <v>52</v>
      </c>
      <c r="L13" s="47">
        <v>58</v>
      </c>
      <c r="M13" s="47">
        <v>75</v>
      </c>
      <c r="N13" s="47">
        <v>52</v>
      </c>
      <c r="O13" s="47">
        <v>59</v>
      </c>
      <c r="P13" s="47">
        <v>66</v>
      </c>
      <c r="Q13" s="47">
        <v>63</v>
      </c>
      <c r="R13" s="27"/>
      <c r="S13" s="27">
        <f>IF(AND(B13&lt;&gt;"C",X13&gt;0),"",IF(AND(B13="C",X13&lt;&gt;5),"",IF('S1'!$D$1&lt;&gt;Ave!$AR$2,"",SUM(G13:Q13))))</f>
        <v>605</v>
      </c>
      <c r="T13" s="27">
        <f t="shared" si="0"/>
        <v>55</v>
      </c>
      <c r="U13" s="28">
        <f t="shared" si="1"/>
        <v>13</v>
      </c>
      <c r="V13" s="24"/>
      <c r="W13" s="24"/>
      <c r="X13" s="24">
        <f t="shared" si="2"/>
        <v>0</v>
      </c>
    </row>
    <row r="14" spans="2:24">
      <c r="B14" s="27">
        <f>'S1'!B14</f>
        <v>10</v>
      </c>
      <c r="C14" s="27">
        <f>'S1'!C14</f>
        <v>10</v>
      </c>
      <c r="D14" s="38" t="str">
        <f>'S1'!D14</f>
        <v>ሰኢድ አህመድ ሚነወር</v>
      </c>
      <c r="E14" s="27" t="str">
        <f>'S1'!E14</f>
        <v>M</v>
      </c>
      <c r="F14" s="27">
        <f>'S1'!F14</f>
        <v>15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27"/>
      <c r="S14" s="27" t="str">
        <f>IF(AND(B14&lt;&gt;"C",X14&gt;0),"",IF(AND(B14="C",X14&lt;&gt;5),"",IF('S1'!$D$1&lt;&gt;Ave!$AR$2,"",SUM(G14:Q14))))</f>
        <v/>
      </c>
      <c r="T14" s="27" t="str">
        <f t="shared" si="0"/>
        <v/>
      </c>
      <c r="U14" s="28" t="str">
        <f t="shared" si="1"/>
        <v/>
      </c>
      <c r="V14" s="24"/>
      <c r="W14" s="24"/>
      <c r="X14" s="24">
        <f t="shared" si="2"/>
        <v>11</v>
      </c>
    </row>
    <row r="15" spans="2:24">
      <c r="B15" s="27">
        <f>'S1'!B15</f>
        <v>11</v>
      </c>
      <c r="C15" s="27">
        <f>'S1'!C15</f>
        <v>11</v>
      </c>
      <c r="D15" s="38" t="str">
        <f>'S1'!D15</f>
        <v>ሰኢድ ይማም አሊ</v>
      </c>
      <c r="E15" s="27" t="str">
        <f>'S1'!E15</f>
        <v>M</v>
      </c>
      <c r="F15" s="27">
        <f>'S1'!F15</f>
        <v>15</v>
      </c>
      <c r="G15" s="47">
        <v>81</v>
      </c>
      <c r="H15" s="47">
        <v>61</v>
      </c>
      <c r="I15" s="47">
        <v>85</v>
      </c>
      <c r="J15" s="47">
        <v>67</v>
      </c>
      <c r="K15" s="47">
        <v>82</v>
      </c>
      <c r="L15" s="47">
        <v>76</v>
      </c>
      <c r="M15" s="47">
        <v>79</v>
      </c>
      <c r="N15" s="47">
        <v>81</v>
      </c>
      <c r="O15" s="47">
        <v>79</v>
      </c>
      <c r="P15" s="47">
        <v>88</v>
      </c>
      <c r="Q15" s="47">
        <v>91</v>
      </c>
      <c r="R15" s="27"/>
      <c r="S15" s="27">
        <f>IF(AND(B15&lt;&gt;"C",X15&gt;0),"",IF(AND(B15="C",X15&lt;&gt;5),"",IF('S1'!$D$1&lt;&gt;Ave!$AR$2,"",SUM(G15:Q15))))</f>
        <v>870</v>
      </c>
      <c r="T15" s="27">
        <f t="shared" si="0"/>
        <v>79.090909090909093</v>
      </c>
      <c r="U15" s="28">
        <f t="shared" si="1"/>
        <v>1</v>
      </c>
      <c r="V15" s="24"/>
      <c r="W15" s="24"/>
      <c r="X15" s="24">
        <f t="shared" si="2"/>
        <v>0</v>
      </c>
    </row>
    <row r="16" spans="2:24">
      <c r="B16" s="27">
        <f>'S1'!B16</f>
        <v>12</v>
      </c>
      <c r="C16" s="27">
        <f>'S1'!C16</f>
        <v>12</v>
      </c>
      <c r="D16" s="38" t="str">
        <f>'S1'!D16</f>
        <v>ረመዷን ኑራዲስ ሙሀመድ</v>
      </c>
      <c r="E16" s="27" t="str">
        <f>'S1'!E16</f>
        <v>M</v>
      </c>
      <c r="F16" s="27">
        <f>'S1'!F16</f>
        <v>14</v>
      </c>
      <c r="G16" s="47">
        <v>67</v>
      </c>
      <c r="H16" s="47">
        <v>49</v>
      </c>
      <c r="I16" s="47">
        <v>52</v>
      </c>
      <c r="J16" s="47">
        <v>37</v>
      </c>
      <c r="K16" s="47">
        <v>40</v>
      </c>
      <c r="L16" s="47">
        <v>46</v>
      </c>
      <c r="M16" s="47">
        <v>75</v>
      </c>
      <c r="N16" s="47">
        <v>51</v>
      </c>
      <c r="O16" s="47">
        <v>68</v>
      </c>
      <c r="P16" s="47">
        <v>75</v>
      </c>
      <c r="Q16" s="47">
        <v>72</v>
      </c>
      <c r="R16" s="27"/>
      <c r="S16" s="27">
        <f>IF(AND(B16&lt;&gt;"C",X16&gt;0),"",IF(AND(B16="C",X16&lt;&gt;5),"",IF('S1'!$D$1&lt;&gt;Ave!$AR$2,"",SUM(G16:Q16))))</f>
        <v>632</v>
      </c>
      <c r="T16" s="27">
        <f t="shared" si="0"/>
        <v>57.454545454545453</v>
      </c>
      <c r="U16" s="28">
        <f t="shared" si="1"/>
        <v>9</v>
      </c>
      <c r="V16" s="24"/>
      <c r="W16" s="24"/>
      <c r="X16" s="24">
        <f t="shared" si="2"/>
        <v>0</v>
      </c>
    </row>
    <row r="17" spans="2:24">
      <c r="B17" s="27">
        <f>'S1'!B17</f>
        <v>13</v>
      </c>
      <c r="C17" s="27">
        <f>'S1'!C17</f>
        <v>13</v>
      </c>
      <c r="D17" s="38" t="str">
        <f>'S1'!D17</f>
        <v>ሪድዋን ሙሀመድ አወል ሁሴን</v>
      </c>
      <c r="E17" s="27" t="str">
        <f>'S1'!E17</f>
        <v>M</v>
      </c>
      <c r="F17" s="27">
        <f>'S1'!F17</f>
        <v>15</v>
      </c>
      <c r="G17" s="47">
        <v>56</v>
      </c>
      <c r="H17" s="47">
        <v>69</v>
      </c>
      <c r="I17" s="47">
        <v>41</v>
      </c>
      <c r="J17" s="47">
        <v>45</v>
      </c>
      <c r="K17" s="47">
        <v>41</v>
      </c>
      <c r="L17" s="47">
        <v>34</v>
      </c>
      <c r="M17" s="47">
        <v>67</v>
      </c>
      <c r="N17" s="47">
        <v>48</v>
      </c>
      <c r="O17" s="47">
        <v>69</v>
      </c>
      <c r="P17" s="47">
        <v>44</v>
      </c>
      <c r="Q17" s="47">
        <v>59</v>
      </c>
      <c r="R17" s="27"/>
      <c r="S17" s="27">
        <f>IF(AND(B17&lt;&gt;"C",X17&gt;0),"",IF(AND(B17="C",X17&lt;&gt;5),"",IF('S1'!$D$1&lt;&gt;Ave!$AR$2,"",SUM(G17:Q17))))</f>
        <v>573</v>
      </c>
      <c r="T17" s="27">
        <f t="shared" si="0"/>
        <v>52.090909090909093</v>
      </c>
      <c r="U17" s="28">
        <f t="shared" si="1"/>
        <v>19</v>
      </c>
      <c r="V17" s="24"/>
      <c r="W17" s="24"/>
      <c r="X17" s="24">
        <f t="shared" si="2"/>
        <v>0</v>
      </c>
    </row>
    <row r="18" spans="2:24">
      <c r="B18" s="27">
        <f>'S1'!B18</f>
        <v>14</v>
      </c>
      <c r="C18" s="27">
        <f>'S1'!C18</f>
        <v>14</v>
      </c>
      <c r="D18" s="38" t="str">
        <f>'S1'!D18</f>
        <v>ተውፊቅ ሱለይማን ኡመር</v>
      </c>
      <c r="E18" s="27" t="str">
        <f>'S1'!E18</f>
        <v>M</v>
      </c>
      <c r="F18" s="27">
        <f>'S1'!F18</f>
        <v>15</v>
      </c>
      <c r="G18" s="47">
        <v>62</v>
      </c>
      <c r="H18" s="47">
        <v>67</v>
      </c>
      <c r="I18" s="47">
        <v>43</v>
      </c>
      <c r="J18" s="47">
        <v>51</v>
      </c>
      <c r="K18" s="47">
        <v>46</v>
      </c>
      <c r="L18" s="47">
        <v>50</v>
      </c>
      <c r="M18" s="47">
        <v>71</v>
      </c>
      <c r="N18" s="47">
        <v>56</v>
      </c>
      <c r="O18" s="47">
        <v>67</v>
      </c>
      <c r="P18" s="47">
        <v>52</v>
      </c>
      <c r="Q18" s="47">
        <v>63</v>
      </c>
      <c r="R18" s="27"/>
      <c r="S18" s="27">
        <f>IF(AND(B18&lt;&gt;"C",X18&gt;0),"",IF(AND(B18="C",X18&lt;&gt;5),"",IF('S1'!$D$1&lt;&gt;Ave!$AR$2,"",SUM(G18:Q18))))</f>
        <v>628</v>
      </c>
      <c r="T18" s="27">
        <f t="shared" si="0"/>
        <v>57.090909090909093</v>
      </c>
      <c r="U18" s="28">
        <f t="shared" si="1"/>
        <v>10</v>
      </c>
      <c r="V18" s="24"/>
      <c r="W18" s="24"/>
      <c r="X18" s="24">
        <f t="shared" si="2"/>
        <v>0</v>
      </c>
    </row>
    <row r="19" spans="2:24">
      <c r="B19" s="27">
        <f>'S1'!B19</f>
        <v>15</v>
      </c>
      <c r="C19" s="27">
        <f>'S1'!C19</f>
        <v>15</v>
      </c>
      <c r="D19" s="38" t="str">
        <f>'S1'!D19</f>
        <v>ተውፊቅ ይማም ይመር</v>
      </c>
      <c r="E19" s="27" t="str">
        <f>'S1'!E19</f>
        <v>M</v>
      </c>
      <c r="F19" s="27">
        <f>'S1'!F19</f>
        <v>14</v>
      </c>
      <c r="G19" s="47">
        <v>83</v>
      </c>
      <c r="H19" s="47">
        <v>80</v>
      </c>
      <c r="I19" s="47">
        <v>63</v>
      </c>
      <c r="J19" s="47">
        <v>64</v>
      </c>
      <c r="K19" s="47">
        <v>66</v>
      </c>
      <c r="L19" s="47">
        <v>62</v>
      </c>
      <c r="M19" s="47">
        <v>75</v>
      </c>
      <c r="N19" s="47">
        <v>82</v>
      </c>
      <c r="O19" s="47">
        <v>76</v>
      </c>
      <c r="P19" s="47">
        <v>59</v>
      </c>
      <c r="Q19" s="47">
        <v>88</v>
      </c>
      <c r="R19" s="27"/>
      <c r="S19" s="27">
        <f>IF(AND(B19&lt;&gt;"C",X19&gt;0),"",IF(AND(B19="C",X19&lt;&gt;5),"",IF('S1'!$D$1&lt;&gt;Ave!$AR$2,"",SUM(G19:Q19))))</f>
        <v>798</v>
      </c>
      <c r="T19" s="27">
        <f t="shared" si="0"/>
        <v>72.545454545454547</v>
      </c>
      <c r="U19" s="28">
        <f t="shared" si="1"/>
        <v>2</v>
      </c>
      <c r="V19" s="24"/>
      <c r="W19" s="24"/>
      <c r="X19" s="24">
        <f t="shared" si="2"/>
        <v>0</v>
      </c>
    </row>
    <row r="20" spans="2:24">
      <c r="B20" s="27">
        <f>'S1'!B20</f>
        <v>16</v>
      </c>
      <c r="C20" s="27">
        <f>'S1'!C20</f>
        <v>16</v>
      </c>
      <c r="D20" s="38" t="str">
        <f>'S1'!D20</f>
        <v>ኑረዲን ይማም ሙሀመድ</v>
      </c>
      <c r="E20" s="27" t="str">
        <f>'S1'!E20</f>
        <v>M</v>
      </c>
      <c r="F20" s="27">
        <f>'S1'!F20</f>
        <v>14</v>
      </c>
      <c r="G20" s="47">
        <v>43</v>
      </c>
      <c r="H20" s="47">
        <v>49</v>
      </c>
      <c r="I20" s="47">
        <v>26</v>
      </c>
      <c r="J20" s="47">
        <v>35</v>
      </c>
      <c r="K20" s="47">
        <v>44</v>
      </c>
      <c r="L20" s="47">
        <v>47</v>
      </c>
      <c r="M20" s="47">
        <v>69</v>
      </c>
      <c r="N20" s="47">
        <v>49</v>
      </c>
      <c r="O20" s="47">
        <v>64</v>
      </c>
      <c r="P20" s="47">
        <v>52</v>
      </c>
      <c r="Q20" s="47">
        <v>60</v>
      </c>
      <c r="R20" s="27"/>
      <c r="S20" s="27">
        <f>IF(AND(B20&lt;&gt;"C",X20&gt;0),"",IF(AND(B20="C",X20&lt;&gt;5),"",IF('S1'!$D$1&lt;&gt;Ave!$AR$2,"",SUM(G20:Q20))))</f>
        <v>538</v>
      </c>
      <c r="T20" s="27">
        <f t="shared" si="0"/>
        <v>48.909090909090907</v>
      </c>
      <c r="U20" s="28">
        <f t="shared" si="1"/>
        <v>27</v>
      </c>
      <c r="V20" s="24"/>
      <c r="W20" s="24"/>
      <c r="X20" s="24">
        <f t="shared" si="2"/>
        <v>0</v>
      </c>
    </row>
    <row r="21" spans="2:24">
      <c r="B21" s="27">
        <f>'S1'!B21</f>
        <v>17</v>
      </c>
      <c r="C21" s="27">
        <f>'S1'!C21</f>
        <v>17</v>
      </c>
      <c r="D21" s="38" t="str">
        <f>'S1'!D21</f>
        <v xml:space="preserve">አሚር ይማም ሰኢድ </v>
      </c>
      <c r="E21" s="27" t="str">
        <f>'S1'!E21</f>
        <v>M</v>
      </c>
      <c r="F21" s="27">
        <f>'S1'!F21</f>
        <v>14</v>
      </c>
      <c r="G21" s="47">
        <v>62</v>
      </c>
      <c r="H21" s="47">
        <v>55</v>
      </c>
      <c r="I21" s="47">
        <v>38</v>
      </c>
      <c r="J21" s="47">
        <v>38</v>
      </c>
      <c r="K21" s="47">
        <v>35</v>
      </c>
      <c r="L21" s="47">
        <v>25</v>
      </c>
      <c r="M21" s="47">
        <v>66</v>
      </c>
      <c r="N21" s="47">
        <v>49</v>
      </c>
      <c r="O21" s="47">
        <v>63</v>
      </c>
      <c r="P21" s="47">
        <v>53</v>
      </c>
      <c r="Q21" s="47">
        <v>82</v>
      </c>
      <c r="R21" s="27"/>
      <c r="S21" s="27">
        <f>IF(AND(B21&lt;&gt;"C",X21&gt;0),"",IF(AND(B21="C",X21&lt;&gt;5),"",IF('S1'!$D$1&lt;&gt;Ave!$AR$2,"",SUM(G21:Q21))))</f>
        <v>566</v>
      </c>
      <c r="T21" s="27">
        <f t="shared" si="0"/>
        <v>51.454545454545453</v>
      </c>
      <c r="U21" s="28">
        <f t="shared" si="1"/>
        <v>21</v>
      </c>
      <c r="V21" s="24"/>
      <c r="W21" s="24"/>
      <c r="X21" s="24">
        <f t="shared" si="2"/>
        <v>0</v>
      </c>
    </row>
    <row r="22" spans="2:24">
      <c r="B22" s="27">
        <f>'S1'!B22</f>
        <v>18</v>
      </c>
      <c r="C22" s="27">
        <f>'S1'!C22</f>
        <v>18</v>
      </c>
      <c r="D22" s="38" t="str">
        <f>'S1'!D22</f>
        <v>አማር ሙሀመድ ሀሰን</v>
      </c>
      <c r="E22" s="27" t="str">
        <f>'S1'!E22</f>
        <v>M</v>
      </c>
      <c r="F22" s="27">
        <f>'S1'!F22</f>
        <v>15</v>
      </c>
      <c r="G22" s="47">
        <v>58</v>
      </c>
      <c r="H22" s="47">
        <v>49</v>
      </c>
      <c r="I22" s="47">
        <v>38</v>
      </c>
      <c r="J22" s="47">
        <v>38</v>
      </c>
      <c r="K22" s="47">
        <v>39</v>
      </c>
      <c r="L22" s="47">
        <v>30</v>
      </c>
      <c r="M22" s="47">
        <v>68</v>
      </c>
      <c r="N22" s="47">
        <v>47</v>
      </c>
      <c r="O22" s="47">
        <v>73</v>
      </c>
      <c r="P22" s="47">
        <v>48</v>
      </c>
      <c r="Q22" s="47">
        <v>56</v>
      </c>
      <c r="R22" s="27"/>
      <c r="S22" s="27">
        <f>IF(AND(B22&lt;&gt;"C",X22&gt;0),"",IF(AND(B22="C",X22&lt;&gt;5),"",IF('S1'!$D$1&lt;&gt;Ave!$AR$2,"",SUM(G22:Q22))))</f>
        <v>544</v>
      </c>
      <c r="T22" s="27">
        <f t="shared" si="0"/>
        <v>49.454545454545453</v>
      </c>
      <c r="U22" s="28">
        <f t="shared" si="1"/>
        <v>26</v>
      </c>
      <c r="V22" s="24"/>
      <c r="W22" s="24"/>
      <c r="X22" s="24">
        <f t="shared" si="2"/>
        <v>0</v>
      </c>
    </row>
    <row r="23" spans="2:24">
      <c r="B23" s="27">
        <f>'S1'!B23</f>
        <v>19</v>
      </c>
      <c r="C23" s="27">
        <f>'S1'!C23</f>
        <v>19</v>
      </c>
      <c r="D23" s="38" t="str">
        <f>'S1'!D23</f>
        <v>አማር ሰኢድ አድማሱ</v>
      </c>
      <c r="E23" s="27" t="str">
        <f>'S1'!E23</f>
        <v>M</v>
      </c>
      <c r="F23" s="27">
        <f>'S1'!F23</f>
        <v>14</v>
      </c>
      <c r="G23" s="47">
        <v>50</v>
      </c>
      <c r="H23" s="47">
        <v>42</v>
      </c>
      <c r="I23" s="47">
        <v>31</v>
      </c>
      <c r="J23" s="47">
        <v>39</v>
      </c>
      <c r="K23" s="47">
        <v>48</v>
      </c>
      <c r="L23" s="47">
        <v>37</v>
      </c>
      <c r="M23" s="47">
        <v>68</v>
      </c>
      <c r="N23" s="47">
        <v>42</v>
      </c>
      <c r="O23" s="47">
        <v>55</v>
      </c>
      <c r="P23" s="47">
        <v>20</v>
      </c>
      <c r="Q23" s="47">
        <v>62</v>
      </c>
      <c r="R23" s="27"/>
      <c r="S23" s="27">
        <f>IF(AND(B23&lt;&gt;"C",X23&gt;0),"",IF(AND(B23="C",X23&lt;&gt;5),"",IF('S1'!$D$1&lt;&gt;Ave!$AR$2,"",SUM(G23:Q23))))</f>
        <v>494</v>
      </c>
      <c r="T23" s="27">
        <f t="shared" si="0"/>
        <v>44.909090909090907</v>
      </c>
      <c r="U23" s="28">
        <f t="shared" si="1"/>
        <v>37</v>
      </c>
      <c r="V23" s="24"/>
      <c r="W23" s="24"/>
      <c r="X23" s="24">
        <f t="shared" si="2"/>
        <v>0</v>
      </c>
    </row>
    <row r="24" spans="2:24">
      <c r="B24" s="27">
        <f>'S1'!B24</f>
        <v>20</v>
      </c>
      <c r="C24" s="27">
        <f>'S1'!C24</f>
        <v>20</v>
      </c>
      <c r="D24" s="38" t="str">
        <f>'S1'!D24</f>
        <v>አቡበከር ሰኢድ ሁሴን</v>
      </c>
      <c r="E24" s="27" t="str">
        <f>'S1'!E24</f>
        <v>M</v>
      </c>
      <c r="F24" s="27">
        <f>'S1'!F24</f>
        <v>16</v>
      </c>
      <c r="G24" s="47">
        <v>31</v>
      </c>
      <c r="H24" s="47">
        <v>65</v>
      </c>
      <c r="I24" s="47">
        <v>42</v>
      </c>
      <c r="J24" s="47">
        <v>31</v>
      </c>
      <c r="K24" s="47">
        <v>38</v>
      </c>
      <c r="L24" s="47">
        <v>44</v>
      </c>
      <c r="M24" s="47">
        <v>57</v>
      </c>
      <c r="N24" s="47">
        <v>52</v>
      </c>
      <c r="O24" s="47">
        <v>69</v>
      </c>
      <c r="P24" s="47">
        <v>67</v>
      </c>
      <c r="Q24" s="47">
        <v>74</v>
      </c>
      <c r="R24" s="27"/>
      <c r="S24" s="27">
        <f>IF(AND(B24&lt;&gt;"C",X24&gt;0),"",IF(AND(B24="C",X24&lt;&gt;5),"",IF('S1'!$D$1&lt;&gt;Ave!$AR$2,"",SUM(G24:Q24))))</f>
        <v>570</v>
      </c>
      <c r="T24" s="27">
        <f t="shared" si="0"/>
        <v>51.81818181818182</v>
      </c>
      <c r="U24" s="28">
        <f t="shared" si="1"/>
        <v>20</v>
      </c>
      <c r="V24" s="24"/>
      <c r="W24" s="24"/>
      <c r="X24" s="24">
        <f t="shared" si="2"/>
        <v>0</v>
      </c>
    </row>
    <row r="25" spans="2:24">
      <c r="B25" s="27">
        <f>'S1'!B25</f>
        <v>21</v>
      </c>
      <c r="C25" s="27">
        <f>'S1'!C25</f>
        <v>21</v>
      </c>
      <c r="D25" s="38" t="str">
        <f>'S1'!D25</f>
        <v>አቡበከር ዘነበ አበራ</v>
      </c>
      <c r="E25" s="27" t="str">
        <f>'S1'!E25</f>
        <v>M</v>
      </c>
      <c r="F25" s="27">
        <f>'S1'!F25</f>
        <v>19</v>
      </c>
      <c r="G25" s="47">
        <v>68</v>
      </c>
      <c r="H25" s="47">
        <v>60</v>
      </c>
      <c r="I25" s="47">
        <v>42</v>
      </c>
      <c r="J25" s="47">
        <v>45</v>
      </c>
      <c r="K25" s="47">
        <v>44</v>
      </c>
      <c r="L25" s="47">
        <v>51</v>
      </c>
      <c r="M25" s="47">
        <v>49</v>
      </c>
      <c r="N25" s="47">
        <v>57</v>
      </c>
      <c r="O25" s="47">
        <v>57</v>
      </c>
      <c r="P25" s="47">
        <v>82</v>
      </c>
      <c r="Q25" s="47">
        <v>63</v>
      </c>
      <c r="R25" s="27"/>
      <c r="S25" s="27">
        <f>IF(AND(B25&lt;&gt;"C",X25&gt;0),"",IF(AND(B25="C",X25&lt;&gt;5),"",IF('S1'!$D$1&lt;&gt;Ave!$AR$2,"",SUM(G25:Q25))))</f>
        <v>618</v>
      </c>
      <c r="T25" s="27">
        <f t="shared" si="0"/>
        <v>56.18181818181818</v>
      </c>
      <c r="U25" s="28">
        <f t="shared" si="1"/>
        <v>11</v>
      </c>
      <c r="V25" s="24"/>
      <c r="W25" s="24"/>
      <c r="X25" s="24">
        <f t="shared" si="2"/>
        <v>0</v>
      </c>
    </row>
    <row r="26" spans="2:24">
      <c r="B26" s="27">
        <f>'S1'!B26</f>
        <v>22</v>
      </c>
      <c r="C26" s="27">
        <f>'S1'!C26</f>
        <v>22</v>
      </c>
      <c r="D26" s="38" t="str">
        <f>'S1'!D26</f>
        <v>አብዱልሀፊዝ ሙክታር ሙሀመድ</v>
      </c>
      <c r="E26" s="27" t="str">
        <f>'S1'!E26</f>
        <v>M</v>
      </c>
      <c r="F26" s="27">
        <f>'S1'!F26</f>
        <v>16</v>
      </c>
      <c r="G26" s="47">
        <v>57</v>
      </c>
      <c r="H26" s="47">
        <v>59</v>
      </c>
      <c r="I26" s="47">
        <v>55</v>
      </c>
      <c r="J26" s="47">
        <v>38</v>
      </c>
      <c r="K26" s="47">
        <v>35</v>
      </c>
      <c r="L26" s="47">
        <v>54</v>
      </c>
      <c r="M26" s="47">
        <v>47</v>
      </c>
      <c r="N26" s="47">
        <v>45</v>
      </c>
      <c r="O26" s="47">
        <v>64</v>
      </c>
      <c r="P26" s="47">
        <v>50</v>
      </c>
      <c r="Q26" s="47">
        <v>59</v>
      </c>
      <c r="R26" s="27"/>
      <c r="S26" s="27">
        <f>IF(AND(B26&lt;&gt;"C",X26&gt;0),"",IF(AND(B26="C",X26&lt;&gt;5),"",IF('S1'!$D$1&lt;&gt;Ave!$AR$2,"",SUM(G26:Q26))))</f>
        <v>563</v>
      </c>
      <c r="T26" s="27">
        <f t="shared" si="0"/>
        <v>51.18181818181818</v>
      </c>
      <c r="U26" s="28">
        <f t="shared" si="1"/>
        <v>22</v>
      </c>
      <c r="V26" s="24"/>
      <c r="W26" s="24"/>
      <c r="X26" s="24">
        <f t="shared" si="2"/>
        <v>0</v>
      </c>
    </row>
    <row r="27" spans="2:24">
      <c r="B27" s="27">
        <f>'S1'!B27</f>
        <v>23</v>
      </c>
      <c r="C27" s="27">
        <f>'S1'!C27</f>
        <v>23</v>
      </c>
      <c r="D27" s="38" t="str">
        <f>'S1'!D27</f>
        <v>አብዱልቃድር ሰኢድ አህመድ</v>
      </c>
      <c r="E27" s="27" t="str">
        <f>'S1'!E27</f>
        <v>M</v>
      </c>
      <c r="F27" s="27">
        <f>'S1'!F27</f>
        <v>15</v>
      </c>
      <c r="G27" s="47">
        <v>22</v>
      </c>
      <c r="H27" s="47">
        <v>47</v>
      </c>
      <c r="I27" s="47">
        <v>41</v>
      </c>
      <c r="J27" s="47">
        <v>41</v>
      </c>
      <c r="K27" s="47">
        <v>31</v>
      </c>
      <c r="L27" s="47">
        <v>45</v>
      </c>
      <c r="M27" s="47">
        <v>52</v>
      </c>
      <c r="N27" s="47">
        <v>48</v>
      </c>
      <c r="O27" s="47">
        <v>44</v>
      </c>
      <c r="P27" s="47">
        <v>30</v>
      </c>
      <c r="Q27" s="47">
        <v>54</v>
      </c>
      <c r="R27" s="27"/>
      <c r="S27" s="27">
        <f>IF(AND(B27&lt;&gt;"C",X27&gt;0),"",IF(AND(B27="C",X27&lt;&gt;5),"",IF('S1'!$D$1&lt;&gt;Ave!$AR$2,"",SUM(G27:Q27))))</f>
        <v>455</v>
      </c>
      <c r="T27" s="27">
        <f t="shared" si="0"/>
        <v>41.363636363636367</v>
      </c>
      <c r="U27" s="28">
        <f t="shared" si="1"/>
        <v>39</v>
      </c>
      <c r="V27" s="24"/>
      <c r="W27" s="24"/>
      <c r="X27" s="24">
        <f t="shared" si="2"/>
        <v>0</v>
      </c>
    </row>
    <row r="28" spans="2:24">
      <c r="B28" s="27">
        <f>'S1'!B28</f>
        <v>24</v>
      </c>
      <c r="C28" s="27">
        <f>'S1'!C28</f>
        <v>24</v>
      </c>
      <c r="D28" s="38" t="str">
        <f>'S1'!D28</f>
        <v>አብዱልአሊዝ ይማም ሙስጠፋ</v>
      </c>
      <c r="E28" s="27" t="str">
        <f>'S1'!E28</f>
        <v>M</v>
      </c>
      <c r="F28" s="27">
        <f>'S1'!F28</f>
        <v>15</v>
      </c>
      <c r="G28" s="47">
        <v>55</v>
      </c>
      <c r="H28" s="47">
        <v>59</v>
      </c>
      <c r="I28" s="47">
        <v>40</v>
      </c>
      <c r="J28" s="47">
        <v>41</v>
      </c>
      <c r="K28" s="47">
        <v>27</v>
      </c>
      <c r="L28" s="47">
        <v>56</v>
      </c>
      <c r="M28" s="47">
        <v>50</v>
      </c>
      <c r="N28" s="47">
        <v>59</v>
      </c>
      <c r="O28" s="47">
        <v>65</v>
      </c>
      <c r="P28" s="47">
        <v>51</v>
      </c>
      <c r="Q28" s="47">
        <v>58</v>
      </c>
      <c r="R28" s="27"/>
      <c r="S28" s="27">
        <f>IF(AND(B28&lt;&gt;"C",X28&gt;0),"",IF(AND(B28="C",X28&lt;&gt;5),"",IF('S1'!$D$1&lt;&gt;Ave!$AR$2,"",SUM(G28:Q28))))</f>
        <v>561</v>
      </c>
      <c r="T28" s="27">
        <f t="shared" si="0"/>
        <v>51</v>
      </c>
      <c r="U28" s="28">
        <f t="shared" si="1"/>
        <v>23</v>
      </c>
      <c r="V28" s="24"/>
      <c r="W28" s="24"/>
      <c r="X28" s="24">
        <f t="shared" si="2"/>
        <v>0</v>
      </c>
    </row>
    <row r="29" spans="2:24">
      <c r="B29" s="27">
        <f>'S1'!B29</f>
        <v>25</v>
      </c>
      <c r="C29" s="27">
        <f>'S1'!C29</f>
        <v>25</v>
      </c>
      <c r="D29" s="38" t="str">
        <f>'S1'!D29</f>
        <v>አብዱልወሀብ አሊ ሀሰን</v>
      </c>
      <c r="E29" s="27" t="str">
        <f>'S1'!E29</f>
        <v>M</v>
      </c>
      <c r="F29" s="27">
        <f>'S1'!F29</f>
        <v>14</v>
      </c>
      <c r="G29" s="47">
        <v>61</v>
      </c>
      <c r="H29" s="47">
        <v>47</v>
      </c>
      <c r="I29" s="47">
        <v>24</v>
      </c>
      <c r="J29" s="47">
        <v>42</v>
      </c>
      <c r="K29" s="47">
        <v>32</v>
      </c>
      <c r="L29" s="47">
        <v>48</v>
      </c>
      <c r="M29" s="47">
        <v>48</v>
      </c>
      <c r="N29" s="47">
        <v>45</v>
      </c>
      <c r="O29" s="47">
        <v>63</v>
      </c>
      <c r="P29" s="47">
        <v>65</v>
      </c>
      <c r="Q29" s="47">
        <v>62</v>
      </c>
      <c r="R29" s="27"/>
      <c r="S29" s="27">
        <f>IF(AND(B29&lt;&gt;"C",X29&gt;0),"",IF(AND(B29="C",X29&lt;&gt;5),"",IF('S1'!$D$1&lt;&gt;Ave!$AR$2,"",SUM(G29:Q29))))</f>
        <v>537</v>
      </c>
      <c r="T29" s="27">
        <f t="shared" si="0"/>
        <v>48.81818181818182</v>
      </c>
      <c r="U29" s="28">
        <f t="shared" si="1"/>
        <v>28</v>
      </c>
      <c r="V29" s="24"/>
      <c r="W29" s="24"/>
      <c r="X29" s="24">
        <f t="shared" si="2"/>
        <v>0</v>
      </c>
    </row>
    <row r="30" spans="2:24">
      <c r="B30" s="27">
        <f>'S1'!B30</f>
        <v>26</v>
      </c>
      <c r="C30" s="27">
        <f>'S1'!C30</f>
        <v>26</v>
      </c>
      <c r="D30" s="38" t="str">
        <f>'S1'!D30</f>
        <v>አብዱልፈታህ ሙሀመድ አህመድ</v>
      </c>
      <c r="E30" s="27" t="str">
        <f>'S1'!E30</f>
        <v>M</v>
      </c>
      <c r="F30" s="27">
        <f>'S1'!F30</f>
        <v>14</v>
      </c>
      <c r="G30" s="47">
        <v>52</v>
      </c>
      <c r="H30" s="47">
        <v>61</v>
      </c>
      <c r="I30" s="47">
        <v>40</v>
      </c>
      <c r="J30" s="47">
        <v>37</v>
      </c>
      <c r="K30" s="47">
        <v>25</v>
      </c>
      <c r="L30" s="47">
        <v>49</v>
      </c>
      <c r="M30" s="47">
        <v>46</v>
      </c>
      <c r="N30" s="47">
        <v>52</v>
      </c>
      <c r="O30" s="47">
        <v>68</v>
      </c>
      <c r="P30" s="47">
        <v>61</v>
      </c>
      <c r="Q30" s="47">
        <v>60</v>
      </c>
      <c r="R30" s="27"/>
      <c r="S30" s="27">
        <f>IF(AND(B30&lt;&gt;"C",X30&gt;0),"",IF(AND(B30="C",X30&lt;&gt;5),"",IF('S1'!$D$1&lt;&gt;Ave!$AR$2,"",SUM(G30:Q30))))</f>
        <v>551</v>
      </c>
      <c r="T30" s="27">
        <f t="shared" si="0"/>
        <v>50.090909090909093</v>
      </c>
      <c r="U30" s="28">
        <f t="shared" si="1"/>
        <v>24</v>
      </c>
      <c r="V30" s="24"/>
      <c r="W30" s="24"/>
      <c r="X30" s="24">
        <f t="shared" si="2"/>
        <v>0</v>
      </c>
    </row>
    <row r="31" spans="2:24">
      <c r="B31" s="27">
        <f>'S1'!B31</f>
        <v>27</v>
      </c>
      <c r="C31" s="27">
        <f>'S1'!C31</f>
        <v>27</v>
      </c>
      <c r="D31" s="38" t="str">
        <f>'S1'!D31</f>
        <v>አብዱረህማን ሁሴን ሰኢድ</v>
      </c>
      <c r="E31" s="27" t="str">
        <f>'S1'!E31</f>
        <v>M</v>
      </c>
      <c r="F31" s="27">
        <f>'S1'!F31</f>
        <v>13</v>
      </c>
      <c r="G31" s="47">
        <v>62</v>
      </c>
      <c r="H31" s="47">
        <v>44</v>
      </c>
      <c r="I31" s="47">
        <v>50</v>
      </c>
      <c r="J31" s="47">
        <v>26</v>
      </c>
      <c r="K31" s="47">
        <v>28</v>
      </c>
      <c r="L31" s="47">
        <v>45</v>
      </c>
      <c r="M31" s="47">
        <v>49</v>
      </c>
      <c r="N31" s="47">
        <v>54</v>
      </c>
      <c r="O31" s="47">
        <v>65</v>
      </c>
      <c r="P31" s="47">
        <v>28</v>
      </c>
      <c r="Q31" s="47">
        <v>74</v>
      </c>
      <c r="R31" s="27"/>
      <c r="S31" s="27">
        <f>IF(AND(B31&lt;&gt;"C",X31&gt;0),"",IF(AND(B31="C",X31&lt;&gt;5),"",IF('S1'!$D$1&lt;&gt;Ave!$AR$2,"",SUM(G31:Q31))))</f>
        <v>525</v>
      </c>
      <c r="T31" s="27">
        <f t="shared" si="0"/>
        <v>47.727272727272727</v>
      </c>
      <c r="U31" s="28">
        <f t="shared" si="1"/>
        <v>29</v>
      </c>
      <c r="V31" s="24"/>
      <c r="W31" s="24"/>
      <c r="X31" s="24">
        <f t="shared" si="2"/>
        <v>0</v>
      </c>
    </row>
    <row r="32" spans="2:24">
      <c r="B32" s="27">
        <f>'S1'!B32</f>
        <v>28</v>
      </c>
      <c r="C32" s="27">
        <f>'S1'!C32</f>
        <v>28</v>
      </c>
      <c r="D32" s="38" t="str">
        <f>'S1'!D32</f>
        <v>አብዱረህማን ሰኢድ ገደፋው</v>
      </c>
      <c r="E32" s="27" t="str">
        <f>'S1'!E32</f>
        <v>M</v>
      </c>
      <c r="F32" s="27">
        <f>'S1'!F32</f>
        <v>14</v>
      </c>
      <c r="G32" s="47">
        <v>32</v>
      </c>
      <c r="H32" s="47">
        <v>35</v>
      </c>
      <c r="I32" s="47">
        <v>32</v>
      </c>
      <c r="J32" s="47">
        <v>35</v>
      </c>
      <c r="K32" s="47">
        <v>46</v>
      </c>
      <c r="L32" s="47">
        <v>53</v>
      </c>
      <c r="M32" s="47">
        <v>59</v>
      </c>
      <c r="N32" s="47">
        <v>46</v>
      </c>
      <c r="O32" s="47">
        <v>62</v>
      </c>
      <c r="P32" s="47">
        <v>10</v>
      </c>
      <c r="Q32" s="47">
        <v>54</v>
      </c>
      <c r="R32" s="27"/>
      <c r="S32" s="27">
        <f>IF(AND(B32&lt;&gt;"C",X32&gt;0),"",IF(AND(B32="C",X32&lt;&gt;5),"",IF('S1'!$D$1&lt;&gt;Ave!$AR$2,"",SUM(G32:Q32))))</f>
        <v>464</v>
      </c>
      <c r="T32" s="27">
        <f t="shared" si="0"/>
        <v>42.18181818181818</v>
      </c>
      <c r="U32" s="28">
        <f t="shared" si="1"/>
        <v>38</v>
      </c>
      <c r="V32" s="24"/>
      <c r="W32" s="24"/>
      <c r="X32" s="24">
        <f t="shared" si="2"/>
        <v>0</v>
      </c>
    </row>
    <row r="33" spans="2:24">
      <c r="B33" s="27">
        <f>'S1'!B33</f>
        <v>29</v>
      </c>
      <c r="C33" s="27">
        <f>'S1'!C33</f>
        <v>29</v>
      </c>
      <c r="D33" s="38" t="str">
        <f>'S1'!D33</f>
        <v>አብዱረህማን ሱልጧል እንድሪስ</v>
      </c>
      <c r="E33" s="27" t="str">
        <f>'S1'!E33</f>
        <v>M</v>
      </c>
      <c r="F33" s="27">
        <f>'S1'!F33</f>
        <v>14</v>
      </c>
      <c r="G33" s="47">
        <v>92</v>
      </c>
      <c r="H33" s="47">
        <v>75</v>
      </c>
      <c r="I33" s="47">
        <v>78</v>
      </c>
      <c r="J33" s="47">
        <v>69</v>
      </c>
      <c r="K33" s="47">
        <v>64</v>
      </c>
      <c r="L33" s="47">
        <v>65</v>
      </c>
      <c r="M33" s="47">
        <v>82</v>
      </c>
      <c r="N33" s="47">
        <v>71</v>
      </c>
      <c r="O33" s="47">
        <v>64</v>
      </c>
      <c r="P33" s="47">
        <v>55</v>
      </c>
      <c r="Q33" s="47">
        <v>83</v>
      </c>
      <c r="R33" s="27"/>
      <c r="S33" s="27">
        <f>IF(AND(B33&lt;&gt;"C",X33&gt;0),"",IF(AND(B33="C",X33&lt;&gt;5),"",IF('S1'!$D$1&lt;&gt;Ave!$AR$2,"",SUM(G33:Q33))))</f>
        <v>798</v>
      </c>
      <c r="T33" s="27">
        <f t="shared" si="0"/>
        <v>72.545454545454547</v>
      </c>
      <c r="U33" s="28">
        <f t="shared" si="1"/>
        <v>2</v>
      </c>
      <c r="V33" s="24"/>
      <c r="W33" s="24"/>
      <c r="X33" s="24">
        <f t="shared" si="2"/>
        <v>0</v>
      </c>
    </row>
    <row r="34" spans="2:24">
      <c r="B34" s="27">
        <f>'S1'!B34</f>
        <v>30</v>
      </c>
      <c r="C34" s="27">
        <f>'S1'!C34</f>
        <v>30</v>
      </c>
      <c r="D34" s="38" t="str">
        <f>'S1'!D34</f>
        <v>አብዱረህማን ኑርየ አበጋዝ</v>
      </c>
      <c r="E34" s="27" t="str">
        <f>'S1'!E34</f>
        <v>M</v>
      </c>
      <c r="F34" s="27">
        <f>'S1'!F34</f>
        <v>14</v>
      </c>
      <c r="G34" s="47">
        <v>47</v>
      </c>
      <c r="H34" s="47">
        <v>46</v>
      </c>
      <c r="I34" s="47">
        <v>55</v>
      </c>
      <c r="J34" s="47">
        <v>41</v>
      </c>
      <c r="K34" s="47">
        <v>42</v>
      </c>
      <c r="L34" s="47">
        <v>52</v>
      </c>
      <c r="M34" s="47">
        <v>57</v>
      </c>
      <c r="N34" s="47">
        <v>50</v>
      </c>
      <c r="O34" s="47">
        <v>67</v>
      </c>
      <c r="P34" s="47">
        <v>61</v>
      </c>
      <c r="Q34" s="47">
        <v>59</v>
      </c>
      <c r="R34" s="27"/>
      <c r="S34" s="27">
        <f>IF(AND(B34&lt;&gt;"C",X34&gt;0),"",IF(AND(B34="C",X34&lt;&gt;5),"",IF('S1'!$D$1&lt;&gt;Ave!$AR$2,"",SUM(G34:Q34))))</f>
        <v>577</v>
      </c>
      <c r="T34" s="27">
        <f t="shared" si="0"/>
        <v>52.454545454545453</v>
      </c>
      <c r="U34" s="28">
        <f t="shared" si="1"/>
        <v>17</v>
      </c>
      <c r="V34" s="24"/>
      <c r="W34" s="24"/>
      <c r="X34" s="24">
        <f t="shared" si="2"/>
        <v>0</v>
      </c>
    </row>
    <row r="35" spans="2:24">
      <c r="B35" s="27">
        <f>'S1'!B35</f>
        <v>31</v>
      </c>
      <c r="C35" s="27">
        <f>'S1'!C35</f>
        <v>31</v>
      </c>
      <c r="D35" s="38" t="str">
        <f>'S1'!D35</f>
        <v>አይመን ሁሴን ይማም</v>
      </c>
      <c r="E35" s="27" t="str">
        <f>'S1'!E35</f>
        <v>M</v>
      </c>
      <c r="F35" s="27">
        <f>'S1'!F35</f>
        <v>16</v>
      </c>
      <c r="G35" s="47">
        <v>47</v>
      </c>
      <c r="H35" s="47">
        <v>56</v>
      </c>
      <c r="I35" s="47">
        <v>79</v>
      </c>
      <c r="J35" s="47">
        <v>37</v>
      </c>
      <c r="K35" s="47">
        <v>43</v>
      </c>
      <c r="L35" s="47">
        <v>43</v>
      </c>
      <c r="M35" s="47">
        <v>53</v>
      </c>
      <c r="N35" s="47">
        <v>68</v>
      </c>
      <c r="O35" s="47">
        <v>72</v>
      </c>
      <c r="P35" s="47">
        <v>49</v>
      </c>
      <c r="Q35" s="47">
        <v>60</v>
      </c>
      <c r="R35" s="27"/>
      <c r="S35" s="27">
        <f>IF(AND(B35&lt;&gt;"C",X35&gt;0),"",IF(AND(B35="C",X35&lt;&gt;5),"",IF('S1'!$D$1&lt;&gt;Ave!$AR$2,"",SUM(G35:Q35))))</f>
        <v>607</v>
      </c>
      <c r="T35" s="27">
        <f t="shared" si="0"/>
        <v>55.18181818181818</v>
      </c>
      <c r="U35" s="28">
        <f t="shared" si="1"/>
        <v>12</v>
      </c>
      <c r="V35" s="24"/>
      <c r="W35" s="24"/>
      <c r="X35" s="24">
        <f t="shared" si="2"/>
        <v>0</v>
      </c>
    </row>
    <row r="36" spans="2:24">
      <c r="B36" s="27">
        <f>'S1'!B36</f>
        <v>32</v>
      </c>
      <c r="C36" s="27">
        <f>'S1'!C36</f>
        <v>32</v>
      </c>
      <c r="D36" s="38" t="str">
        <f>'S1'!D36</f>
        <v>አይመን ይርጋ ሙሉጌታ</v>
      </c>
      <c r="E36" s="27" t="str">
        <f>'S1'!E36</f>
        <v>M</v>
      </c>
      <c r="F36" s="27">
        <f>'S1'!F36</f>
        <v>14</v>
      </c>
      <c r="G36" s="47">
        <v>63</v>
      </c>
      <c r="H36" s="47">
        <v>36</v>
      </c>
      <c r="I36" s="47">
        <v>34</v>
      </c>
      <c r="J36" s="47">
        <v>31</v>
      </c>
      <c r="K36" s="47">
        <v>39</v>
      </c>
      <c r="L36" s="47">
        <v>42</v>
      </c>
      <c r="M36" s="47">
        <v>55</v>
      </c>
      <c r="N36" s="47">
        <v>45</v>
      </c>
      <c r="O36" s="47">
        <v>71</v>
      </c>
      <c r="P36" s="47">
        <v>58</v>
      </c>
      <c r="Q36" s="47">
        <v>42</v>
      </c>
      <c r="R36" s="27"/>
      <c r="S36" s="27">
        <f>IF(AND(B36&lt;&gt;"C",X36&gt;0),"",IF(AND(B36="C",X36&lt;&gt;5),"",IF('S1'!$D$1&lt;&gt;Ave!$AR$2,"",SUM(G36:Q36))))</f>
        <v>516</v>
      </c>
      <c r="T36" s="27">
        <f t="shared" si="0"/>
        <v>46.909090909090907</v>
      </c>
      <c r="U36" s="28">
        <f t="shared" si="1"/>
        <v>31</v>
      </c>
      <c r="V36" s="24"/>
      <c r="W36" s="24"/>
      <c r="X36" s="24">
        <f t="shared" si="2"/>
        <v>0</v>
      </c>
    </row>
    <row r="37" spans="2:24">
      <c r="B37" s="27">
        <f>'S1'!B37</f>
        <v>33</v>
      </c>
      <c r="C37" s="27">
        <f>'S1'!C37</f>
        <v>33</v>
      </c>
      <c r="D37" s="38" t="str">
        <f>'S1'!D37</f>
        <v>ኡመር ዋሴ ኑርየ</v>
      </c>
      <c r="E37" s="27" t="str">
        <f>'S1'!E37</f>
        <v>M</v>
      </c>
      <c r="F37" s="27">
        <f>'S1'!F37</f>
        <v>14</v>
      </c>
      <c r="G37" s="47">
        <v>43</v>
      </c>
      <c r="H37" s="47">
        <v>50</v>
      </c>
      <c r="I37" s="47">
        <v>28</v>
      </c>
      <c r="J37" s="47">
        <v>48</v>
      </c>
      <c r="K37" s="47">
        <v>40</v>
      </c>
      <c r="L37" s="47">
        <v>44</v>
      </c>
      <c r="M37" s="47">
        <v>62</v>
      </c>
      <c r="N37" s="47">
        <v>45</v>
      </c>
      <c r="O37" s="47">
        <v>78</v>
      </c>
      <c r="P37" s="47">
        <v>61</v>
      </c>
      <c r="Q37" s="47">
        <v>76</v>
      </c>
      <c r="R37" s="27"/>
      <c r="S37" s="27">
        <f>IF(AND(B37&lt;&gt;"C",X37&gt;0),"",IF(AND(B37="C",X37&lt;&gt;5),"",IF('S1'!$D$1&lt;&gt;Ave!$AR$2,"",SUM(G37:Q37))))</f>
        <v>575</v>
      </c>
      <c r="T37" s="27">
        <f t="shared" si="0"/>
        <v>52.272727272727273</v>
      </c>
      <c r="U37" s="28">
        <f t="shared" si="1"/>
        <v>18</v>
      </c>
      <c r="V37" s="24"/>
      <c r="W37" s="24"/>
      <c r="X37" s="24">
        <f t="shared" si="2"/>
        <v>0</v>
      </c>
    </row>
    <row r="38" spans="2:24">
      <c r="B38" s="27">
        <f>'S1'!B38</f>
        <v>34</v>
      </c>
      <c r="C38" s="27">
        <f>'S1'!C38</f>
        <v>34</v>
      </c>
      <c r="D38" s="38" t="str">
        <f>'S1'!D38</f>
        <v>ኢምራን ሀሰን አብዱልቃድር</v>
      </c>
      <c r="E38" s="27" t="str">
        <f>'S1'!E38</f>
        <v>M</v>
      </c>
      <c r="F38" s="27">
        <f>'S1'!F38</f>
        <v>13</v>
      </c>
      <c r="G38" s="47">
        <v>65</v>
      </c>
      <c r="H38" s="47">
        <v>50</v>
      </c>
      <c r="I38" s="47">
        <v>45</v>
      </c>
      <c r="J38" s="47">
        <v>50</v>
      </c>
      <c r="K38" s="47">
        <v>36</v>
      </c>
      <c r="L38" s="47">
        <v>44</v>
      </c>
      <c r="M38" s="47">
        <v>58</v>
      </c>
      <c r="N38" s="47">
        <v>49</v>
      </c>
      <c r="O38" s="47">
        <v>72</v>
      </c>
      <c r="P38" s="47">
        <v>50</v>
      </c>
      <c r="Q38" s="47">
        <v>75</v>
      </c>
      <c r="R38" s="27"/>
      <c r="S38" s="27">
        <f>IF(AND(B38&lt;&gt;"C",X38&gt;0),"",IF(AND(B38="C",X38&lt;&gt;5),"",IF('S1'!$D$1&lt;&gt;Ave!$AR$2,"",SUM(G38:Q38))))</f>
        <v>594</v>
      </c>
      <c r="T38" s="27">
        <f t="shared" si="0"/>
        <v>54</v>
      </c>
      <c r="U38" s="28">
        <f t="shared" si="1"/>
        <v>14</v>
      </c>
      <c r="V38" s="24"/>
      <c r="W38" s="24"/>
      <c r="X38" s="24">
        <f t="shared" si="2"/>
        <v>0</v>
      </c>
    </row>
    <row r="39" spans="2:24">
      <c r="B39" s="27">
        <f>'S1'!B39</f>
        <v>35</v>
      </c>
      <c r="C39" s="27">
        <f>'S1'!C39</f>
        <v>35</v>
      </c>
      <c r="D39" s="38" t="str">
        <f>'S1'!D39</f>
        <v>ኢምራን ሰኢድ ኡመር</v>
      </c>
      <c r="E39" s="27" t="str">
        <f>'S1'!E39</f>
        <v>M</v>
      </c>
      <c r="F39" s="27">
        <f>'S1'!F39</f>
        <v>14</v>
      </c>
      <c r="G39" s="47">
        <v>67</v>
      </c>
      <c r="H39" s="47">
        <v>52</v>
      </c>
      <c r="I39" s="47">
        <v>34</v>
      </c>
      <c r="J39" s="47">
        <v>37</v>
      </c>
      <c r="K39" s="47">
        <v>33</v>
      </c>
      <c r="L39" s="47">
        <v>47</v>
      </c>
      <c r="M39" s="47">
        <v>47</v>
      </c>
      <c r="N39" s="47">
        <v>48</v>
      </c>
      <c r="O39" s="47">
        <v>74</v>
      </c>
      <c r="P39" s="47">
        <v>55</v>
      </c>
      <c r="Q39" s="47">
        <v>85</v>
      </c>
      <c r="R39" s="27"/>
      <c r="S39" s="27">
        <f>IF(AND(B39&lt;&gt;"C",X39&gt;0),"",IF(AND(B39="C",X39&lt;&gt;5),"",IF('S1'!$D$1&lt;&gt;Ave!$AR$2,"",SUM(G39:Q39))))</f>
        <v>579</v>
      </c>
      <c r="T39" s="27">
        <f t="shared" si="0"/>
        <v>52.636363636363633</v>
      </c>
      <c r="U39" s="28">
        <f t="shared" si="1"/>
        <v>16</v>
      </c>
      <c r="V39" s="24"/>
      <c r="W39" s="24"/>
      <c r="X39" s="24">
        <f t="shared" si="2"/>
        <v>0</v>
      </c>
    </row>
    <row r="40" spans="2:24">
      <c r="B40" s="27">
        <f>'S1'!B40</f>
        <v>36</v>
      </c>
      <c r="C40" s="27">
        <f>'S1'!C40</f>
        <v>36</v>
      </c>
      <c r="D40" s="38" t="str">
        <f>'S1'!D40</f>
        <v>ኻሊድ ሙሀመድ አህመድ</v>
      </c>
      <c r="E40" s="27" t="str">
        <f>'S1'!E40</f>
        <v>M</v>
      </c>
      <c r="F40" s="27">
        <f>'S1'!F40</f>
        <v>13</v>
      </c>
      <c r="G40" s="47">
        <v>63</v>
      </c>
      <c r="H40" s="47">
        <v>53</v>
      </c>
      <c r="I40" s="47">
        <v>74</v>
      </c>
      <c r="J40" s="47">
        <v>36</v>
      </c>
      <c r="K40" s="47">
        <v>39</v>
      </c>
      <c r="L40" s="47">
        <v>54</v>
      </c>
      <c r="M40" s="47">
        <v>52</v>
      </c>
      <c r="N40" s="47">
        <v>48</v>
      </c>
      <c r="O40" s="47">
        <v>67</v>
      </c>
      <c r="P40" s="47">
        <v>72</v>
      </c>
      <c r="Q40" s="47">
        <v>75</v>
      </c>
      <c r="R40" s="27"/>
      <c r="S40" s="27">
        <f>IF(AND(B40&lt;&gt;"C",X40&gt;0),"",IF(AND(B40="C",X40&lt;&gt;5),"",IF('S1'!$D$1&lt;&gt;Ave!$AR$2,"",SUM(G40:Q40))))</f>
        <v>633</v>
      </c>
      <c r="T40" s="27">
        <f t="shared" si="0"/>
        <v>57.545454545454547</v>
      </c>
      <c r="U40" s="28">
        <f t="shared" si="1"/>
        <v>8</v>
      </c>
      <c r="V40" s="24"/>
      <c r="W40" s="24"/>
      <c r="X40" s="24">
        <f t="shared" si="2"/>
        <v>0</v>
      </c>
    </row>
    <row r="41" spans="2:24">
      <c r="B41" s="27">
        <f>'S1'!B41</f>
        <v>37</v>
      </c>
      <c r="C41" s="27">
        <f>'S1'!C41</f>
        <v>37</v>
      </c>
      <c r="D41" s="38" t="str">
        <f>'S1'!D41</f>
        <v>ዙበይር ሲራጅ አደም</v>
      </c>
      <c r="E41" s="27" t="str">
        <f>'S1'!E41</f>
        <v>M</v>
      </c>
      <c r="F41" s="27">
        <f>'S1'!F41</f>
        <v>17</v>
      </c>
      <c r="G41" s="47">
        <v>77</v>
      </c>
      <c r="H41" s="47">
        <v>49</v>
      </c>
      <c r="I41" s="47">
        <v>47</v>
      </c>
      <c r="J41" s="47">
        <v>46</v>
      </c>
      <c r="K41" s="47">
        <v>56</v>
      </c>
      <c r="L41" s="47">
        <v>62</v>
      </c>
      <c r="M41" s="47">
        <v>76</v>
      </c>
      <c r="N41" s="47">
        <v>56</v>
      </c>
      <c r="O41" s="47">
        <v>60</v>
      </c>
      <c r="P41" s="47">
        <v>63</v>
      </c>
      <c r="Q41" s="47">
        <v>80</v>
      </c>
      <c r="R41" s="27"/>
      <c r="S41" s="27">
        <f>IF(AND(B41&lt;&gt;"C",X41&gt;0),"",IF(AND(B41="C",X41&lt;&gt;5),"",IF('S1'!$D$1&lt;&gt;Ave!$AR$2,"",SUM(G41:Q41))))</f>
        <v>672</v>
      </c>
      <c r="T41" s="27">
        <f t="shared" si="0"/>
        <v>61.090909090909093</v>
      </c>
      <c r="U41" s="28">
        <f t="shared" si="1"/>
        <v>5</v>
      </c>
      <c r="V41" s="24"/>
      <c r="W41" s="24"/>
      <c r="X41" s="24">
        <f t="shared" si="2"/>
        <v>0</v>
      </c>
    </row>
    <row r="42" spans="2:24">
      <c r="B42" s="27">
        <f>'S1'!B42</f>
        <v>38</v>
      </c>
      <c r="C42" s="27">
        <f>'S1'!C42</f>
        <v>38</v>
      </c>
      <c r="D42" s="38" t="str">
        <f>'S1'!D42</f>
        <v>ዚያድ ሙሀመድ ተማም</v>
      </c>
      <c r="E42" s="27" t="str">
        <f>'S1'!E42</f>
        <v>M</v>
      </c>
      <c r="F42" s="27">
        <f>'S1'!F42</f>
        <v>16</v>
      </c>
      <c r="G42" s="47">
        <v>64</v>
      </c>
      <c r="H42" s="47">
        <v>43</v>
      </c>
      <c r="I42" s="47">
        <v>28</v>
      </c>
      <c r="J42" s="47">
        <v>43</v>
      </c>
      <c r="K42" s="47">
        <v>60</v>
      </c>
      <c r="L42" s="47">
        <v>39</v>
      </c>
      <c r="M42" s="47">
        <v>65</v>
      </c>
      <c r="N42" s="47">
        <v>44</v>
      </c>
      <c r="O42" s="47">
        <v>65</v>
      </c>
      <c r="P42" s="47">
        <v>25</v>
      </c>
      <c r="Q42" s="47">
        <v>39</v>
      </c>
      <c r="R42" s="27"/>
      <c r="S42" s="27">
        <f>IF(AND(B42&lt;&gt;"C",X42&gt;0),"",IF(AND(B42="C",X42&lt;&gt;5),"",IF('S1'!$D$1&lt;&gt;Ave!$AR$2,"",SUM(G42:Q42))))</f>
        <v>515</v>
      </c>
      <c r="T42" s="27">
        <f t="shared" si="0"/>
        <v>46.81818181818182</v>
      </c>
      <c r="U42" s="28">
        <f t="shared" si="1"/>
        <v>32</v>
      </c>
      <c r="V42" s="24"/>
      <c r="W42" s="24"/>
      <c r="X42" s="24">
        <f t="shared" si="2"/>
        <v>0</v>
      </c>
    </row>
    <row r="43" spans="2:24">
      <c r="B43" s="27">
        <f>'S1'!B43</f>
        <v>39</v>
      </c>
      <c r="C43" s="27">
        <f>'S1'!C43</f>
        <v>39</v>
      </c>
      <c r="D43" s="38" t="str">
        <f>'S1'!D43</f>
        <v>ፈይሰል አደም የሱፍ</v>
      </c>
      <c r="E43" s="27" t="str">
        <f>'S1'!E43</f>
        <v>M</v>
      </c>
      <c r="F43" s="27">
        <f>'S1'!F43</f>
        <v>15</v>
      </c>
      <c r="G43" s="47">
        <v>59</v>
      </c>
      <c r="H43" s="47">
        <v>56</v>
      </c>
      <c r="I43" s="47">
        <v>54</v>
      </c>
      <c r="J43" s="47">
        <v>47</v>
      </c>
      <c r="K43" s="47">
        <v>63</v>
      </c>
      <c r="L43" s="47">
        <v>46</v>
      </c>
      <c r="M43" s="47">
        <v>79</v>
      </c>
      <c r="N43" s="47">
        <v>53</v>
      </c>
      <c r="O43" s="47">
        <v>76</v>
      </c>
      <c r="P43" s="47">
        <v>62</v>
      </c>
      <c r="Q43" s="47">
        <v>60</v>
      </c>
      <c r="R43" s="27"/>
      <c r="S43" s="27">
        <f>IF(AND(B43&lt;&gt;"C",X43&gt;0),"",IF(AND(B43="C",X43&lt;&gt;5),"",IF('S1'!$D$1&lt;&gt;Ave!$AR$2,"",SUM(G43:Q43))))</f>
        <v>655</v>
      </c>
      <c r="T43" s="27">
        <f t="shared" si="0"/>
        <v>59.545454545454547</v>
      </c>
      <c r="U43" s="28">
        <f t="shared" si="1"/>
        <v>6</v>
      </c>
      <c r="V43" s="24"/>
      <c r="W43" s="24"/>
      <c r="X43" s="24">
        <f t="shared" si="2"/>
        <v>0</v>
      </c>
    </row>
    <row r="44" spans="2:24">
      <c r="B44" s="27">
        <f>'S1'!B44</f>
        <v>40</v>
      </c>
      <c r="C44" s="27">
        <f>'S1'!C44</f>
        <v>40</v>
      </c>
      <c r="D44" s="38" t="str">
        <f>'S1'!D44</f>
        <v>ፉዓድ ኑራድስ ካሳው</v>
      </c>
      <c r="E44" s="27" t="str">
        <f>'S1'!E44</f>
        <v>M</v>
      </c>
      <c r="F44" s="27">
        <f>'S1'!F44</f>
        <v>17</v>
      </c>
      <c r="G44" s="47">
        <v>81</v>
      </c>
      <c r="H44" s="47">
        <v>35</v>
      </c>
      <c r="I44" s="47">
        <v>44</v>
      </c>
      <c r="J44" s="47">
        <v>52</v>
      </c>
      <c r="K44" s="47">
        <v>60</v>
      </c>
      <c r="L44" s="47">
        <v>56</v>
      </c>
      <c r="M44" s="47">
        <v>78</v>
      </c>
      <c r="N44" s="47">
        <v>53</v>
      </c>
      <c r="O44" s="47">
        <v>68</v>
      </c>
      <c r="P44" s="47">
        <v>62</v>
      </c>
      <c r="Q44" s="47">
        <v>62</v>
      </c>
      <c r="R44" s="27"/>
      <c r="S44" s="27">
        <f>IF(AND(B44&lt;&gt;"C",X44&gt;0),"",IF(AND(B44="C",X44&lt;&gt;5),"",IF('S1'!$D$1&lt;&gt;Ave!$AR$2,"",SUM(G44:Q44))))</f>
        <v>651</v>
      </c>
      <c r="T44" s="27">
        <f t="shared" si="0"/>
        <v>59.18181818181818</v>
      </c>
      <c r="U44" s="28">
        <f t="shared" si="1"/>
        <v>7</v>
      </c>
      <c r="V44" s="24"/>
      <c r="W44" s="24"/>
      <c r="X44" s="24">
        <f t="shared" si="2"/>
        <v>0</v>
      </c>
    </row>
    <row r="45" spans="2:24">
      <c r="B45" s="27">
        <f>'S1'!B45</f>
        <v>41</v>
      </c>
      <c r="C45" s="27">
        <f>'S1'!C45</f>
        <v>41</v>
      </c>
      <c r="D45" s="38">
        <f>'S1'!D45</f>
        <v>0</v>
      </c>
      <c r="E45" s="27">
        <f>'S1'!E45</f>
        <v>0</v>
      </c>
      <c r="F45" s="27">
        <f>'S1'!F45</f>
        <v>0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27"/>
      <c r="S45" s="27" t="str">
        <f>IF(AND(B45&lt;&gt;"C",X45&gt;0),"",IF(AND(B45="C",X45&lt;&gt;5),"",IF('S1'!$D$1&lt;&gt;Ave!$AR$2,"",SUM(G45:Q45))))</f>
        <v/>
      </c>
      <c r="T45" s="27" t="str">
        <f t="shared" si="0"/>
        <v/>
      </c>
      <c r="U45" s="28" t="str">
        <f t="shared" si="1"/>
        <v/>
      </c>
      <c r="V45" s="24"/>
      <c r="W45" s="24"/>
      <c r="X45" s="24">
        <f t="shared" si="2"/>
        <v>11</v>
      </c>
    </row>
    <row r="46" spans="2:24">
      <c r="B46" s="27">
        <f>'S1'!B46</f>
        <v>42</v>
      </c>
      <c r="C46" s="27">
        <f>'S1'!C46</f>
        <v>42</v>
      </c>
      <c r="D46" s="38">
        <f>'S1'!D46</f>
        <v>0</v>
      </c>
      <c r="E46" s="27">
        <f>'S1'!E46</f>
        <v>0</v>
      </c>
      <c r="F46" s="27">
        <f>'S1'!F46</f>
        <v>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27"/>
      <c r="S46" s="27" t="str">
        <f>IF(AND(B46&lt;&gt;"C",X46&gt;0),"",IF(AND(B46="C",X46&lt;&gt;5),"",IF('S1'!$D$1&lt;&gt;Ave!$AR$2,"",SUM(G46:Q46))))</f>
        <v/>
      </c>
      <c r="T46" s="27" t="str">
        <f t="shared" si="0"/>
        <v/>
      </c>
      <c r="U46" s="28" t="str">
        <f t="shared" si="1"/>
        <v/>
      </c>
      <c r="V46" s="24"/>
      <c r="W46" s="24"/>
      <c r="X46" s="24">
        <f t="shared" si="2"/>
        <v>11</v>
      </c>
    </row>
    <row r="47" spans="2:24">
      <c r="B47" s="27">
        <f>'S1'!B47</f>
        <v>43</v>
      </c>
      <c r="C47" s="27">
        <f>'S1'!C47</f>
        <v>43</v>
      </c>
      <c r="D47" s="38">
        <f>'S1'!D47</f>
        <v>0</v>
      </c>
      <c r="E47" s="27">
        <f>'S1'!E47</f>
        <v>0</v>
      </c>
      <c r="F47" s="27">
        <f>'S1'!F47</f>
        <v>0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27"/>
      <c r="S47" s="27" t="str">
        <f>IF(AND(B47&lt;&gt;"C",X47&gt;0),"",IF(AND(B47="C",X47&lt;&gt;5),"",IF('S1'!$D$1&lt;&gt;Ave!$AR$2,"",SUM(G47:Q47))))</f>
        <v/>
      </c>
      <c r="T47" s="27" t="str">
        <f t="shared" si="0"/>
        <v/>
      </c>
      <c r="U47" s="28" t="str">
        <f t="shared" si="1"/>
        <v/>
      </c>
      <c r="V47" s="24"/>
      <c r="W47" s="24"/>
      <c r="X47" s="24">
        <f t="shared" si="2"/>
        <v>11</v>
      </c>
    </row>
    <row r="48" spans="2:24">
      <c r="B48" s="27">
        <f>'S1'!B48</f>
        <v>44</v>
      </c>
      <c r="C48" s="27">
        <f>'S1'!C48</f>
        <v>44</v>
      </c>
      <c r="D48" s="38">
        <f>'S1'!D48</f>
        <v>0</v>
      </c>
      <c r="E48" s="27">
        <f>'S1'!E48</f>
        <v>0</v>
      </c>
      <c r="F48" s="27">
        <f>'S1'!F48</f>
        <v>0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27"/>
      <c r="S48" s="27" t="str">
        <f>IF(AND(B48&lt;&gt;"C",X48&gt;0),"",IF(AND(B48="C",X48&lt;&gt;5),"",IF('S1'!$D$1&lt;&gt;Ave!$AR$2,"",SUM(G48:Q48))))</f>
        <v/>
      </c>
      <c r="T48" s="27" t="str">
        <f t="shared" si="0"/>
        <v/>
      </c>
      <c r="U48" s="28" t="str">
        <f t="shared" si="1"/>
        <v/>
      </c>
      <c r="V48" s="24"/>
      <c r="W48" s="24"/>
      <c r="X48" s="24">
        <f t="shared" si="2"/>
        <v>11</v>
      </c>
    </row>
    <row r="49" spans="2:24">
      <c r="B49" s="27">
        <f>'S1'!B49</f>
        <v>45</v>
      </c>
      <c r="C49" s="27">
        <f>'S1'!C49</f>
        <v>45</v>
      </c>
      <c r="D49" s="38">
        <f>'S1'!D49</f>
        <v>0</v>
      </c>
      <c r="E49" s="27">
        <f>'S1'!E49</f>
        <v>0</v>
      </c>
      <c r="F49" s="27">
        <f>'S1'!F49</f>
        <v>0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27"/>
      <c r="S49" s="27" t="str">
        <f>IF(AND(B49&lt;&gt;"C",X49&gt;0),"",IF(AND(B49="C",X49&lt;&gt;5),"",IF('S1'!$D$1&lt;&gt;Ave!$AR$2,"",SUM(G49:Q49))))</f>
        <v/>
      </c>
      <c r="T49" s="27" t="str">
        <f t="shared" si="0"/>
        <v/>
      </c>
      <c r="U49" s="28" t="str">
        <f t="shared" si="1"/>
        <v/>
      </c>
      <c r="V49" s="24"/>
      <c r="W49" s="24"/>
      <c r="X49" s="24">
        <f t="shared" si="2"/>
        <v>11</v>
      </c>
    </row>
    <row r="50" spans="2:24">
      <c r="B50" s="27">
        <f>'S1'!B50</f>
        <v>46</v>
      </c>
      <c r="C50" s="27">
        <f>'S1'!C50</f>
        <v>46</v>
      </c>
      <c r="D50" s="38">
        <f>'S1'!D50</f>
        <v>0</v>
      </c>
      <c r="E50" s="27">
        <f>'S1'!E50</f>
        <v>0</v>
      </c>
      <c r="F50" s="27">
        <f>'S1'!F50</f>
        <v>0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27"/>
      <c r="S50" s="27" t="str">
        <f>IF(AND(B50&lt;&gt;"C",X50&gt;0),"",IF(AND(B50="C",X50&lt;&gt;5),"",IF('S1'!$D$1&lt;&gt;Ave!$AR$2,"",SUM(G50:Q50))))</f>
        <v/>
      </c>
      <c r="T50" s="27" t="str">
        <f t="shared" si="0"/>
        <v/>
      </c>
      <c r="U50" s="28" t="str">
        <f t="shared" si="1"/>
        <v/>
      </c>
      <c r="V50" s="24"/>
      <c r="W50" s="24"/>
      <c r="X50" s="24">
        <f t="shared" si="2"/>
        <v>11</v>
      </c>
    </row>
    <row r="51" spans="2:24">
      <c r="B51" s="27">
        <f>'S1'!B51</f>
        <v>47</v>
      </c>
      <c r="C51" s="27">
        <f>'S1'!C51</f>
        <v>47</v>
      </c>
      <c r="D51" s="38">
        <f>'S1'!D51</f>
        <v>0</v>
      </c>
      <c r="E51" s="27">
        <f>'S1'!E51</f>
        <v>0</v>
      </c>
      <c r="F51" s="27">
        <f>'S1'!F51</f>
        <v>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IF(AND(B51&lt;&gt;"C",X51&gt;0),"",IF(AND(B51="C",X51&lt;&gt;5),"",IF('S1'!$D$1&lt;&gt;Ave!$AR$2,"",SUM(G51:Q51))))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4">
        <f t="shared" si="2"/>
        <v>11</v>
      </c>
    </row>
    <row r="52" spans="2:24">
      <c r="B52" s="27">
        <f>'S1'!B52</f>
        <v>48</v>
      </c>
      <c r="C52" s="27">
        <f>'S1'!C52</f>
        <v>48</v>
      </c>
      <c r="D52" s="38">
        <f>'S1'!D52</f>
        <v>0</v>
      </c>
      <c r="E52" s="27">
        <f>'S1'!E52</f>
        <v>0</v>
      </c>
      <c r="F52" s="27">
        <f>'S1'!F52</f>
        <v>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IF(AND(B52&lt;&gt;"C",X52&gt;0),"",IF(AND(B52="C",X52&lt;&gt;5),"",IF('S1'!$D$1&lt;&gt;Ave!$AR$2,"",SUM(G52:Q52))))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4">
        <f t="shared" si="2"/>
        <v>11</v>
      </c>
    </row>
    <row r="53" spans="2:24">
      <c r="B53" s="27">
        <f>'S1'!B53</f>
        <v>49</v>
      </c>
      <c r="C53" s="27">
        <f>'S1'!C53</f>
        <v>49</v>
      </c>
      <c r="D53" s="38">
        <f>'S1'!D53</f>
        <v>0</v>
      </c>
      <c r="E53" s="27">
        <f>'S1'!E53</f>
        <v>0</v>
      </c>
      <c r="F53" s="27">
        <f>'S1'!F53</f>
        <v>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IF(AND(B53&lt;&gt;"C",X53&gt;0),"",IF(AND(B53="C",X53&lt;&gt;5),"",IF('S1'!$D$1&lt;&gt;Ave!$AR$2,"",SUM(G53:Q53))))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4">
        <f t="shared" si="2"/>
        <v>11</v>
      </c>
    </row>
    <row r="54" spans="2:24">
      <c r="B54" s="27">
        <f>'S1'!B54</f>
        <v>50</v>
      </c>
      <c r="C54" s="27">
        <f>'S1'!C54</f>
        <v>50</v>
      </c>
      <c r="D54" s="38">
        <f>'S1'!D54</f>
        <v>0</v>
      </c>
      <c r="E54" s="27">
        <f>'S1'!E54</f>
        <v>0</v>
      </c>
      <c r="F54" s="27">
        <f>'S1'!F54</f>
        <v>0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IF(AND(B54&lt;&gt;"C",X54&gt;0),"",IF(AND(B54="C",X54&lt;&gt;5),"",IF('S1'!$D$1&lt;&gt;Ave!$AR$2,"",SUM(G54:Q54))))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4">
        <f t="shared" si="2"/>
        <v>11</v>
      </c>
    </row>
    <row r="55" spans="2:24">
      <c r="B55" s="27">
        <f>'S1'!B55</f>
        <v>51</v>
      </c>
      <c r="C55" s="27">
        <f>'S1'!C55</f>
        <v>51</v>
      </c>
      <c r="D55" s="38">
        <f>'S1'!D55</f>
        <v>0</v>
      </c>
      <c r="E55" s="27">
        <f>'S1'!E55</f>
        <v>0</v>
      </c>
      <c r="F55" s="27">
        <f>'S1'!F55</f>
        <v>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IF(AND(B55&lt;&gt;"C",X55&gt;0),"",IF(AND(B55="C",X55&lt;&gt;5),"",IF('S1'!$D$1&lt;&gt;Ave!$AR$2,"",SUM(G55:Q55))))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4">
        <f t="shared" si="2"/>
        <v>11</v>
      </c>
    </row>
    <row r="56" spans="2:24">
      <c r="B56" s="27">
        <f>'S1'!B56</f>
        <v>52</v>
      </c>
      <c r="C56" s="27">
        <f>'S1'!C56</f>
        <v>52</v>
      </c>
      <c r="D56" s="38">
        <f>'S1'!D56</f>
        <v>0</v>
      </c>
      <c r="E56" s="27">
        <f>'S1'!E56</f>
        <v>0</v>
      </c>
      <c r="F56" s="27">
        <f>'S1'!F56</f>
        <v>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IF(AND(B56&lt;&gt;"C",X56&gt;0),"",IF(AND(B56="C",X56&lt;&gt;5),"",IF('S1'!$D$1&lt;&gt;Ave!$AR$2,"",SUM(G56:Q56))))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4">
        <f t="shared" si="2"/>
        <v>11</v>
      </c>
    </row>
    <row r="57" spans="2:24">
      <c r="B57" s="27">
        <f>'S1'!B57</f>
        <v>53</v>
      </c>
      <c r="C57" s="27">
        <f>'S1'!C57</f>
        <v>53</v>
      </c>
      <c r="D57" s="38">
        <f>'S1'!D57</f>
        <v>0</v>
      </c>
      <c r="E57" s="27">
        <f>'S1'!E57</f>
        <v>0</v>
      </c>
      <c r="F57" s="27">
        <f>'S1'!F57</f>
        <v>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IF(AND(B57&lt;&gt;"C",X57&gt;0),"",IF(AND(B57="C",X57&lt;&gt;5),"",IF('S1'!$D$1&lt;&gt;Ave!$AR$2,"",SUM(G57:Q57))))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4">
        <f t="shared" si="2"/>
        <v>11</v>
      </c>
    </row>
    <row r="58" spans="2:24">
      <c r="B58" s="27">
        <f>'S1'!B58</f>
        <v>54</v>
      </c>
      <c r="C58" s="27">
        <f>'S1'!C58</f>
        <v>54</v>
      </c>
      <c r="D58" s="38">
        <f>'S1'!D58</f>
        <v>0</v>
      </c>
      <c r="E58" s="27">
        <f>'S1'!E58</f>
        <v>0</v>
      </c>
      <c r="F58" s="27">
        <f>'S1'!F58</f>
        <v>0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IF(AND(B58&lt;&gt;"C",X58&gt;0),"",IF(AND(B58="C",X58&lt;&gt;5),"",IF('S1'!$D$1&lt;&gt;Ave!$AR$2,"",SUM(G58:Q58))))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4">
        <f t="shared" si="2"/>
        <v>11</v>
      </c>
    </row>
    <row r="59" spans="2:24">
      <c r="B59" s="27">
        <f>'S1'!B59</f>
        <v>55</v>
      </c>
      <c r="C59" s="27">
        <f>'S1'!C59</f>
        <v>55</v>
      </c>
      <c r="D59" s="38">
        <f>'S1'!D59</f>
        <v>0</v>
      </c>
      <c r="E59" s="27">
        <f>'S1'!E59</f>
        <v>0</v>
      </c>
      <c r="F59" s="27">
        <f>'S1'!F59</f>
        <v>0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IF(AND(B59&lt;&gt;"C",X59&gt;0),"",IF(AND(B59="C",X59&lt;&gt;5),"",IF('S1'!$D$1&lt;&gt;Ave!$AR$2,"",SUM(G59:Q59))))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4">
        <f t="shared" si="2"/>
        <v>11</v>
      </c>
    </row>
    <row r="60" spans="2:24">
      <c r="B60" s="27">
        <f>'S1'!B60</f>
        <v>56</v>
      </c>
      <c r="C60" s="27">
        <f>'S1'!C60</f>
        <v>56</v>
      </c>
      <c r="D60" s="38">
        <f>'S1'!D60</f>
        <v>0</v>
      </c>
      <c r="E60" s="27">
        <f>'S1'!E60</f>
        <v>0</v>
      </c>
      <c r="F60" s="27">
        <f>'S1'!F60</f>
        <v>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IF(AND(B60&lt;&gt;"C",X60&gt;0),"",IF(AND(B60="C",X60&lt;&gt;5),"",IF('S1'!$D$1&lt;&gt;Ave!$AR$2,"",SUM(G60:Q60))))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4">
        <f t="shared" si="2"/>
        <v>11</v>
      </c>
    </row>
    <row r="61" spans="2:24">
      <c r="B61" s="27">
        <f>'S1'!B61</f>
        <v>57</v>
      </c>
      <c r="C61" s="27">
        <f>'S1'!C61</f>
        <v>57</v>
      </c>
      <c r="D61" s="38">
        <f>'S1'!D61</f>
        <v>0</v>
      </c>
      <c r="E61" s="27">
        <f>'S1'!E61</f>
        <v>0</v>
      </c>
      <c r="F61" s="27">
        <f>'S1'!F61</f>
        <v>0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IF(AND(B61&lt;&gt;"C",X61&gt;0),"",IF(AND(B61="C",X61&lt;&gt;5),"",IF('S1'!$D$1&lt;&gt;Ave!$AR$2,"",SUM(G61:Q61))))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4">
        <f t="shared" si="2"/>
        <v>11</v>
      </c>
    </row>
    <row r="62" spans="2:24">
      <c r="B62" s="27">
        <f>'S1'!B62</f>
        <v>58</v>
      </c>
      <c r="C62" s="27">
        <f>'S1'!C62</f>
        <v>58</v>
      </c>
      <c r="D62" s="38">
        <f>'S1'!D62</f>
        <v>0</v>
      </c>
      <c r="E62" s="27">
        <f>'S1'!E62</f>
        <v>0</v>
      </c>
      <c r="F62" s="27">
        <f>'S1'!F62</f>
        <v>0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IF(AND(B62&lt;&gt;"C",X62&gt;0),"",IF(AND(B62="C",X62&lt;&gt;5),"",IF('S1'!$D$1&lt;&gt;Ave!$AR$2,"",SUM(G62:Q62))))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4">
        <f t="shared" si="2"/>
        <v>11</v>
      </c>
    </row>
    <row r="63" spans="2:24">
      <c r="B63" s="27">
        <f>'S1'!B63</f>
        <v>59</v>
      </c>
      <c r="C63" s="27">
        <f>'S1'!C63</f>
        <v>59</v>
      </c>
      <c r="D63" s="38">
        <f>'S1'!D63</f>
        <v>0</v>
      </c>
      <c r="E63" s="27">
        <f>'S1'!E63</f>
        <v>0</v>
      </c>
      <c r="F63" s="27">
        <f>'S1'!F63</f>
        <v>0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IF(AND(B63&lt;&gt;"C",X63&gt;0),"",IF(AND(B63="C",X63&lt;&gt;5),"",IF('S1'!$D$1&lt;&gt;Ave!$AR$2,"",SUM(G63:Q63))))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4">
        <f t="shared" si="2"/>
        <v>11</v>
      </c>
    </row>
    <row r="64" spans="2:24">
      <c r="B64" s="27">
        <f>'S1'!B64</f>
        <v>60</v>
      </c>
      <c r="C64" s="27">
        <f>'S1'!C64</f>
        <v>60</v>
      </c>
      <c r="D64" s="38">
        <f>'S1'!D64</f>
        <v>0</v>
      </c>
      <c r="E64" s="27">
        <f>'S1'!E64</f>
        <v>0</v>
      </c>
      <c r="F64" s="27">
        <f>'S1'!F64</f>
        <v>0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IF(AND(B64&lt;&gt;"C",X64&gt;0),"",IF(AND(B64="C",X64&lt;&gt;5),"",IF('S1'!$D$1&lt;&gt;Ave!$AR$2,"",SUM(G64:Q64))))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4">
        <f t="shared" si="2"/>
        <v>11</v>
      </c>
    </row>
    <row r="65" spans="2:3" s="32" customFormat="1">
      <c r="B65" s="30"/>
      <c r="C65" s="30"/>
    </row>
    <row r="66" spans="2:3" s="32" customFormat="1">
      <c r="B66" s="30"/>
      <c r="C66" s="30"/>
    </row>
    <row r="67" spans="2:3" s="32" customFormat="1">
      <c r="B67" s="30"/>
      <c r="C67" s="30"/>
    </row>
    <row r="68" spans="2:3" s="32" customFormat="1">
      <c r="B68" s="30"/>
      <c r="C68" s="30"/>
    </row>
    <row r="69" spans="2:3" s="32" customFormat="1">
      <c r="B69" s="30"/>
      <c r="C69" s="30"/>
    </row>
    <row r="70" spans="2:3" s="32" customFormat="1">
      <c r="B70" s="30"/>
      <c r="C70" s="30"/>
    </row>
    <row r="71" spans="2:3" s="32" customFormat="1">
      <c r="B71" s="30"/>
      <c r="C71" s="30"/>
    </row>
    <row r="72" spans="2:3" s="32" customFormat="1">
      <c r="B72" s="30"/>
      <c r="C72" s="30"/>
    </row>
    <row r="73" spans="2:3" s="32" customFormat="1">
      <c r="B73" s="30"/>
      <c r="C73" s="30"/>
    </row>
    <row r="74" spans="2:3" s="32" customFormat="1">
      <c r="B74" s="30"/>
      <c r="C74" s="30"/>
    </row>
    <row r="75" spans="2:3" s="32" customFormat="1">
      <c r="B75" s="30"/>
      <c r="C75" s="30"/>
    </row>
    <row r="76" spans="2:3" s="32" customFormat="1">
      <c r="B76" s="30"/>
      <c r="C76" s="30"/>
    </row>
    <row r="77" spans="2:3" s="32" customFormat="1">
      <c r="B77" s="30"/>
      <c r="C77" s="30"/>
    </row>
    <row r="78" spans="2:3" s="32" customFormat="1">
      <c r="B78" s="30"/>
      <c r="C78" s="30"/>
    </row>
    <row r="79" spans="2:3" s="32" customFormat="1">
      <c r="B79" s="30"/>
      <c r="C79" s="30"/>
    </row>
    <row r="80" spans="2:3" s="32" customFormat="1">
      <c r="B80" s="30"/>
      <c r="C80" s="30"/>
    </row>
    <row r="81" spans="2:3" s="32" customFormat="1">
      <c r="B81" s="30"/>
      <c r="C81" s="30"/>
    </row>
    <row r="82" spans="2:3" s="32" customFormat="1">
      <c r="B82" s="30"/>
      <c r="C82" s="30"/>
    </row>
    <row r="83" spans="2:3" s="32" customFormat="1">
      <c r="B83" s="30"/>
      <c r="C83" s="30"/>
    </row>
    <row r="84" spans="2:3" s="32" customFormat="1">
      <c r="B84" s="30"/>
      <c r="C84" s="30"/>
    </row>
    <row r="85" spans="2:3" s="32" customFormat="1">
      <c r="B85" s="30"/>
      <c r="C85" s="30"/>
    </row>
    <row r="86" spans="2:3" s="32" customFormat="1">
      <c r="B86" s="30"/>
      <c r="C86" s="30"/>
    </row>
    <row r="87" spans="2:3" s="32" customFormat="1">
      <c r="B87" s="30"/>
      <c r="C87" s="30"/>
    </row>
    <row r="88" spans="2:3" s="32" customFormat="1">
      <c r="B88" s="30"/>
      <c r="C88" s="30"/>
    </row>
    <row r="89" spans="2:3" s="32" customFormat="1">
      <c r="B89" s="30"/>
      <c r="C89" s="30"/>
    </row>
    <row r="90" spans="2:3" s="32" customFormat="1">
      <c r="B90" s="30"/>
      <c r="C90" s="30"/>
    </row>
    <row r="91" spans="2:3" s="32" customFormat="1">
      <c r="B91" s="30"/>
      <c r="C91" s="30"/>
    </row>
    <row r="92" spans="2:3" s="32" customFormat="1">
      <c r="B92" s="30"/>
      <c r="C92" s="30"/>
    </row>
    <row r="93" spans="2:3" s="32" customFormat="1">
      <c r="B93" s="30"/>
      <c r="C93" s="30"/>
    </row>
    <row r="94" spans="2:3" s="32" customFormat="1">
      <c r="B94" s="30"/>
      <c r="C94" s="30"/>
    </row>
    <row r="95" spans="2:3" s="32" customFormat="1">
      <c r="B95" s="30"/>
      <c r="C95" s="30"/>
    </row>
    <row r="96" spans="2:3" s="32" customFormat="1">
      <c r="B96" s="30"/>
      <c r="C96" s="30"/>
    </row>
    <row r="97" spans="2:3" s="32" customFormat="1">
      <c r="B97" s="30"/>
      <c r="C97" s="30"/>
    </row>
    <row r="98" spans="2:3" s="32" customFormat="1">
      <c r="B98" s="30"/>
      <c r="C98" s="30"/>
    </row>
    <row r="99" spans="2:3" s="32" customFormat="1">
      <c r="B99" s="30"/>
      <c r="C99" s="30"/>
    </row>
    <row r="100" spans="2:3" s="32" customFormat="1">
      <c r="B100" s="30"/>
      <c r="C100" s="30"/>
    </row>
    <row r="101" spans="2:3" s="32" customFormat="1">
      <c r="B101" s="30"/>
      <c r="C101" s="30"/>
    </row>
    <row r="102" spans="2:3" s="32" customFormat="1">
      <c r="B102" s="30"/>
      <c r="C102" s="30"/>
    </row>
    <row r="103" spans="2:3" s="32" customFormat="1">
      <c r="B103" s="30"/>
      <c r="C103" s="30"/>
    </row>
    <row r="104" spans="2:3" s="32" customFormat="1">
      <c r="B104" s="30"/>
      <c r="C104" s="30"/>
    </row>
    <row r="105" spans="2:3" s="32" customFormat="1">
      <c r="B105" s="30"/>
      <c r="C105" s="30"/>
    </row>
    <row r="106" spans="2:3" s="32" customFormat="1">
      <c r="B106" s="30"/>
      <c r="C106" s="30"/>
    </row>
    <row r="107" spans="2:3" s="32" customFormat="1">
      <c r="B107" s="30"/>
      <c r="C107" s="30"/>
    </row>
    <row r="108" spans="2:3" s="32" customFormat="1">
      <c r="B108" s="30"/>
      <c r="C108" s="30"/>
    </row>
    <row r="109" spans="2:3" s="32" customFormat="1">
      <c r="B109" s="30"/>
      <c r="C109" s="30"/>
    </row>
    <row r="110" spans="2:3" s="32" customFormat="1">
      <c r="B110" s="30"/>
      <c r="C110" s="30"/>
    </row>
    <row r="111" spans="2:3" s="32" customFormat="1">
      <c r="B111" s="30"/>
      <c r="C111" s="30"/>
    </row>
    <row r="112" spans="2:3" s="32" customFormat="1">
      <c r="B112" s="30"/>
      <c r="C112" s="30"/>
    </row>
    <row r="113" spans="2:44" s="32" customFormat="1">
      <c r="B113" s="30"/>
      <c r="C113" s="30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38" priority="1" operator="between">
      <formula>0.0001</formula>
      <formula>49.999</formula>
    </cfRule>
  </conditionalFormatting>
  <conditionalFormatting sqref="T5:T64">
    <cfRule type="cellIs" dxfId="537" priority="4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Y139"/>
  <sheetViews>
    <sheetView showZeros="0" topLeftCell="A10" workbookViewId="0">
      <selection activeCell="H19" sqref="H19"/>
    </sheetView>
  </sheetViews>
  <sheetFormatPr defaultColWidth="8.85546875" defaultRowHeight="12.75"/>
  <cols>
    <col min="1" max="1" width="8.85546875" style="26"/>
    <col min="2" max="2" width="4.28515625" style="34" bestFit="1" customWidth="1"/>
    <col min="3" max="3" width="25.7109375" style="26" customWidth="1"/>
    <col min="4" max="4" width="4" style="26" bestFit="1" customWidth="1"/>
    <col min="5" max="5" width="4.28515625" style="26" bestFit="1" customWidth="1"/>
    <col min="6" max="6" width="8.28515625" style="26" bestFit="1" customWidth="1"/>
    <col min="7" max="7" width="7.28515625" style="26" bestFit="1" customWidth="1"/>
    <col min="8" max="8" width="6.5703125" style="26" bestFit="1" customWidth="1"/>
    <col min="9" max="9" width="6.28515625" style="26" bestFit="1" customWidth="1"/>
    <col min="10" max="10" width="4.140625" style="26" bestFit="1" customWidth="1"/>
    <col min="11" max="11" width="10.28515625" style="26" bestFit="1" customWidth="1"/>
    <col min="12" max="12" width="10.42578125" style="26" bestFit="1" customWidth="1"/>
    <col min="13" max="14" width="5.5703125" style="26" bestFit="1" customWidth="1"/>
    <col min="15" max="15" width="3.7109375" style="26" bestFit="1" customWidth="1"/>
    <col min="16" max="16" width="5.5703125" style="26" bestFit="1" customWidth="1"/>
    <col min="17" max="17" width="6.7109375" style="26" bestFit="1" customWidth="1"/>
    <col min="18" max="18" width="7.140625" style="26" customWidth="1"/>
    <col min="19" max="19" width="5.5703125" style="26" bestFit="1" customWidth="1"/>
    <col min="20" max="20" width="9.85546875" style="26" bestFit="1" customWidth="1"/>
    <col min="21" max="21" width="0.140625" style="43" customWidth="1"/>
    <col min="22" max="22" width="5" style="26" hidden="1" customWidth="1"/>
    <col min="23" max="23" width="2" style="26" hidden="1" customWidth="1"/>
    <col min="24" max="24" width="5" style="26" hidden="1" customWidth="1"/>
    <col min="25" max="25" width="2" style="26" hidden="1" customWidth="1"/>
    <col min="26" max="26" width="3" style="26" hidden="1" customWidth="1"/>
    <col min="27" max="27" width="2" style="26" hidden="1" customWidth="1"/>
    <col min="28" max="28" width="5" style="26" hidden="1" customWidth="1"/>
    <col min="29" max="29" width="1.85546875" style="26" hidden="1" customWidth="1"/>
    <col min="30" max="30" width="3" style="26" hidden="1" customWidth="1"/>
    <col min="31" max="31" width="1.85546875" style="26" hidden="1" customWidth="1"/>
    <col min="32" max="32" width="3" style="26" hidden="1" customWidth="1"/>
    <col min="33" max="33" width="1.85546875" style="26" hidden="1" customWidth="1"/>
    <col min="34" max="34" width="5" style="26" hidden="1" customWidth="1"/>
    <col min="35" max="35" width="1.85546875" style="26" hidden="1" customWidth="1"/>
    <col min="36" max="36" width="5.7109375" style="26" hidden="1" customWidth="1"/>
    <col min="37" max="37" width="2" style="26" hidden="1" customWidth="1"/>
    <col min="38" max="38" width="5.140625" style="26" hidden="1" customWidth="1"/>
    <col min="39" max="39" width="1.85546875" style="26" hidden="1" customWidth="1"/>
    <col min="40" max="41" width="3" style="26" hidden="1" customWidth="1"/>
    <col min="42" max="42" width="5.140625" style="26" hidden="1" customWidth="1"/>
    <col min="43" max="43" width="3" style="43" hidden="1" customWidth="1"/>
    <col min="44" max="45" width="8.85546875" style="32" hidden="1" customWidth="1"/>
    <col min="46" max="51" width="8.85546875" style="32"/>
    <col min="52" max="16384" width="8.85546875" style="26"/>
  </cols>
  <sheetData>
    <row r="1" spans="1:47" s="32" customFormat="1">
      <c r="B1" s="30"/>
      <c r="AQ1" s="39"/>
    </row>
    <row r="2" spans="1:47" s="32" customFormat="1">
      <c r="B2" s="30"/>
      <c r="AR2" s="32" t="s">
        <v>26</v>
      </c>
    </row>
    <row r="3" spans="1:47">
      <c r="A3" s="24"/>
      <c r="B3" s="125" t="str">
        <f>'S1'!B3:B4</f>
        <v>NO.</v>
      </c>
      <c r="C3" s="125" t="str">
        <f>'S1'!D3:D4</f>
        <v>Students Name</v>
      </c>
      <c r="D3" s="125" t="str">
        <f>'S1'!E3:E4</f>
        <v>Sex</v>
      </c>
      <c r="E3" s="125" t="str">
        <f>'S1'!F3:F4</f>
        <v>Age</v>
      </c>
      <c r="F3" s="125" t="s">
        <v>4</v>
      </c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3" t="str">
        <f>'S1'!S3:S4</f>
        <v>Sum</v>
      </c>
      <c r="R3" s="123" t="str">
        <f>'S1'!T3:T4</f>
        <v>Ave</v>
      </c>
      <c r="S3" s="123" t="str">
        <f>'S1'!U3:U4</f>
        <v>Rank</v>
      </c>
      <c r="T3" s="127" t="s">
        <v>22</v>
      </c>
      <c r="U3" s="29"/>
      <c r="V3" s="126" t="s">
        <v>34</v>
      </c>
      <c r="W3" s="126"/>
      <c r="X3" s="126" t="s">
        <v>35</v>
      </c>
      <c r="Y3" s="126"/>
      <c r="Z3" s="126" t="s">
        <v>36</v>
      </c>
      <c r="AA3" s="126"/>
      <c r="AB3" s="126" t="s">
        <v>37</v>
      </c>
      <c r="AC3" s="126"/>
      <c r="AD3" s="126" t="s">
        <v>38</v>
      </c>
      <c r="AE3" s="126"/>
      <c r="AF3" s="126" t="s">
        <v>39</v>
      </c>
      <c r="AG3" s="126"/>
      <c r="AH3" s="126" t="s">
        <v>40</v>
      </c>
      <c r="AI3" s="126"/>
      <c r="AJ3" s="126" t="s">
        <v>17</v>
      </c>
      <c r="AK3" s="126"/>
      <c r="AL3" s="125" t="s">
        <v>14</v>
      </c>
      <c r="AM3" s="125"/>
      <c r="AN3" s="125" t="s">
        <v>18</v>
      </c>
      <c r="AO3" s="125"/>
      <c r="AP3" s="125" t="s">
        <v>15</v>
      </c>
      <c r="AQ3" s="125"/>
      <c r="AR3" s="33"/>
      <c r="AS3" s="33"/>
      <c r="AT3" s="33"/>
      <c r="AU3" s="33"/>
    </row>
    <row r="4" spans="1:47">
      <c r="A4" s="24"/>
      <c r="B4" s="125"/>
      <c r="C4" s="125"/>
      <c r="D4" s="125"/>
      <c r="E4" s="125"/>
      <c r="F4" s="27" t="str">
        <f>'S1'!G4</f>
        <v>Amharic</v>
      </c>
      <c r="G4" s="27" t="str">
        <f>'S1'!H4</f>
        <v>English</v>
      </c>
      <c r="H4" s="27" t="str">
        <f>'S1'!I4</f>
        <v>Arabic</v>
      </c>
      <c r="I4" s="27" t="str">
        <f>'S1'!J4</f>
        <v>Maths</v>
      </c>
      <c r="J4" s="27" t="str">
        <f>'S1'!K4</f>
        <v>G.S</v>
      </c>
      <c r="K4" s="27" t="str">
        <f>'S1'!L4</f>
        <v>Geography</v>
      </c>
      <c r="L4" s="27" t="str">
        <f>'S1'!M4</f>
        <v>Citizenship</v>
      </c>
      <c r="M4" s="27" t="str">
        <f>'S1'!N4</f>
        <v>CTE</v>
      </c>
      <c r="N4" s="27" t="str">
        <f>'S1'!O4</f>
        <v>ICT</v>
      </c>
      <c r="O4" s="27" t="str">
        <f>'S1'!P4</f>
        <v>Art</v>
      </c>
      <c r="P4" s="27" t="str">
        <f>'S1'!Q4</f>
        <v>HPE</v>
      </c>
      <c r="Q4" s="124"/>
      <c r="R4" s="124"/>
      <c r="S4" s="124"/>
      <c r="T4" s="128"/>
      <c r="U4" s="29"/>
      <c r="V4" s="40" t="s">
        <v>19</v>
      </c>
      <c r="W4" s="29" t="s">
        <v>20</v>
      </c>
      <c r="X4" s="29" t="s">
        <v>19</v>
      </c>
      <c r="Y4" s="29" t="s">
        <v>20</v>
      </c>
      <c r="Z4" s="29" t="s">
        <v>19</v>
      </c>
      <c r="AA4" s="29" t="s">
        <v>20</v>
      </c>
      <c r="AB4" s="29" t="s">
        <v>19</v>
      </c>
      <c r="AC4" s="29" t="s">
        <v>20</v>
      </c>
      <c r="AD4" s="29" t="s">
        <v>19</v>
      </c>
      <c r="AE4" s="29" t="s">
        <v>20</v>
      </c>
      <c r="AF4" s="29" t="s">
        <v>19</v>
      </c>
      <c r="AG4" s="29" t="s">
        <v>20</v>
      </c>
      <c r="AH4" s="29" t="s">
        <v>19</v>
      </c>
      <c r="AI4" s="29" t="s">
        <v>20</v>
      </c>
      <c r="AJ4" s="29" t="s">
        <v>19</v>
      </c>
      <c r="AK4" s="29" t="s">
        <v>20</v>
      </c>
      <c r="AL4" s="29" t="s">
        <v>19</v>
      </c>
      <c r="AM4" s="29" t="s">
        <v>20</v>
      </c>
      <c r="AN4" s="29" t="s">
        <v>19</v>
      </c>
      <c r="AO4" s="29" t="s">
        <v>20</v>
      </c>
      <c r="AP4" s="41" t="s">
        <v>19</v>
      </c>
      <c r="AQ4" s="29" t="s">
        <v>20</v>
      </c>
      <c r="AS4" s="32" t="s">
        <v>41</v>
      </c>
    </row>
    <row r="5" spans="1:47">
      <c r="A5" s="24"/>
      <c r="B5" s="27">
        <f>'S1'!B5</f>
        <v>1</v>
      </c>
      <c r="C5" s="38" t="str">
        <f>'S1'!D5</f>
        <v>ሀቢብ አህመድ ቦጋለ</v>
      </c>
      <c r="D5" s="27" t="str">
        <f>'S1'!E5</f>
        <v>M</v>
      </c>
      <c r="E5" s="27">
        <f>'S1'!F5</f>
        <v>14</v>
      </c>
      <c r="F5" s="27">
        <f>IF(OR('S1'!G5="",'S2'!G5=""),"",('S1'!G5+'S2'!G5)/2)</f>
        <v>50</v>
      </c>
      <c r="G5" s="27">
        <f>IF(OR('S1'!H5="",'S2'!H5=""),"",('S1'!H5+'S2'!H5)/2)</f>
        <v>34.5</v>
      </c>
      <c r="H5" s="27">
        <f>IF(OR('S1'!I5="",'S2'!I5=""),"",('S1'!I5+'S2'!I5)/2)</f>
        <v>46</v>
      </c>
      <c r="I5" s="27">
        <f>IF(OR('S1'!J5="",'S2'!J5=""),"",('S1'!J5+'S2'!J5)/2)</f>
        <v>39</v>
      </c>
      <c r="J5" s="27">
        <f>IF(OR('S1'!K5="",'S2'!K5=""),"",('S1'!K5+'S2'!K5)/2)</f>
        <v>40.5</v>
      </c>
      <c r="K5" s="27">
        <f>IF(OR('S1'!L5="",'S2'!L5=""),"",('S1'!L5+'S2'!L5)/2)</f>
        <v>38</v>
      </c>
      <c r="L5" s="27">
        <f>IF(OR('S1'!M5="",'S2'!M5=""),"",('S1'!M5+'S2'!M5)/2)</f>
        <v>54</v>
      </c>
      <c r="M5" s="27">
        <f>IF(OR('S1'!N5="",'S2'!N5=""),"",('S1'!N5+'S2'!N5)/2)</f>
        <v>47</v>
      </c>
      <c r="N5" s="27">
        <f>IF(OR('S1'!O5="",'S2'!O5=""),"",('S1'!O5+'S2'!O5)/2)</f>
        <v>65</v>
      </c>
      <c r="O5" s="27">
        <f>IF(OR('S1'!P5="",'S2'!P5=""),"",('S1'!P5+'S2'!P5)/2)</f>
        <v>63</v>
      </c>
      <c r="P5" s="27">
        <f>IF(OR('S1'!Q5="",'S2'!Q5=""),"",('S1'!Q5+'S2'!Q5)/2)</f>
        <v>69.5</v>
      </c>
      <c r="Q5" s="27">
        <f>IF(OR('S1'!S5="",'S2'!S5=""),"",('S1'!S5+'S2'!S5)/2)</f>
        <v>546.5</v>
      </c>
      <c r="R5" s="27">
        <f>IF(Q5="","",IF(AND(B5&lt;&gt;"C",Q5&lt;&gt;""),Q5/11,IF(AND(B5="C",Q5&lt;&gt;""),Q5/5.5)))</f>
        <v>49.68181818181818</v>
      </c>
      <c r="S5" s="27">
        <f>IF(Q5="","",RANK(R5,$R$5:$R$64))</f>
        <v>30</v>
      </c>
      <c r="T5" s="42" t="str">
        <f>IF(R5="","-",IF(AND(R5&gt;=50,D5="M"),$AS$4,IF(AND(R5&gt;=50,D5="F"),$AS$5,IF(AND(R5&lt;&gt;"",R5&lt;50,D5="M"),$AS$6,IF(AND(R5&lt;&gt;"",R5&lt;50,D5="F"),$AS$7)))))</f>
        <v>አልተዛወረም</v>
      </c>
      <c r="U5" s="29">
        <f>COUNTIF(F5:P5,"&lt;50")</f>
        <v>6</v>
      </c>
      <c r="V5" s="40">
        <f>IF(AND(D5="M",F5&lt;&gt;""),F5,"")</f>
        <v>50</v>
      </c>
      <c r="W5" s="29" t="str">
        <f>IF(AND(D5="F",F5&lt;&gt;""),F5,"")</f>
        <v/>
      </c>
      <c r="X5" s="29">
        <f>IF(AND(D5="M",G5&lt;&gt;""),G5,"")</f>
        <v>34.5</v>
      </c>
      <c r="Y5" s="29" t="str">
        <f>IF(AND(D5="F",G5&lt;&gt;""),G5,"")</f>
        <v/>
      </c>
      <c r="Z5" s="29">
        <f>IF(AND(D5="M",H5&lt;&gt;""),H5,"")</f>
        <v>46</v>
      </c>
      <c r="AA5" s="29" t="str">
        <f>IF(AND(D5="F",H5&lt;&gt;""),H5,"")</f>
        <v/>
      </c>
      <c r="AB5" s="29">
        <f>IF(AND(D5="M",I5&lt;&gt;""),I5,"")</f>
        <v>39</v>
      </c>
      <c r="AC5" s="29" t="str">
        <f>IF(AND(D5="F",I5&lt;&gt;""),I5,"")</f>
        <v/>
      </c>
      <c r="AD5" s="29">
        <f>IF(AND(D5="M",J5&lt;&gt;""),J5,"")</f>
        <v>40.5</v>
      </c>
      <c r="AE5" s="29" t="str">
        <f>IF(AND(D5="F",J5&lt;&gt;""),J5,"")</f>
        <v/>
      </c>
      <c r="AF5" s="29">
        <f>IF(AND(D5="M",K5&lt;&gt;""),K5,"")</f>
        <v>38</v>
      </c>
      <c r="AG5" s="29" t="str">
        <f>IF(AND(D5="F",K5&lt;&gt;""),K5,"")</f>
        <v/>
      </c>
      <c r="AH5" s="43">
        <f>IF(AND(D5="M",L5&lt;&gt;""),L5,"")</f>
        <v>54</v>
      </c>
      <c r="AI5" s="43" t="str">
        <f>IF(AND(D5="F",L5&lt;&gt;""),L5,"")</f>
        <v/>
      </c>
      <c r="AJ5" s="43">
        <f>IF(AND(D5="M",M5&lt;&gt;""),M5,"")</f>
        <v>47</v>
      </c>
      <c r="AK5" s="43" t="str">
        <f>IF(AND(D5="F",M5&lt;&gt;""),M5,"")</f>
        <v/>
      </c>
      <c r="AL5" s="43">
        <f>IF(AND(D5="M",N5&lt;&gt;""),N5,"")</f>
        <v>65</v>
      </c>
      <c r="AM5" s="43" t="str">
        <f>IF(AND(D5="F",N5&lt;&gt;""),N5,"")</f>
        <v/>
      </c>
      <c r="AN5" s="43">
        <f>IF(AND(D5="M",O5&lt;&gt;""),O5,"")</f>
        <v>63</v>
      </c>
      <c r="AO5" s="43" t="str">
        <f>IF(AND(D5="F",O5&lt;&gt;""),O5,"")</f>
        <v/>
      </c>
      <c r="AP5" s="44">
        <f>IF(AND(D5="M",P5&lt;&gt;""),P5,"")</f>
        <v>69.5</v>
      </c>
      <c r="AQ5" s="43" t="str">
        <f>IF(AND(D5="F",P5&lt;&gt;""),P5,"")</f>
        <v/>
      </c>
      <c r="AS5" s="32" t="s">
        <v>42</v>
      </c>
    </row>
    <row r="6" spans="1:47">
      <c r="A6" s="24"/>
      <c r="B6" s="27">
        <f>'S1'!B6</f>
        <v>2</v>
      </c>
      <c r="C6" s="38" t="str">
        <f>'S1'!D6</f>
        <v>ሀቢብ አህመድ ኑራዲስ</v>
      </c>
      <c r="D6" s="27" t="str">
        <f>'S1'!E6</f>
        <v>M</v>
      </c>
      <c r="E6" s="27">
        <f>'S1'!F6</f>
        <v>18</v>
      </c>
      <c r="F6" s="27">
        <f>IF(OR('S1'!G6="",'S2'!G6=""),"",('S1'!G6+'S2'!G6)/2)</f>
        <v>44.5</v>
      </c>
      <c r="G6" s="27">
        <f>IF(OR('S1'!H6="",'S2'!H6=""),"",('S1'!H6+'S2'!H6)/2)</f>
        <v>40.5</v>
      </c>
      <c r="H6" s="27">
        <f>IF(OR('S1'!I6="",'S2'!I6=""),"",('S1'!I6+'S2'!I6)/2)</f>
        <v>49.5</v>
      </c>
      <c r="I6" s="27">
        <f>IF(OR('S1'!J6="",'S2'!J6=""),"",('S1'!J6+'S2'!J6)/2)</f>
        <v>33</v>
      </c>
      <c r="J6" s="27">
        <f>IF(OR('S1'!K6="",'S2'!K6=""),"",('S1'!K6+'S2'!K6)/2)</f>
        <v>35</v>
      </c>
      <c r="K6" s="27">
        <f>IF(OR('S1'!L6="",'S2'!L6=""),"",('S1'!L6+'S2'!L6)/2)</f>
        <v>39.5</v>
      </c>
      <c r="L6" s="27">
        <f>IF(OR('S1'!M6="",'S2'!M6=""),"",('S1'!M6+'S2'!M6)/2)</f>
        <v>45</v>
      </c>
      <c r="M6" s="27">
        <f>IF(OR('S1'!N6="",'S2'!N6=""),"",('S1'!N6+'S2'!N6)/2)</f>
        <v>48</v>
      </c>
      <c r="N6" s="27">
        <f>IF(OR('S1'!O6="",'S2'!O6=""),"",('S1'!O6+'S2'!O6)/2)</f>
        <v>59.25</v>
      </c>
      <c r="O6" s="27">
        <f>IF(OR('S1'!P6="",'S2'!P6=""),"",('S1'!P6+'S2'!P6)/2)</f>
        <v>40.5</v>
      </c>
      <c r="P6" s="27">
        <f>IF(OR('S1'!Q6="",'S2'!Q6=""),"",('S1'!Q6+'S2'!Q6)/2)</f>
        <v>78.5</v>
      </c>
      <c r="Q6" s="27">
        <f>IF(OR('S1'!S6="",'S2'!S6=""),"",('S1'!S6+'S2'!S6)/2)</f>
        <v>513.25</v>
      </c>
      <c r="R6" s="27">
        <f t="shared" ref="R6:R64" si="0">IF(Q6="","",IF(AND(B6&lt;&gt;"C",Q6&lt;&gt;""),Q6/11,IF(AND(B6="C",Q6&lt;&gt;""),Q6/5.5)))</f>
        <v>46.659090909090907</v>
      </c>
      <c r="S6" s="27">
        <f t="shared" ref="S6:S64" si="1">IF(Q6="","",RANK(R6,$R$5:$R$64))</f>
        <v>34</v>
      </c>
      <c r="T6" s="42" t="str">
        <f t="shared" ref="T6:T64" si="2">IF(R6="","-",IF(AND(R6&gt;=50,D6="M"),$AS$4,IF(AND(R6&gt;=50,D6="F"),$AS$5,IF(AND(R6&lt;&gt;"",R6&lt;50,D6="M"),$AS$6,IF(AND(R6&lt;&gt;"",R6&lt;50,D6="F"),$AS$7)))))</f>
        <v>አልተዛወረም</v>
      </c>
      <c r="U6" s="29">
        <f t="shared" ref="U6:U64" si="3">COUNTIF(F6:P6,"&lt;50")</f>
        <v>9</v>
      </c>
      <c r="V6" s="40">
        <f t="shared" ref="V6:V64" si="4">IF(AND(D6="M",F6&lt;&gt;""),F6,"")</f>
        <v>44.5</v>
      </c>
      <c r="W6" s="29" t="str">
        <f t="shared" ref="W6:W64" si="5">IF(AND(D6="F",F6&lt;&gt;""),F6,"")</f>
        <v/>
      </c>
      <c r="X6" s="29">
        <f t="shared" ref="X6:X64" si="6">IF(AND(D6="M",G6&lt;&gt;""),G6,"")</f>
        <v>40.5</v>
      </c>
      <c r="Y6" s="29" t="str">
        <f t="shared" ref="Y6:Y64" si="7">IF(AND(D6="F",G6&lt;&gt;""),G6,"")</f>
        <v/>
      </c>
      <c r="Z6" s="29">
        <f t="shared" ref="Z6:Z64" si="8">IF(AND(D6="M",H6&lt;&gt;""),H6,"")</f>
        <v>49.5</v>
      </c>
      <c r="AA6" s="29" t="str">
        <f t="shared" ref="AA6:AA64" si="9">IF(AND(D6="F",H6&lt;&gt;""),H6,"")</f>
        <v/>
      </c>
      <c r="AB6" s="29">
        <f t="shared" ref="AB6:AB64" si="10">IF(AND(D6="M",I6&lt;&gt;""),I6,"")</f>
        <v>33</v>
      </c>
      <c r="AC6" s="29" t="str">
        <f t="shared" ref="AC6:AC64" si="11">IF(AND(D6="F",I6&lt;&gt;""),I6,"")</f>
        <v/>
      </c>
      <c r="AD6" s="29">
        <f t="shared" ref="AD6:AD64" si="12">IF(AND(D6="M",J6&lt;&gt;""),J6,"")</f>
        <v>35</v>
      </c>
      <c r="AE6" s="29" t="str">
        <f t="shared" ref="AE6:AE64" si="13">IF(AND(D6="F",J6&lt;&gt;""),J6,"")</f>
        <v/>
      </c>
      <c r="AF6" s="29">
        <f t="shared" ref="AF6:AF64" si="14">IF(AND(D6="M",K6&lt;&gt;""),K6,"")</f>
        <v>39.5</v>
      </c>
      <c r="AG6" s="29" t="str">
        <f t="shared" ref="AG6:AG64" si="15">IF(AND(D6="F",K6&lt;&gt;""),K6,"")</f>
        <v/>
      </c>
      <c r="AH6" s="43">
        <f t="shared" ref="AH6:AH64" si="16">IF(AND(D6="M",L6&lt;&gt;""),L6,"")</f>
        <v>45</v>
      </c>
      <c r="AI6" s="43" t="str">
        <f t="shared" ref="AI6:AI64" si="17">IF(AND(D6="F",L6&lt;&gt;""),L6,"")</f>
        <v/>
      </c>
      <c r="AJ6" s="43">
        <f t="shared" ref="AJ6:AJ64" si="18">IF(AND(D6="M",M6&lt;&gt;""),M6,"")</f>
        <v>48</v>
      </c>
      <c r="AK6" s="43" t="str">
        <f t="shared" ref="AK6:AK64" si="19">IF(AND(D6="F",M6&lt;&gt;""),M6,"")</f>
        <v/>
      </c>
      <c r="AL6" s="43">
        <f t="shared" ref="AL6:AL64" si="20">IF(AND(D6="M",N6&lt;&gt;""),N6,"")</f>
        <v>59.25</v>
      </c>
      <c r="AM6" s="43" t="str">
        <f t="shared" ref="AM6:AM64" si="21">IF(AND(D6="F",N6&lt;&gt;""),N6,"")</f>
        <v/>
      </c>
      <c r="AN6" s="43">
        <f t="shared" ref="AN6:AN64" si="22">IF(AND(D6="M",O6&lt;&gt;""),O6,"")</f>
        <v>40.5</v>
      </c>
      <c r="AO6" s="43" t="str">
        <f t="shared" ref="AO6:AO64" si="23">IF(AND(D6="F",O6&lt;&gt;""),O6,"")</f>
        <v/>
      </c>
      <c r="AP6" s="44">
        <f t="shared" ref="AP6:AP64" si="24">IF(AND(D6="M",P6&lt;&gt;""),P6,"")</f>
        <v>78.5</v>
      </c>
      <c r="AQ6" s="43" t="str">
        <f t="shared" ref="AQ6:AQ64" si="25">IF(AND(D6="F",P6&lt;&gt;""),P6,"")</f>
        <v/>
      </c>
      <c r="AS6" s="32" t="s">
        <v>43</v>
      </c>
    </row>
    <row r="7" spans="1:47">
      <c r="A7" s="24"/>
      <c r="B7" s="27">
        <f>'S1'!B7</f>
        <v>3</v>
      </c>
      <c r="C7" s="38" t="str">
        <f>'S1'!D7</f>
        <v>ሙሀመድ ሽመልስ ሙሀመድ</v>
      </c>
      <c r="D7" s="27" t="str">
        <f>'S1'!E7</f>
        <v>M</v>
      </c>
      <c r="E7" s="27">
        <f>'S1'!F7</f>
        <v>13</v>
      </c>
      <c r="F7" s="27">
        <f>IF(OR('S1'!G7="",'S2'!G7=""),"",('S1'!G7+'S2'!G7)/2)</f>
        <v>53.5</v>
      </c>
      <c r="G7" s="27">
        <f>IF(OR('S1'!H7="",'S2'!H7=""),"",('S1'!H7+'S2'!H7)/2)</f>
        <v>45</v>
      </c>
      <c r="H7" s="27">
        <f>IF(OR('S1'!I7="",'S2'!I7=""),"",('S1'!I7+'S2'!I7)/2)</f>
        <v>32.5</v>
      </c>
      <c r="I7" s="27">
        <f>IF(OR('S1'!J7="",'S2'!J7=""),"",('S1'!J7+'S2'!J7)/2)</f>
        <v>31</v>
      </c>
      <c r="J7" s="27">
        <f>IF(OR('S1'!K7="",'S2'!K7=""),"",('S1'!K7+'S2'!K7)/2)</f>
        <v>32.5</v>
      </c>
      <c r="K7" s="27">
        <f>IF(OR('S1'!L7="",'S2'!L7=""),"",('S1'!L7+'S2'!L7)/2)</f>
        <v>44.5</v>
      </c>
      <c r="L7" s="27">
        <f>IF(OR('S1'!M7="",'S2'!M7=""),"",('S1'!M7+'S2'!M7)/2)</f>
        <v>47</v>
      </c>
      <c r="M7" s="27">
        <f>IF(OR('S1'!N7="",'S2'!N7=""),"",('S1'!N7+'S2'!N7)/2)</f>
        <v>52</v>
      </c>
      <c r="N7" s="27">
        <f>IF(OR('S1'!O7="",'S2'!O7=""),"",('S1'!O7+'S2'!O7)/2)</f>
        <v>54</v>
      </c>
      <c r="O7" s="27">
        <f>IF(OR('S1'!P7="",'S2'!P7=""),"",('S1'!P7+'S2'!P7)/2)</f>
        <v>35</v>
      </c>
      <c r="P7" s="27">
        <f>IF(OR('S1'!Q7="",'S2'!Q7=""),"",('S1'!Q7+'S2'!Q7)/2)</f>
        <v>71.5</v>
      </c>
      <c r="Q7" s="27">
        <f>IF(OR('S1'!S7="",'S2'!S7=""),"",('S1'!S7+'S2'!S7)/2)</f>
        <v>498.5</v>
      </c>
      <c r="R7" s="27">
        <f t="shared" si="0"/>
        <v>45.31818181818182</v>
      </c>
      <c r="S7" s="27">
        <f t="shared" si="1"/>
        <v>36</v>
      </c>
      <c r="T7" s="42" t="str">
        <f t="shared" si="2"/>
        <v>አልተዛወረም</v>
      </c>
      <c r="U7" s="29">
        <f t="shared" si="3"/>
        <v>7</v>
      </c>
      <c r="V7" s="40">
        <f t="shared" si="4"/>
        <v>53.5</v>
      </c>
      <c r="W7" s="29" t="str">
        <f t="shared" si="5"/>
        <v/>
      </c>
      <c r="X7" s="29">
        <f t="shared" si="6"/>
        <v>45</v>
      </c>
      <c r="Y7" s="29" t="str">
        <f t="shared" si="7"/>
        <v/>
      </c>
      <c r="Z7" s="29">
        <f t="shared" si="8"/>
        <v>32.5</v>
      </c>
      <c r="AA7" s="29" t="str">
        <f t="shared" si="9"/>
        <v/>
      </c>
      <c r="AB7" s="29">
        <f t="shared" si="10"/>
        <v>31</v>
      </c>
      <c r="AC7" s="29" t="str">
        <f t="shared" si="11"/>
        <v/>
      </c>
      <c r="AD7" s="29">
        <f t="shared" si="12"/>
        <v>32.5</v>
      </c>
      <c r="AE7" s="29" t="str">
        <f t="shared" si="13"/>
        <v/>
      </c>
      <c r="AF7" s="29">
        <f t="shared" si="14"/>
        <v>44.5</v>
      </c>
      <c r="AG7" s="29" t="str">
        <f t="shared" si="15"/>
        <v/>
      </c>
      <c r="AH7" s="43">
        <f t="shared" si="16"/>
        <v>47</v>
      </c>
      <c r="AI7" s="43" t="str">
        <f t="shared" si="17"/>
        <v/>
      </c>
      <c r="AJ7" s="43">
        <f t="shared" si="18"/>
        <v>52</v>
      </c>
      <c r="AK7" s="43" t="str">
        <f t="shared" si="19"/>
        <v/>
      </c>
      <c r="AL7" s="43">
        <f t="shared" si="20"/>
        <v>54</v>
      </c>
      <c r="AM7" s="43" t="str">
        <f t="shared" si="21"/>
        <v/>
      </c>
      <c r="AN7" s="43">
        <f t="shared" si="22"/>
        <v>35</v>
      </c>
      <c r="AO7" s="43" t="str">
        <f t="shared" si="23"/>
        <v/>
      </c>
      <c r="AP7" s="44">
        <f t="shared" si="24"/>
        <v>71.5</v>
      </c>
      <c r="AQ7" s="43" t="str">
        <f t="shared" si="25"/>
        <v/>
      </c>
      <c r="AS7" s="32" t="s">
        <v>44</v>
      </c>
    </row>
    <row r="8" spans="1:47">
      <c r="A8" s="24"/>
      <c r="B8" s="27">
        <f>'S1'!B8</f>
        <v>4</v>
      </c>
      <c r="C8" s="38" t="str">
        <f>'S1'!D8</f>
        <v>ሙሀመድ ኡመር አህመድ</v>
      </c>
      <c r="D8" s="27" t="str">
        <f>'S1'!E8</f>
        <v>M</v>
      </c>
      <c r="E8" s="27">
        <f>'S1'!F8</f>
        <v>14</v>
      </c>
      <c r="F8" s="27">
        <f>IF(OR('S1'!G8="",'S2'!G8=""),"",('S1'!G8+'S2'!G8)/2)</f>
        <v>63</v>
      </c>
      <c r="G8" s="27">
        <f>IF(OR('S1'!H8="",'S2'!H8=""),"",('S1'!H8+'S2'!H8)/2)</f>
        <v>60</v>
      </c>
      <c r="H8" s="27">
        <f>IF(OR('S1'!I8="",'S2'!I8=""),"",('S1'!I8+'S2'!I8)/2)</f>
        <v>43.5</v>
      </c>
      <c r="I8" s="27">
        <f>IF(OR('S1'!J8="",'S2'!J8=""),"",('S1'!J8+'S2'!J8)/2)</f>
        <v>47</v>
      </c>
      <c r="J8" s="27">
        <f>IF(OR('S1'!K8="",'S2'!K8=""),"",('S1'!K8+'S2'!K8)/2)</f>
        <v>47</v>
      </c>
      <c r="K8" s="27">
        <f>IF(OR('S1'!L8="",'S2'!L8=""),"",('S1'!L8+'S2'!L8)/2)</f>
        <v>68</v>
      </c>
      <c r="L8" s="27">
        <f>IF(OR('S1'!M8="",'S2'!M8=""),"",('S1'!M8+'S2'!M8)/2)</f>
        <v>56.5</v>
      </c>
      <c r="M8" s="27">
        <f>IF(OR('S1'!N8="",'S2'!N8=""),"",('S1'!N8+'S2'!N8)/2)</f>
        <v>55.5</v>
      </c>
      <c r="N8" s="27">
        <f>IF(OR('S1'!O8="",'S2'!O8=""),"",('S1'!O8+'S2'!O8)/2)</f>
        <v>58.5</v>
      </c>
      <c r="O8" s="27">
        <f>IF(OR('S1'!P8="",'S2'!P8=""),"",('S1'!P8+'S2'!P8)/2)</f>
        <v>63</v>
      </c>
      <c r="P8" s="27">
        <f>IF(OR('S1'!Q8="",'S2'!Q8=""),"",('S1'!Q8+'S2'!Q8)/2)</f>
        <v>74</v>
      </c>
      <c r="Q8" s="27">
        <f>IF(OR('S1'!S8="",'S2'!S8=""),"",('S1'!S8+'S2'!S8)/2)</f>
        <v>636</v>
      </c>
      <c r="R8" s="27">
        <f t="shared" si="0"/>
        <v>57.81818181818182</v>
      </c>
      <c r="S8" s="27">
        <f t="shared" si="1"/>
        <v>8</v>
      </c>
      <c r="T8" s="42" t="str">
        <f t="shared" si="2"/>
        <v>ተዛውሯል</v>
      </c>
      <c r="U8" s="29">
        <f t="shared" si="3"/>
        <v>3</v>
      </c>
      <c r="V8" s="40">
        <f t="shared" si="4"/>
        <v>63</v>
      </c>
      <c r="W8" s="29" t="str">
        <f t="shared" si="5"/>
        <v/>
      </c>
      <c r="X8" s="29">
        <f t="shared" si="6"/>
        <v>60</v>
      </c>
      <c r="Y8" s="29" t="str">
        <f t="shared" si="7"/>
        <v/>
      </c>
      <c r="Z8" s="29">
        <f t="shared" si="8"/>
        <v>43.5</v>
      </c>
      <c r="AA8" s="29" t="str">
        <f t="shared" si="9"/>
        <v/>
      </c>
      <c r="AB8" s="29">
        <f t="shared" si="10"/>
        <v>47</v>
      </c>
      <c r="AC8" s="29" t="str">
        <f t="shared" si="11"/>
        <v/>
      </c>
      <c r="AD8" s="29">
        <f t="shared" si="12"/>
        <v>47</v>
      </c>
      <c r="AE8" s="29" t="str">
        <f t="shared" si="13"/>
        <v/>
      </c>
      <c r="AF8" s="29">
        <f t="shared" si="14"/>
        <v>68</v>
      </c>
      <c r="AG8" s="29" t="str">
        <f t="shared" si="15"/>
        <v/>
      </c>
      <c r="AH8" s="43">
        <f t="shared" si="16"/>
        <v>56.5</v>
      </c>
      <c r="AI8" s="43" t="str">
        <f t="shared" si="17"/>
        <v/>
      </c>
      <c r="AJ8" s="43">
        <f t="shared" si="18"/>
        <v>55.5</v>
      </c>
      <c r="AK8" s="43" t="str">
        <f t="shared" si="19"/>
        <v/>
      </c>
      <c r="AL8" s="43">
        <f t="shared" si="20"/>
        <v>58.5</v>
      </c>
      <c r="AM8" s="43" t="str">
        <f t="shared" si="21"/>
        <v/>
      </c>
      <c r="AN8" s="43">
        <f t="shared" si="22"/>
        <v>63</v>
      </c>
      <c r="AO8" s="43" t="str">
        <f t="shared" si="23"/>
        <v/>
      </c>
      <c r="AP8" s="44">
        <f t="shared" si="24"/>
        <v>74</v>
      </c>
      <c r="AQ8" s="43" t="str">
        <f t="shared" si="25"/>
        <v/>
      </c>
      <c r="AS8" s="32" t="s">
        <v>45</v>
      </c>
    </row>
    <row r="9" spans="1:47">
      <c r="A9" s="24"/>
      <c r="B9" s="27">
        <f>'S1'!B9</f>
        <v>5</v>
      </c>
      <c r="C9" s="38" t="str">
        <f>'S1'!D9</f>
        <v>ሙሀመድ ከማል አሻግሬ</v>
      </c>
      <c r="D9" s="27" t="str">
        <f>'S1'!E9</f>
        <v>M</v>
      </c>
      <c r="E9" s="27">
        <f>'S1'!F9</f>
        <v>14</v>
      </c>
      <c r="F9" s="27">
        <f>IF(OR('S1'!G9="",'S2'!G9=""),"",('S1'!G9+'S2'!G9)/2)</f>
        <v>33</v>
      </c>
      <c r="G9" s="27">
        <f>IF(OR('S1'!H9="",'S2'!H9=""),"",('S1'!H9+'S2'!H9)/2)</f>
        <v>42.5</v>
      </c>
      <c r="H9" s="27">
        <f>IF(OR('S1'!I9="",'S2'!I9=""),"",('S1'!I9+'S2'!I9)/2)</f>
        <v>43.5</v>
      </c>
      <c r="I9" s="27">
        <f>IF(OR('S1'!J9="",'S2'!J9=""),"",('S1'!J9+'S2'!J9)/2)</f>
        <v>43</v>
      </c>
      <c r="J9" s="27">
        <f>IF(OR('S1'!K9="",'S2'!K9=""),"",('S1'!K9+'S2'!K9)/2)</f>
        <v>31</v>
      </c>
      <c r="K9" s="27">
        <f>IF(OR('S1'!L9="",'S2'!L9=""),"",('S1'!L9+'S2'!L9)/2)</f>
        <v>48</v>
      </c>
      <c r="L9" s="27">
        <f>IF(OR('S1'!M9="",'S2'!M9=""),"",('S1'!M9+'S2'!M9)/2)</f>
        <v>52</v>
      </c>
      <c r="M9" s="27">
        <f>IF(OR('S1'!N9="",'S2'!N9=""),"",('S1'!N9+'S2'!N9)/2)</f>
        <v>50.5</v>
      </c>
      <c r="N9" s="27">
        <f>IF(OR('S1'!O9="",'S2'!O9=""),"",('S1'!O9+'S2'!O9)/2)</f>
        <v>62</v>
      </c>
      <c r="O9" s="27">
        <f>IF(OR('S1'!P9="",'S2'!P9=""),"",('S1'!P9+'S2'!P9)/2)</f>
        <v>41</v>
      </c>
      <c r="P9" s="27">
        <f>IF(OR('S1'!Q9="",'S2'!Q9=""),"",('S1'!Q9+'S2'!Q9)/2)</f>
        <v>65</v>
      </c>
      <c r="Q9" s="27">
        <f>IF(OR('S1'!S9="",'S2'!S9=""),"",('S1'!S9+'S2'!S9)/2)</f>
        <v>511.5</v>
      </c>
      <c r="R9" s="27">
        <f t="shared" si="0"/>
        <v>46.5</v>
      </c>
      <c r="S9" s="27">
        <f t="shared" si="1"/>
        <v>35</v>
      </c>
      <c r="T9" s="42" t="str">
        <f t="shared" si="2"/>
        <v>አልተዛወረም</v>
      </c>
      <c r="U9" s="29">
        <f t="shared" si="3"/>
        <v>7</v>
      </c>
      <c r="V9" s="40">
        <f t="shared" si="4"/>
        <v>33</v>
      </c>
      <c r="W9" s="29" t="str">
        <f t="shared" si="5"/>
        <v/>
      </c>
      <c r="X9" s="29">
        <f t="shared" si="6"/>
        <v>42.5</v>
      </c>
      <c r="Y9" s="29" t="str">
        <f t="shared" si="7"/>
        <v/>
      </c>
      <c r="Z9" s="29">
        <f t="shared" si="8"/>
        <v>43.5</v>
      </c>
      <c r="AA9" s="29" t="str">
        <f t="shared" si="9"/>
        <v/>
      </c>
      <c r="AB9" s="29">
        <f t="shared" si="10"/>
        <v>43</v>
      </c>
      <c r="AC9" s="29" t="str">
        <f t="shared" si="11"/>
        <v/>
      </c>
      <c r="AD9" s="29">
        <f t="shared" si="12"/>
        <v>31</v>
      </c>
      <c r="AE9" s="29" t="str">
        <f t="shared" si="13"/>
        <v/>
      </c>
      <c r="AF9" s="29">
        <f t="shared" si="14"/>
        <v>48</v>
      </c>
      <c r="AG9" s="29" t="str">
        <f t="shared" si="15"/>
        <v/>
      </c>
      <c r="AH9" s="43">
        <f t="shared" si="16"/>
        <v>52</v>
      </c>
      <c r="AI9" s="43" t="str">
        <f t="shared" si="17"/>
        <v/>
      </c>
      <c r="AJ9" s="43">
        <f t="shared" si="18"/>
        <v>50.5</v>
      </c>
      <c r="AK9" s="43" t="str">
        <f t="shared" si="19"/>
        <v/>
      </c>
      <c r="AL9" s="43">
        <f t="shared" si="20"/>
        <v>62</v>
      </c>
      <c r="AM9" s="43" t="str">
        <f t="shared" si="21"/>
        <v/>
      </c>
      <c r="AN9" s="43">
        <f t="shared" si="22"/>
        <v>41</v>
      </c>
      <c r="AO9" s="43" t="str">
        <f t="shared" si="23"/>
        <v/>
      </c>
      <c r="AP9" s="44">
        <f t="shared" si="24"/>
        <v>65</v>
      </c>
      <c r="AQ9" s="43" t="str">
        <f t="shared" si="25"/>
        <v/>
      </c>
    </row>
    <row r="10" spans="1:47">
      <c r="A10" s="24"/>
      <c r="B10" s="27">
        <f>'S1'!B10</f>
        <v>6</v>
      </c>
      <c r="C10" s="38" t="str">
        <f>'S1'!D10</f>
        <v>ሰልማን ሁሴን አደም</v>
      </c>
      <c r="D10" s="27" t="str">
        <f>'S1'!E10</f>
        <v>M</v>
      </c>
      <c r="E10" s="27">
        <f>'S1'!F10</f>
        <v>13</v>
      </c>
      <c r="F10" s="27">
        <f>IF(OR('S1'!G10="",'S2'!G10=""),"",('S1'!G10+'S2'!G10)/2)</f>
        <v>50.5</v>
      </c>
      <c r="G10" s="27">
        <f>IF(OR('S1'!H10="",'S2'!H10=""),"",('S1'!H10+'S2'!H10)/2)</f>
        <v>46.5</v>
      </c>
      <c r="H10" s="27">
        <f>IF(OR('S1'!I10="",'S2'!I10=""),"",('S1'!I10+'S2'!I10)/2)</f>
        <v>42</v>
      </c>
      <c r="I10" s="27">
        <f>IF(OR('S1'!J10="",'S2'!J10=""),"",('S1'!J10+'S2'!J10)/2)</f>
        <v>38</v>
      </c>
      <c r="J10" s="27">
        <f>IF(OR('S1'!K10="",'S2'!K10=""),"",('S1'!K10+'S2'!K10)/2)</f>
        <v>37</v>
      </c>
      <c r="K10" s="27">
        <f>IF(OR('S1'!L10="",'S2'!L10=""),"",('S1'!L10+'S2'!L10)/2)</f>
        <v>52</v>
      </c>
      <c r="L10" s="27">
        <f>IF(OR('S1'!M10="",'S2'!M10=""),"",('S1'!M10+'S2'!M10)/2)</f>
        <v>48</v>
      </c>
      <c r="M10" s="27">
        <f>IF(OR('S1'!N10="",'S2'!N10=""),"",('S1'!N10+'S2'!N10)/2)</f>
        <v>49.5</v>
      </c>
      <c r="N10" s="27">
        <f>IF(OR('S1'!O10="",'S2'!O10=""),"",('S1'!O10+'S2'!O10)/2)</f>
        <v>66.25</v>
      </c>
      <c r="O10" s="27">
        <f>IF(OR('S1'!P10="",'S2'!P10=""),"",('S1'!P10+'S2'!P10)/2)</f>
        <v>52.5</v>
      </c>
      <c r="P10" s="27">
        <f>IF(OR('S1'!Q10="",'S2'!Q10=""),"",('S1'!Q10+'S2'!Q10)/2)</f>
        <v>77.5</v>
      </c>
      <c r="Q10" s="27">
        <f>IF(OR('S1'!S10="",'S2'!S10=""),"",('S1'!S10+'S2'!S10)/2)</f>
        <v>559.75</v>
      </c>
      <c r="R10" s="27">
        <f t="shared" si="0"/>
        <v>50.886363636363633</v>
      </c>
      <c r="S10" s="27">
        <f t="shared" si="1"/>
        <v>24</v>
      </c>
      <c r="T10" s="42" t="str">
        <f t="shared" si="2"/>
        <v>ተዛውሯል</v>
      </c>
      <c r="U10" s="29">
        <f t="shared" si="3"/>
        <v>6</v>
      </c>
      <c r="V10" s="40">
        <f t="shared" si="4"/>
        <v>50.5</v>
      </c>
      <c r="W10" s="29" t="str">
        <f t="shared" si="5"/>
        <v/>
      </c>
      <c r="X10" s="29">
        <f t="shared" si="6"/>
        <v>46.5</v>
      </c>
      <c r="Y10" s="29" t="str">
        <f t="shared" si="7"/>
        <v/>
      </c>
      <c r="Z10" s="29">
        <f t="shared" si="8"/>
        <v>42</v>
      </c>
      <c r="AA10" s="29" t="str">
        <f t="shared" si="9"/>
        <v/>
      </c>
      <c r="AB10" s="29">
        <f t="shared" si="10"/>
        <v>38</v>
      </c>
      <c r="AC10" s="29" t="str">
        <f t="shared" si="11"/>
        <v/>
      </c>
      <c r="AD10" s="29">
        <f t="shared" si="12"/>
        <v>37</v>
      </c>
      <c r="AE10" s="29" t="str">
        <f t="shared" si="13"/>
        <v/>
      </c>
      <c r="AF10" s="29">
        <f t="shared" si="14"/>
        <v>52</v>
      </c>
      <c r="AG10" s="29" t="str">
        <f t="shared" si="15"/>
        <v/>
      </c>
      <c r="AH10" s="43">
        <f t="shared" si="16"/>
        <v>48</v>
      </c>
      <c r="AI10" s="43" t="str">
        <f t="shared" si="17"/>
        <v/>
      </c>
      <c r="AJ10" s="43">
        <f t="shared" si="18"/>
        <v>49.5</v>
      </c>
      <c r="AK10" s="43" t="str">
        <f t="shared" si="19"/>
        <v/>
      </c>
      <c r="AL10" s="43">
        <f t="shared" si="20"/>
        <v>66.25</v>
      </c>
      <c r="AM10" s="43" t="str">
        <f t="shared" si="21"/>
        <v/>
      </c>
      <c r="AN10" s="43">
        <f t="shared" si="22"/>
        <v>52.5</v>
      </c>
      <c r="AO10" s="43" t="str">
        <f t="shared" si="23"/>
        <v/>
      </c>
      <c r="AP10" s="44">
        <f t="shared" si="24"/>
        <v>77.5</v>
      </c>
      <c r="AQ10" s="43" t="str">
        <f t="shared" si="25"/>
        <v/>
      </c>
    </row>
    <row r="11" spans="1:47">
      <c r="A11" s="24"/>
      <c r="B11" s="27">
        <f>'S1'!B11</f>
        <v>7</v>
      </c>
      <c r="C11" s="38" t="str">
        <f>'S1'!D11</f>
        <v>ሰልማን ሙሀመድ ይማም</v>
      </c>
      <c r="D11" s="27" t="str">
        <f>'S1'!E11</f>
        <v>M</v>
      </c>
      <c r="E11" s="27">
        <f>'S1'!F11</f>
        <v>13</v>
      </c>
      <c r="F11" s="27">
        <f>IF(OR('S1'!G11="",'S2'!G11=""),"",('S1'!G11+'S2'!G11)/2)</f>
        <v>66.5</v>
      </c>
      <c r="G11" s="27">
        <f>IF(OR('S1'!H11="",'S2'!H11=""),"",('S1'!H11+'S2'!H11)/2)</f>
        <v>39.5</v>
      </c>
      <c r="H11" s="27">
        <f>IF(OR('S1'!I11="",'S2'!I11=""),"",('S1'!I11+'S2'!I11)/2)</f>
        <v>31</v>
      </c>
      <c r="I11" s="27">
        <f>IF(OR('S1'!J11="",'S2'!J11=""),"",('S1'!J11+'S2'!J11)/2)</f>
        <v>47</v>
      </c>
      <c r="J11" s="27">
        <f>IF(OR('S1'!K11="",'S2'!K11=""),"",('S1'!K11+'S2'!K11)/2)</f>
        <v>36</v>
      </c>
      <c r="K11" s="27">
        <f>IF(OR('S1'!L11="",'S2'!L11=""),"",('S1'!L11+'S2'!L11)/2)</f>
        <v>51</v>
      </c>
      <c r="L11" s="27">
        <f>IF(OR('S1'!M11="",'S2'!M11=""),"",('S1'!M11+'S2'!M11)/2)</f>
        <v>43</v>
      </c>
      <c r="M11" s="27">
        <f>IF(OR('S1'!N11="",'S2'!N11=""),"",('S1'!N11+'S2'!N11)/2)</f>
        <v>53</v>
      </c>
      <c r="N11" s="27">
        <f>IF(OR('S1'!O11="",'S2'!O11=""),"",('S1'!O11+'S2'!O11)/2)</f>
        <v>68.25</v>
      </c>
      <c r="O11" s="27">
        <f>IF(OR('S1'!P11="",'S2'!P11=""),"",('S1'!P11+'S2'!P11)/2)</f>
        <v>53</v>
      </c>
      <c r="P11" s="27">
        <f>IF(OR('S1'!Q11="",'S2'!Q11=""),"",('S1'!Q11+'S2'!Q11)/2)</f>
        <v>46</v>
      </c>
      <c r="Q11" s="27">
        <f>IF(OR('S1'!S11="",'S2'!S11=""),"",('S1'!S11+'S2'!S11)/2)</f>
        <v>534.25</v>
      </c>
      <c r="R11" s="27">
        <f t="shared" si="0"/>
        <v>48.56818181818182</v>
      </c>
      <c r="S11" s="27">
        <f t="shared" si="1"/>
        <v>32</v>
      </c>
      <c r="T11" s="42" t="str">
        <f t="shared" si="2"/>
        <v>አልተዛወረም</v>
      </c>
      <c r="U11" s="29">
        <f t="shared" si="3"/>
        <v>6</v>
      </c>
      <c r="V11" s="40">
        <f t="shared" si="4"/>
        <v>66.5</v>
      </c>
      <c r="W11" s="29" t="str">
        <f t="shared" si="5"/>
        <v/>
      </c>
      <c r="X11" s="29">
        <f t="shared" si="6"/>
        <v>39.5</v>
      </c>
      <c r="Y11" s="29" t="str">
        <f t="shared" si="7"/>
        <v/>
      </c>
      <c r="Z11" s="29">
        <f t="shared" si="8"/>
        <v>31</v>
      </c>
      <c r="AA11" s="29" t="str">
        <f t="shared" si="9"/>
        <v/>
      </c>
      <c r="AB11" s="29">
        <f t="shared" si="10"/>
        <v>47</v>
      </c>
      <c r="AC11" s="29" t="str">
        <f t="shared" si="11"/>
        <v/>
      </c>
      <c r="AD11" s="29">
        <f t="shared" si="12"/>
        <v>36</v>
      </c>
      <c r="AE11" s="29" t="str">
        <f t="shared" si="13"/>
        <v/>
      </c>
      <c r="AF11" s="29">
        <f t="shared" si="14"/>
        <v>51</v>
      </c>
      <c r="AG11" s="29" t="str">
        <f t="shared" si="15"/>
        <v/>
      </c>
      <c r="AH11" s="43">
        <f t="shared" si="16"/>
        <v>43</v>
      </c>
      <c r="AI11" s="43" t="str">
        <f t="shared" si="17"/>
        <v/>
      </c>
      <c r="AJ11" s="43">
        <f t="shared" si="18"/>
        <v>53</v>
      </c>
      <c r="AK11" s="43" t="str">
        <f t="shared" si="19"/>
        <v/>
      </c>
      <c r="AL11" s="43">
        <f t="shared" si="20"/>
        <v>68.25</v>
      </c>
      <c r="AM11" s="43" t="str">
        <f t="shared" si="21"/>
        <v/>
      </c>
      <c r="AN11" s="43">
        <f t="shared" si="22"/>
        <v>53</v>
      </c>
      <c r="AO11" s="43" t="str">
        <f t="shared" si="23"/>
        <v/>
      </c>
      <c r="AP11" s="44">
        <f t="shared" si="24"/>
        <v>46</v>
      </c>
      <c r="AQ11" s="43" t="str">
        <f t="shared" si="25"/>
        <v/>
      </c>
    </row>
    <row r="12" spans="1:47">
      <c r="A12" s="24"/>
      <c r="B12" s="27">
        <f>'S1'!B12</f>
        <v>8</v>
      </c>
      <c r="C12" s="38" t="str">
        <f>'S1'!D12</f>
        <v>ሰሚር ኢብራሂም ሰኢድ</v>
      </c>
      <c r="D12" s="27" t="str">
        <f>'S1'!E12</f>
        <v>M</v>
      </c>
      <c r="E12" s="27">
        <f>'S1'!F12</f>
        <v>13</v>
      </c>
      <c r="F12" s="27">
        <f>IF(OR('S1'!G12="",'S2'!G12=""),"",('S1'!G12+'S2'!G12)/2)</f>
        <v>78</v>
      </c>
      <c r="G12" s="27">
        <f>IF(OR('S1'!H12="",'S2'!H12=""),"",('S1'!H12+'S2'!H12)/2)</f>
        <v>75.5</v>
      </c>
      <c r="H12" s="27">
        <f>IF(OR('S1'!I12="",'S2'!I12=""),"",('S1'!I12+'S2'!I12)/2)</f>
        <v>59.5</v>
      </c>
      <c r="I12" s="27">
        <f>IF(OR('S1'!J12="",'S2'!J12=""),"",('S1'!J12+'S2'!J12)/2)</f>
        <v>58</v>
      </c>
      <c r="J12" s="27">
        <f>IF(OR('S1'!K12="",'S2'!K12=""),"",('S1'!K12+'S2'!K12)/2)</f>
        <v>54</v>
      </c>
      <c r="K12" s="27">
        <f>IF(OR('S1'!L12="",'S2'!L12=""),"",('S1'!L12+'S2'!L12)/2)</f>
        <v>61.5</v>
      </c>
      <c r="L12" s="27">
        <f>IF(OR('S1'!M12="",'S2'!M12=""),"",('S1'!M12+'S2'!M12)/2)</f>
        <v>60</v>
      </c>
      <c r="M12" s="27">
        <f>IF(OR('S1'!N12="",'S2'!N12=""),"",('S1'!N12+'S2'!N12)/2)</f>
        <v>66</v>
      </c>
      <c r="N12" s="27">
        <f>IF(OR('S1'!O12="",'S2'!O12=""),"",('S1'!O12+'S2'!O12)/2)</f>
        <v>77.5</v>
      </c>
      <c r="O12" s="27">
        <f>IF(OR('S1'!P12="",'S2'!P12=""),"",('S1'!P12+'S2'!P12)/2)</f>
        <v>72</v>
      </c>
      <c r="P12" s="27">
        <f>IF(OR('S1'!Q12="",'S2'!Q12=""),"",('S1'!Q12+'S2'!Q12)/2)</f>
        <v>78</v>
      </c>
      <c r="Q12" s="27">
        <f>IF(OR('S1'!S12="",'S2'!S12=""),"",('S1'!S12+'S2'!S12)/2)</f>
        <v>740</v>
      </c>
      <c r="R12" s="27">
        <f t="shared" si="0"/>
        <v>67.272727272727266</v>
      </c>
      <c r="S12" s="27">
        <f t="shared" si="1"/>
        <v>4</v>
      </c>
      <c r="T12" s="42" t="str">
        <f t="shared" si="2"/>
        <v>ተዛውሯል</v>
      </c>
      <c r="U12" s="29">
        <f t="shared" si="3"/>
        <v>0</v>
      </c>
      <c r="V12" s="40">
        <f t="shared" si="4"/>
        <v>78</v>
      </c>
      <c r="W12" s="29" t="str">
        <f t="shared" si="5"/>
        <v/>
      </c>
      <c r="X12" s="29">
        <f t="shared" si="6"/>
        <v>75.5</v>
      </c>
      <c r="Y12" s="29" t="str">
        <f t="shared" si="7"/>
        <v/>
      </c>
      <c r="Z12" s="29">
        <f t="shared" si="8"/>
        <v>59.5</v>
      </c>
      <c r="AA12" s="29" t="str">
        <f t="shared" si="9"/>
        <v/>
      </c>
      <c r="AB12" s="29">
        <f t="shared" si="10"/>
        <v>58</v>
      </c>
      <c r="AC12" s="29" t="str">
        <f t="shared" si="11"/>
        <v/>
      </c>
      <c r="AD12" s="29">
        <f t="shared" si="12"/>
        <v>54</v>
      </c>
      <c r="AE12" s="29" t="str">
        <f t="shared" si="13"/>
        <v/>
      </c>
      <c r="AF12" s="29">
        <f t="shared" si="14"/>
        <v>61.5</v>
      </c>
      <c r="AG12" s="29" t="str">
        <f t="shared" si="15"/>
        <v/>
      </c>
      <c r="AH12" s="43">
        <f t="shared" si="16"/>
        <v>60</v>
      </c>
      <c r="AI12" s="43" t="str">
        <f t="shared" si="17"/>
        <v/>
      </c>
      <c r="AJ12" s="43">
        <f t="shared" si="18"/>
        <v>66</v>
      </c>
      <c r="AK12" s="43" t="str">
        <f t="shared" si="19"/>
        <v/>
      </c>
      <c r="AL12" s="43">
        <f t="shared" si="20"/>
        <v>77.5</v>
      </c>
      <c r="AM12" s="43" t="str">
        <f t="shared" si="21"/>
        <v/>
      </c>
      <c r="AN12" s="43">
        <f t="shared" si="22"/>
        <v>72</v>
      </c>
      <c r="AO12" s="43" t="str">
        <f t="shared" si="23"/>
        <v/>
      </c>
      <c r="AP12" s="44">
        <f t="shared" si="24"/>
        <v>78</v>
      </c>
      <c r="AQ12" s="43" t="str">
        <f t="shared" si="25"/>
        <v/>
      </c>
    </row>
    <row r="13" spans="1:47">
      <c r="A13" s="24"/>
      <c r="B13" s="27">
        <f>'S1'!B13</f>
        <v>9</v>
      </c>
      <c r="C13" s="38" t="str">
        <f>'S1'!D13</f>
        <v>ሰኢድ ሙሀመድ ያሲን</v>
      </c>
      <c r="D13" s="27" t="str">
        <f>'S1'!E13</f>
        <v>M</v>
      </c>
      <c r="E13" s="27">
        <f>'S1'!F13</f>
        <v>16</v>
      </c>
      <c r="F13" s="27">
        <f>IF(OR('S1'!G13="",'S2'!G13=""),"",('S1'!G13+'S2'!G13)/2)</f>
        <v>40.5</v>
      </c>
      <c r="G13" s="27">
        <f>IF(OR('S1'!H13="",'S2'!H13=""),"",('S1'!H13+'S2'!H13)/2)</f>
        <v>39.5</v>
      </c>
      <c r="H13" s="27">
        <f>IF(OR('S1'!I13="",'S2'!I13=""),"",('S1'!I13+'S2'!I13)/2)</f>
        <v>60</v>
      </c>
      <c r="I13" s="27">
        <f>IF(OR('S1'!J13="",'S2'!J13=""),"",('S1'!J13+'S2'!J13)/2)</f>
        <v>48.5</v>
      </c>
      <c r="J13" s="27">
        <f>IF(OR('S1'!K13="",'S2'!K13=""),"",('S1'!K13+'S2'!K13)/2)</f>
        <v>44.5</v>
      </c>
      <c r="K13" s="27">
        <f>IF(OR('S1'!L13="",'S2'!L13=""),"",('S1'!L13+'S2'!L13)/2)</f>
        <v>54</v>
      </c>
      <c r="L13" s="27">
        <f>IF(OR('S1'!M13="",'S2'!M13=""),"",('S1'!M13+'S2'!M13)/2)</f>
        <v>55.5</v>
      </c>
      <c r="M13" s="27">
        <f>IF(OR('S1'!N13="",'S2'!N13=""),"",('S1'!N13+'S2'!N13)/2)</f>
        <v>56.5</v>
      </c>
      <c r="N13" s="27">
        <f>IF(OR('S1'!O13="",'S2'!O13=""),"",('S1'!O13+'S2'!O13)/2)</f>
        <v>65</v>
      </c>
      <c r="O13" s="27">
        <f>IF(OR('S1'!P13="",'S2'!P13=""),"",('S1'!P13+'S2'!P13)/2)</f>
        <v>60.5</v>
      </c>
      <c r="P13" s="27">
        <f>IF(OR('S1'!Q13="",'S2'!Q13=""),"",('S1'!Q13+'S2'!Q13)/2)</f>
        <v>76.5</v>
      </c>
      <c r="Q13" s="27">
        <f>IF(OR('S1'!S13="",'S2'!S13=""),"",('S1'!S13+'S2'!S13)/2)</f>
        <v>601</v>
      </c>
      <c r="R13" s="27">
        <f t="shared" si="0"/>
        <v>54.636363636363633</v>
      </c>
      <c r="S13" s="27">
        <f t="shared" si="1"/>
        <v>14</v>
      </c>
      <c r="T13" s="42" t="str">
        <f t="shared" si="2"/>
        <v>ተዛውሯል</v>
      </c>
      <c r="U13" s="29">
        <f t="shared" si="3"/>
        <v>4</v>
      </c>
      <c r="V13" s="40">
        <f t="shared" si="4"/>
        <v>40.5</v>
      </c>
      <c r="W13" s="29" t="str">
        <f t="shared" si="5"/>
        <v/>
      </c>
      <c r="X13" s="29">
        <f t="shared" si="6"/>
        <v>39.5</v>
      </c>
      <c r="Y13" s="29" t="str">
        <f t="shared" si="7"/>
        <v/>
      </c>
      <c r="Z13" s="29">
        <f t="shared" si="8"/>
        <v>60</v>
      </c>
      <c r="AA13" s="29" t="str">
        <f t="shared" si="9"/>
        <v/>
      </c>
      <c r="AB13" s="29">
        <f t="shared" si="10"/>
        <v>48.5</v>
      </c>
      <c r="AC13" s="29" t="str">
        <f t="shared" si="11"/>
        <v/>
      </c>
      <c r="AD13" s="29">
        <f t="shared" si="12"/>
        <v>44.5</v>
      </c>
      <c r="AE13" s="29" t="str">
        <f t="shared" si="13"/>
        <v/>
      </c>
      <c r="AF13" s="29">
        <f t="shared" si="14"/>
        <v>54</v>
      </c>
      <c r="AG13" s="29" t="str">
        <f t="shared" si="15"/>
        <v/>
      </c>
      <c r="AH13" s="43">
        <f t="shared" si="16"/>
        <v>55.5</v>
      </c>
      <c r="AI13" s="43" t="str">
        <f t="shared" si="17"/>
        <v/>
      </c>
      <c r="AJ13" s="43">
        <f t="shared" si="18"/>
        <v>56.5</v>
      </c>
      <c r="AK13" s="43" t="str">
        <f t="shared" si="19"/>
        <v/>
      </c>
      <c r="AL13" s="43">
        <f t="shared" si="20"/>
        <v>65</v>
      </c>
      <c r="AM13" s="43" t="str">
        <f t="shared" si="21"/>
        <v/>
      </c>
      <c r="AN13" s="43">
        <f t="shared" si="22"/>
        <v>60.5</v>
      </c>
      <c r="AO13" s="43" t="str">
        <f t="shared" si="23"/>
        <v/>
      </c>
      <c r="AP13" s="44">
        <f t="shared" si="24"/>
        <v>76.5</v>
      </c>
      <c r="AQ13" s="43" t="str">
        <f t="shared" si="25"/>
        <v/>
      </c>
    </row>
    <row r="14" spans="1:47">
      <c r="A14" s="24"/>
      <c r="B14" s="27">
        <f>'S1'!B14</f>
        <v>10</v>
      </c>
      <c r="C14" s="38" t="str">
        <f>'S1'!D14</f>
        <v>ሰኢድ አህመድ ሚነወር</v>
      </c>
      <c r="D14" s="27" t="str">
        <f>'S1'!E14</f>
        <v>M</v>
      </c>
      <c r="E14" s="27">
        <f>'S1'!F14</f>
        <v>15</v>
      </c>
      <c r="F14" s="27" t="str">
        <f>IF(OR('S1'!G14="",'S2'!G14=""),"",('S1'!G14+'S2'!G14)/2)</f>
        <v/>
      </c>
      <c r="G14" s="27" t="str">
        <f>IF(OR('S1'!H14="",'S2'!H14=""),"",('S1'!H14+'S2'!H14)/2)</f>
        <v/>
      </c>
      <c r="H14" s="27" t="str">
        <f>IF(OR('S1'!I14="",'S2'!I14=""),"",('S1'!I14+'S2'!I14)/2)</f>
        <v/>
      </c>
      <c r="I14" s="27" t="str">
        <f>IF(OR('S1'!J14="",'S2'!J14=""),"",('S1'!J14+'S2'!J14)/2)</f>
        <v/>
      </c>
      <c r="J14" s="27" t="str">
        <f>IF(OR('S1'!K14="",'S2'!K14=""),"",('S1'!K14+'S2'!K14)/2)</f>
        <v/>
      </c>
      <c r="K14" s="27" t="str">
        <f>IF(OR('S1'!L14="",'S2'!L14=""),"",('S1'!L14+'S2'!L14)/2)</f>
        <v/>
      </c>
      <c r="L14" s="27" t="str">
        <f>IF(OR('S1'!M14="",'S2'!M14=""),"",('S1'!M14+'S2'!M14)/2)</f>
        <v/>
      </c>
      <c r="M14" s="27" t="str">
        <f>IF(OR('S1'!N14="",'S2'!N14=""),"",('S1'!N14+'S2'!N14)/2)</f>
        <v/>
      </c>
      <c r="N14" s="27" t="str">
        <f>IF(OR('S1'!O14="",'S2'!O14=""),"",('S1'!O14+'S2'!O14)/2)</f>
        <v/>
      </c>
      <c r="O14" s="27" t="str">
        <f>IF(OR('S1'!P14="",'S2'!P14=""),"",('S1'!P14+'S2'!P14)/2)</f>
        <v/>
      </c>
      <c r="P14" s="27" t="str">
        <f>IF(OR('S1'!Q14="",'S2'!Q14=""),"",('S1'!Q14+'S2'!Q14)/2)</f>
        <v/>
      </c>
      <c r="Q14" s="27" t="str">
        <f>IF(OR('S1'!S14="",'S2'!S14=""),"",('S1'!S14+'S2'!S14)/2)</f>
        <v/>
      </c>
      <c r="R14" s="27" t="str">
        <f t="shared" si="0"/>
        <v/>
      </c>
      <c r="S14" s="27" t="str">
        <f t="shared" si="1"/>
        <v/>
      </c>
      <c r="T14" s="42" t="str">
        <f t="shared" si="2"/>
        <v>-</v>
      </c>
      <c r="U14" s="29">
        <f t="shared" si="3"/>
        <v>0</v>
      </c>
      <c r="V14" s="40" t="str">
        <f t="shared" si="4"/>
        <v/>
      </c>
      <c r="W14" s="29" t="str">
        <f t="shared" si="5"/>
        <v/>
      </c>
      <c r="X14" s="29" t="str">
        <f t="shared" si="6"/>
        <v/>
      </c>
      <c r="Y14" s="29" t="str">
        <f t="shared" si="7"/>
        <v/>
      </c>
      <c r="Z14" s="29" t="str">
        <f t="shared" si="8"/>
        <v/>
      </c>
      <c r="AA14" s="29" t="str">
        <f t="shared" si="9"/>
        <v/>
      </c>
      <c r="AB14" s="29" t="str">
        <f t="shared" si="10"/>
        <v/>
      </c>
      <c r="AC14" s="29" t="str">
        <f t="shared" si="11"/>
        <v/>
      </c>
      <c r="AD14" s="29" t="str">
        <f t="shared" si="12"/>
        <v/>
      </c>
      <c r="AE14" s="29" t="str">
        <f t="shared" si="13"/>
        <v/>
      </c>
      <c r="AF14" s="29" t="str">
        <f t="shared" si="14"/>
        <v/>
      </c>
      <c r="AG14" s="29" t="str">
        <f t="shared" si="15"/>
        <v/>
      </c>
      <c r="AH14" s="43" t="str">
        <f t="shared" si="16"/>
        <v/>
      </c>
      <c r="AI14" s="43" t="str">
        <f t="shared" si="17"/>
        <v/>
      </c>
      <c r="AJ14" s="43" t="str">
        <f t="shared" si="18"/>
        <v/>
      </c>
      <c r="AK14" s="43" t="str">
        <f t="shared" si="19"/>
        <v/>
      </c>
      <c r="AL14" s="43" t="str">
        <f t="shared" si="20"/>
        <v/>
      </c>
      <c r="AM14" s="43" t="str">
        <f t="shared" si="21"/>
        <v/>
      </c>
      <c r="AN14" s="43" t="str">
        <f t="shared" si="22"/>
        <v/>
      </c>
      <c r="AO14" s="43" t="str">
        <f t="shared" si="23"/>
        <v/>
      </c>
      <c r="AP14" s="44" t="str">
        <f t="shared" si="24"/>
        <v/>
      </c>
      <c r="AQ14" s="43" t="str">
        <f t="shared" si="25"/>
        <v/>
      </c>
    </row>
    <row r="15" spans="1:47">
      <c r="A15" s="24"/>
      <c r="B15" s="27">
        <f>'S1'!B15</f>
        <v>11</v>
      </c>
      <c r="C15" s="38" t="str">
        <f>'S1'!D15</f>
        <v>ሰኢድ ይማም አሊ</v>
      </c>
      <c r="D15" s="27" t="str">
        <f>'S1'!E15</f>
        <v>M</v>
      </c>
      <c r="E15" s="27">
        <f>'S1'!F15</f>
        <v>15</v>
      </c>
      <c r="F15" s="27">
        <f>IF(OR('S1'!G15="",'S2'!G15=""),"",('S1'!G15+'S2'!G15)/2)</f>
        <v>83</v>
      </c>
      <c r="G15" s="27">
        <f>IF(OR('S1'!H15="",'S2'!H15=""),"",('S1'!H15+'S2'!H15)/2)</f>
        <v>66.5</v>
      </c>
      <c r="H15" s="27">
        <f>IF(OR('S1'!I15="",'S2'!I15=""),"",('S1'!I15+'S2'!I15)/2)</f>
        <v>90</v>
      </c>
      <c r="I15" s="27">
        <f>IF(OR('S1'!J15="",'S2'!J15=""),"",('S1'!J15+'S2'!J15)/2)</f>
        <v>72.5</v>
      </c>
      <c r="J15" s="27">
        <f>IF(OR('S1'!K15="",'S2'!K15=""),"",('S1'!K15+'S2'!K15)/2)</f>
        <v>88.25</v>
      </c>
      <c r="K15" s="27">
        <f>IF(OR('S1'!L15="",'S2'!L15=""),"",('S1'!L15+'S2'!L15)/2)</f>
        <v>86</v>
      </c>
      <c r="L15" s="27">
        <f>IF(OR('S1'!M15="",'S2'!M15=""),"",('S1'!M15+'S2'!M15)/2)</f>
        <v>83.5</v>
      </c>
      <c r="M15" s="27">
        <f>IF(OR('S1'!N15="",'S2'!N15=""),"",('S1'!N15+'S2'!N15)/2)</f>
        <v>77.5</v>
      </c>
      <c r="N15" s="27">
        <f>IF(OR('S1'!O15="",'S2'!O15=""),"",('S1'!O15+'S2'!O15)/2)</f>
        <v>86.25</v>
      </c>
      <c r="O15" s="27">
        <f>IF(OR('S1'!P15="",'S2'!P15=""),"",('S1'!P15+'S2'!P15)/2)</f>
        <v>84</v>
      </c>
      <c r="P15" s="27">
        <f>IF(OR('S1'!Q15="",'S2'!Q15=""),"",('S1'!Q15+'S2'!Q15)/2)</f>
        <v>89</v>
      </c>
      <c r="Q15" s="27">
        <f>IF(OR('S1'!S15="",'S2'!S15=""),"",('S1'!S15+'S2'!S15)/2)</f>
        <v>906.5</v>
      </c>
      <c r="R15" s="27">
        <f t="shared" si="0"/>
        <v>82.409090909090907</v>
      </c>
      <c r="S15" s="27">
        <f t="shared" si="1"/>
        <v>1</v>
      </c>
      <c r="T15" s="42" t="str">
        <f t="shared" si="2"/>
        <v>ተዛውሯል</v>
      </c>
      <c r="U15" s="29">
        <f t="shared" si="3"/>
        <v>0</v>
      </c>
      <c r="V15" s="40">
        <f t="shared" si="4"/>
        <v>83</v>
      </c>
      <c r="W15" s="29" t="str">
        <f t="shared" si="5"/>
        <v/>
      </c>
      <c r="X15" s="29">
        <f t="shared" si="6"/>
        <v>66.5</v>
      </c>
      <c r="Y15" s="29" t="str">
        <f t="shared" si="7"/>
        <v/>
      </c>
      <c r="Z15" s="29">
        <f t="shared" si="8"/>
        <v>90</v>
      </c>
      <c r="AA15" s="29" t="str">
        <f t="shared" si="9"/>
        <v/>
      </c>
      <c r="AB15" s="29">
        <f t="shared" si="10"/>
        <v>72.5</v>
      </c>
      <c r="AC15" s="29" t="str">
        <f t="shared" si="11"/>
        <v/>
      </c>
      <c r="AD15" s="29">
        <f t="shared" si="12"/>
        <v>88.25</v>
      </c>
      <c r="AE15" s="29" t="str">
        <f t="shared" si="13"/>
        <v/>
      </c>
      <c r="AF15" s="29">
        <f t="shared" si="14"/>
        <v>86</v>
      </c>
      <c r="AG15" s="29" t="str">
        <f t="shared" si="15"/>
        <v/>
      </c>
      <c r="AH15" s="43">
        <f t="shared" si="16"/>
        <v>83.5</v>
      </c>
      <c r="AI15" s="43" t="str">
        <f t="shared" si="17"/>
        <v/>
      </c>
      <c r="AJ15" s="43">
        <f t="shared" si="18"/>
        <v>77.5</v>
      </c>
      <c r="AK15" s="43" t="str">
        <f t="shared" si="19"/>
        <v/>
      </c>
      <c r="AL15" s="43">
        <f t="shared" si="20"/>
        <v>86.25</v>
      </c>
      <c r="AM15" s="43" t="str">
        <f t="shared" si="21"/>
        <v/>
      </c>
      <c r="AN15" s="43">
        <f t="shared" si="22"/>
        <v>84</v>
      </c>
      <c r="AO15" s="43" t="str">
        <f t="shared" si="23"/>
        <v/>
      </c>
      <c r="AP15" s="44">
        <f t="shared" si="24"/>
        <v>89</v>
      </c>
      <c r="AQ15" s="43" t="str">
        <f t="shared" si="25"/>
        <v/>
      </c>
    </row>
    <row r="16" spans="1:47">
      <c r="A16" s="24"/>
      <c r="B16" s="27">
        <f>'S1'!B16</f>
        <v>12</v>
      </c>
      <c r="C16" s="38" t="str">
        <f>'S1'!D16</f>
        <v>ረመዷን ኑራዲስ ሙሀመድ</v>
      </c>
      <c r="D16" s="27" t="str">
        <f>'S1'!E16</f>
        <v>M</v>
      </c>
      <c r="E16" s="27">
        <f>'S1'!F16</f>
        <v>14</v>
      </c>
      <c r="F16" s="27">
        <f>IF(OR('S1'!G16="",'S2'!G16=""),"",('S1'!G16+'S2'!G16)/2)</f>
        <v>63.5</v>
      </c>
      <c r="G16" s="27">
        <f>IF(OR('S1'!H16="",'S2'!H16=""),"",('S1'!H16+'S2'!H16)/2)</f>
        <v>51</v>
      </c>
      <c r="H16" s="27">
        <f>IF(OR('S1'!I16="",'S2'!I16=""),"",('S1'!I16+'S2'!I16)/2)</f>
        <v>54</v>
      </c>
      <c r="I16" s="27">
        <f>IF(OR('S1'!J16="",'S2'!J16=""),"",('S1'!J16+'S2'!J16)/2)</f>
        <v>35</v>
      </c>
      <c r="J16" s="27">
        <f>IF(OR('S1'!K16="",'S2'!K16=""),"",('S1'!K16+'S2'!K16)/2)</f>
        <v>40</v>
      </c>
      <c r="K16" s="27">
        <f>IF(OR('S1'!L16="",'S2'!L16=""),"",('S1'!L16+'S2'!L16)/2)</f>
        <v>52.5</v>
      </c>
      <c r="L16" s="27">
        <f>IF(OR('S1'!M16="",'S2'!M16=""),"",('S1'!M16+'S2'!M16)/2)</f>
        <v>50.5</v>
      </c>
      <c r="M16" s="27">
        <f>IF(OR('S1'!N16="",'S2'!N16=""),"",('S1'!N16+'S2'!N16)/2)</f>
        <v>51.5</v>
      </c>
      <c r="N16" s="27">
        <f>IF(OR('S1'!O16="",'S2'!O16=""),"",('S1'!O16+'S2'!O16)/2)</f>
        <v>68.5</v>
      </c>
      <c r="O16" s="27">
        <f>IF(OR('S1'!P16="",'S2'!P16=""),"",('S1'!P16+'S2'!P16)/2)</f>
        <v>66.5</v>
      </c>
      <c r="P16" s="27">
        <f>IF(OR('S1'!Q16="",'S2'!Q16=""),"",('S1'!Q16+'S2'!Q16)/2)</f>
        <v>69.5</v>
      </c>
      <c r="Q16" s="27">
        <f>IF(OR('S1'!S16="",'S2'!S16=""),"",('S1'!S16+'S2'!S16)/2)</f>
        <v>602.5</v>
      </c>
      <c r="R16" s="27">
        <f t="shared" si="0"/>
        <v>54.772727272727273</v>
      </c>
      <c r="S16" s="27">
        <f t="shared" si="1"/>
        <v>13</v>
      </c>
      <c r="T16" s="42" t="str">
        <f t="shared" si="2"/>
        <v>ተዛውሯል</v>
      </c>
      <c r="U16" s="29">
        <f t="shared" si="3"/>
        <v>2</v>
      </c>
      <c r="V16" s="40">
        <f t="shared" si="4"/>
        <v>63.5</v>
      </c>
      <c r="W16" s="29" t="str">
        <f t="shared" si="5"/>
        <v/>
      </c>
      <c r="X16" s="29">
        <f t="shared" si="6"/>
        <v>51</v>
      </c>
      <c r="Y16" s="29" t="str">
        <f t="shared" si="7"/>
        <v/>
      </c>
      <c r="Z16" s="29">
        <f t="shared" si="8"/>
        <v>54</v>
      </c>
      <c r="AA16" s="29" t="str">
        <f t="shared" si="9"/>
        <v/>
      </c>
      <c r="AB16" s="29">
        <f t="shared" si="10"/>
        <v>35</v>
      </c>
      <c r="AC16" s="29" t="str">
        <f t="shared" si="11"/>
        <v/>
      </c>
      <c r="AD16" s="29">
        <f t="shared" si="12"/>
        <v>40</v>
      </c>
      <c r="AE16" s="29" t="str">
        <f t="shared" si="13"/>
        <v/>
      </c>
      <c r="AF16" s="29">
        <f t="shared" si="14"/>
        <v>52.5</v>
      </c>
      <c r="AG16" s="29" t="str">
        <f t="shared" si="15"/>
        <v/>
      </c>
      <c r="AH16" s="43">
        <f t="shared" si="16"/>
        <v>50.5</v>
      </c>
      <c r="AI16" s="43" t="str">
        <f t="shared" si="17"/>
        <v/>
      </c>
      <c r="AJ16" s="43">
        <f t="shared" si="18"/>
        <v>51.5</v>
      </c>
      <c r="AK16" s="43" t="str">
        <f t="shared" si="19"/>
        <v/>
      </c>
      <c r="AL16" s="43">
        <f t="shared" si="20"/>
        <v>68.5</v>
      </c>
      <c r="AM16" s="43" t="str">
        <f t="shared" si="21"/>
        <v/>
      </c>
      <c r="AN16" s="43">
        <f t="shared" si="22"/>
        <v>66.5</v>
      </c>
      <c r="AO16" s="43" t="str">
        <f t="shared" si="23"/>
        <v/>
      </c>
      <c r="AP16" s="44">
        <f t="shared" si="24"/>
        <v>69.5</v>
      </c>
      <c r="AQ16" s="43" t="str">
        <f t="shared" si="25"/>
        <v/>
      </c>
    </row>
    <row r="17" spans="1:43">
      <c r="A17" s="24"/>
      <c r="B17" s="27">
        <f>'S1'!B17</f>
        <v>13</v>
      </c>
      <c r="C17" s="38" t="str">
        <f>'S1'!D17</f>
        <v>ሪድዋን ሙሀመድ አወል ሁሴን</v>
      </c>
      <c r="D17" s="27" t="str">
        <f>'S1'!E17</f>
        <v>M</v>
      </c>
      <c r="E17" s="27">
        <f>'S1'!F17</f>
        <v>15</v>
      </c>
      <c r="F17" s="27">
        <f>IF(OR('S1'!G17="",'S2'!G17=""),"",('S1'!G17+'S2'!G17)/2)</f>
        <v>44</v>
      </c>
      <c r="G17" s="27">
        <f>IF(OR('S1'!H17="",'S2'!H17=""),"",('S1'!H17+'S2'!H17)/2)</f>
        <v>49</v>
      </c>
      <c r="H17" s="27">
        <f>IF(OR('S1'!I17="",'S2'!I17=""),"",('S1'!I17+'S2'!I17)/2)</f>
        <v>48</v>
      </c>
      <c r="I17" s="27">
        <f>IF(OR('S1'!J17="",'S2'!J17=""),"",('S1'!J17+'S2'!J17)/2)</f>
        <v>40.5</v>
      </c>
      <c r="J17" s="27">
        <f>IF(OR('S1'!K17="",'S2'!K17=""),"",('S1'!K17+'S2'!K17)/2)</f>
        <v>39</v>
      </c>
      <c r="K17" s="27">
        <f>IF(OR('S1'!L17="",'S2'!L17=""),"",('S1'!L17+'S2'!L17)/2)</f>
        <v>45</v>
      </c>
      <c r="L17" s="27">
        <f>IF(OR('S1'!M17="",'S2'!M17=""),"",('S1'!M17+'S2'!M17)/2)</f>
        <v>53.5</v>
      </c>
      <c r="M17" s="27">
        <f>IF(OR('S1'!N17="",'S2'!N17=""),"",('S1'!N17+'S2'!N17)/2)</f>
        <v>46</v>
      </c>
      <c r="N17" s="27">
        <f>IF(OR('S1'!O17="",'S2'!O17=""),"",('S1'!O17+'S2'!O17)/2)</f>
        <v>71.75</v>
      </c>
      <c r="O17" s="27">
        <f>IF(OR('S1'!P17="",'S2'!P17=""),"",('S1'!P17+'S2'!P17)/2)</f>
        <v>50.5</v>
      </c>
      <c r="P17" s="27">
        <f>IF(OR('S1'!Q17="",'S2'!Q17=""),"",('S1'!Q17+'S2'!Q17)/2)</f>
        <v>67.5</v>
      </c>
      <c r="Q17" s="27">
        <f>IF(OR('S1'!S17="",'S2'!S17=""),"",('S1'!S17+'S2'!S17)/2)</f>
        <v>554.75</v>
      </c>
      <c r="R17" s="27">
        <f t="shared" si="0"/>
        <v>50.43181818181818</v>
      </c>
      <c r="S17" s="27">
        <f t="shared" si="1"/>
        <v>26</v>
      </c>
      <c r="T17" s="42" t="str">
        <f t="shared" si="2"/>
        <v>ተዛውሯል</v>
      </c>
      <c r="U17" s="29">
        <f t="shared" si="3"/>
        <v>7</v>
      </c>
      <c r="V17" s="40">
        <f t="shared" si="4"/>
        <v>44</v>
      </c>
      <c r="W17" s="29" t="str">
        <f t="shared" si="5"/>
        <v/>
      </c>
      <c r="X17" s="29">
        <f t="shared" si="6"/>
        <v>49</v>
      </c>
      <c r="Y17" s="29" t="str">
        <f t="shared" si="7"/>
        <v/>
      </c>
      <c r="Z17" s="29">
        <f t="shared" si="8"/>
        <v>48</v>
      </c>
      <c r="AA17" s="29" t="str">
        <f t="shared" si="9"/>
        <v/>
      </c>
      <c r="AB17" s="29">
        <f t="shared" si="10"/>
        <v>40.5</v>
      </c>
      <c r="AC17" s="29" t="str">
        <f t="shared" si="11"/>
        <v/>
      </c>
      <c r="AD17" s="29">
        <f t="shared" si="12"/>
        <v>39</v>
      </c>
      <c r="AE17" s="29" t="str">
        <f t="shared" si="13"/>
        <v/>
      </c>
      <c r="AF17" s="29">
        <f t="shared" si="14"/>
        <v>45</v>
      </c>
      <c r="AG17" s="29" t="str">
        <f t="shared" si="15"/>
        <v/>
      </c>
      <c r="AH17" s="43">
        <f t="shared" si="16"/>
        <v>53.5</v>
      </c>
      <c r="AI17" s="43" t="str">
        <f t="shared" si="17"/>
        <v/>
      </c>
      <c r="AJ17" s="43">
        <f t="shared" si="18"/>
        <v>46</v>
      </c>
      <c r="AK17" s="43" t="str">
        <f t="shared" si="19"/>
        <v/>
      </c>
      <c r="AL17" s="43">
        <f t="shared" si="20"/>
        <v>71.75</v>
      </c>
      <c r="AM17" s="43" t="str">
        <f t="shared" si="21"/>
        <v/>
      </c>
      <c r="AN17" s="43">
        <f t="shared" si="22"/>
        <v>50.5</v>
      </c>
      <c r="AO17" s="43" t="str">
        <f t="shared" si="23"/>
        <v/>
      </c>
      <c r="AP17" s="44">
        <f t="shared" si="24"/>
        <v>67.5</v>
      </c>
      <c r="AQ17" s="43" t="str">
        <f t="shared" si="25"/>
        <v/>
      </c>
    </row>
    <row r="18" spans="1:43">
      <c r="A18" s="24"/>
      <c r="B18" s="27">
        <f>'S1'!B18</f>
        <v>14</v>
      </c>
      <c r="C18" s="38" t="str">
        <f>'S1'!D18</f>
        <v>ተውፊቅ ሱለይማን ኡመር</v>
      </c>
      <c r="D18" s="27" t="str">
        <f>'S1'!E18</f>
        <v>M</v>
      </c>
      <c r="E18" s="27">
        <f>'S1'!F18</f>
        <v>15</v>
      </c>
      <c r="F18" s="27">
        <f>IF(OR('S1'!G18="",'S2'!G18=""),"",('S1'!G18+'S2'!G18)/2)</f>
        <v>58</v>
      </c>
      <c r="G18" s="27">
        <f>IF(OR('S1'!H18="",'S2'!H18=""),"",('S1'!H18+'S2'!H18)/2)</f>
        <v>52.5</v>
      </c>
      <c r="H18" s="27">
        <f>IF(OR('S1'!I18="",'S2'!I18=""),"",('S1'!I18+'S2'!I18)/2)</f>
        <v>57</v>
      </c>
      <c r="I18" s="27">
        <f>IF(OR('S1'!J18="",'S2'!J18=""),"",('S1'!J18+'S2'!J18)/2)</f>
        <v>47</v>
      </c>
      <c r="J18" s="27">
        <f>IF(OR('S1'!K18="",'S2'!K18=""),"",('S1'!K18+'S2'!K18)/2)</f>
        <v>45.5</v>
      </c>
      <c r="K18" s="27">
        <f>IF(OR('S1'!L18="",'S2'!L18=""),"",('S1'!L18+'S2'!L18)/2)</f>
        <v>59</v>
      </c>
      <c r="L18" s="27">
        <f>IF(OR('S1'!M18="",'S2'!M18=""),"",('S1'!M18+'S2'!M18)/2)</f>
        <v>56.5</v>
      </c>
      <c r="M18" s="27">
        <f>IF(OR('S1'!N18="",'S2'!N18=""),"",('S1'!N18+'S2'!N18)/2)</f>
        <v>53</v>
      </c>
      <c r="N18" s="27">
        <f>IF(OR('S1'!O18="",'S2'!O18=""),"",('S1'!O18+'S2'!O18)/2)</f>
        <v>69.25</v>
      </c>
      <c r="O18" s="27">
        <f>IF(OR('S1'!P18="",'S2'!P18=""),"",('S1'!P18+'S2'!P18)/2)</f>
        <v>56.5</v>
      </c>
      <c r="P18" s="27">
        <f>IF(OR('S1'!Q18="",'S2'!Q18=""),"",('S1'!Q18+'S2'!Q18)/2)</f>
        <v>75</v>
      </c>
      <c r="Q18" s="27">
        <f>IF(OR('S1'!S18="",'S2'!S18=""),"",('S1'!S18+'S2'!S18)/2)</f>
        <v>629.25</v>
      </c>
      <c r="R18" s="27">
        <f t="shared" si="0"/>
        <v>57.204545454545453</v>
      </c>
      <c r="S18" s="27">
        <f t="shared" si="1"/>
        <v>10</v>
      </c>
      <c r="T18" s="42" t="str">
        <f t="shared" si="2"/>
        <v>ተዛውሯል</v>
      </c>
      <c r="U18" s="29">
        <f t="shared" si="3"/>
        <v>2</v>
      </c>
      <c r="V18" s="40">
        <f t="shared" si="4"/>
        <v>58</v>
      </c>
      <c r="W18" s="29" t="str">
        <f t="shared" si="5"/>
        <v/>
      </c>
      <c r="X18" s="29">
        <f t="shared" si="6"/>
        <v>52.5</v>
      </c>
      <c r="Y18" s="29" t="str">
        <f t="shared" si="7"/>
        <v/>
      </c>
      <c r="Z18" s="29">
        <f t="shared" si="8"/>
        <v>57</v>
      </c>
      <c r="AA18" s="29" t="str">
        <f t="shared" si="9"/>
        <v/>
      </c>
      <c r="AB18" s="29">
        <f t="shared" si="10"/>
        <v>47</v>
      </c>
      <c r="AC18" s="29" t="str">
        <f t="shared" si="11"/>
        <v/>
      </c>
      <c r="AD18" s="29">
        <f t="shared" si="12"/>
        <v>45.5</v>
      </c>
      <c r="AE18" s="29" t="str">
        <f t="shared" si="13"/>
        <v/>
      </c>
      <c r="AF18" s="29">
        <f t="shared" si="14"/>
        <v>59</v>
      </c>
      <c r="AG18" s="29" t="str">
        <f t="shared" si="15"/>
        <v/>
      </c>
      <c r="AH18" s="43">
        <f t="shared" si="16"/>
        <v>56.5</v>
      </c>
      <c r="AI18" s="43" t="str">
        <f t="shared" si="17"/>
        <v/>
      </c>
      <c r="AJ18" s="43">
        <f t="shared" si="18"/>
        <v>53</v>
      </c>
      <c r="AK18" s="43" t="str">
        <f t="shared" si="19"/>
        <v/>
      </c>
      <c r="AL18" s="43">
        <f t="shared" si="20"/>
        <v>69.25</v>
      </c>
      <c r="AM18" s="43" t="str">
        <f t="shared" si="21"/>
        <v/>
      </c>
      <c r="AN18" s="43">
        <f t="shared" si="22"/>
        <v>56.5</v>
      </c>
      <c r="AO18" s="43" t="str">
        <f t="shared" si="23"/>
        <v/>
      </c>
      <c r="AP18" s="44">
        <f t="shared" si="24"/>
        <v>75</v>
      </c>
      <c r="AQ18" s="43" t="str">
        <f t="shared" si="25"/>
        <v/>
      </c>
    </row>
    <row r="19" spans="1:43">
      <c r="A19" s="24"/>
      <c r="B19" s="27">
        <f>'S1'!B19</f>
        <v>15</v>
      </c>
      <c r="C19" s="38" t="str">
        <f>'S1'!D19</f>
        <v>ተውፊቅ ይማም ይመር</v>
      </c>
      <c r="D19" s="27" t="str">
        <f>'S1'!E19</f>
        <v>M</v>
      </c>
      <c r="E19" s="27">
        <f>'S1'!F19</f>
        <v>14</v>
      </c>
      <c r="F19" s="27">
        <f>IF(OR('S1'!G19="",'S2'!G19=""),"",('S1'!G19+'S2'!G19)/2)</f>
        <v>81.5</v>
      </c>
      <c r="G19" s="27">
        <f>IF(OR('S1'!H19="",'S2'!H19=""),"",('S1'!H19+'S2'!H19)/2)</f>
        <v>79</v>
      </c>
      <c r="H19" s="27">
        <f>IF(OR('S1'!I19="",'S2'!I19=""),"",('S1'!I19+'S2'!I19)/2)</f>
        <v>64</v>
      </c>
      <c r="I19" s="27">
        <f>IF(OR('S1'!J19="",'S2'!J19=""),"",('S1'!J19+'S2'!J19)/2)</f>
        <v>69</v>
      </c>
      <c r="J19" s="27">
        <f>IF(OR('S1'!K19="",'S2'!K19=""),"",('S1'!K19+'S2'!K19)/2)</f>
        <v>70.5</v>
      </c>
      <c r="K19" s="27">
        <f>IF(OR('S1'!L19="",'S2'!L19=""),"",('S1'!L19+'S2'!L19)/2)</f>
        <v>71.5</v>
      </c>
      <c r="L19" s="27">
        <f>IF(OR('S1'!M19="",'S2'!M19=""),"",('S1'!M19+'S2'!M19)/2)</f>
        <v>73.5</v>
      </c>
      <c r="M19" s="27">
        <f>IF(OR('S1'!N19="",'S2'!N19=""),"",('S1'!N19+'S2'!N19)/2)</f>
        <v>79.5</v>
      </c>
      <c r="N19" s="27">
        <f>IF(OR('S1'!O19="",'S2'!O19=""),"",('S1'!O19+'S2'!O19)/2)</f>
        <v>77</v>
      </c>
      <c r="O19" s="27">
        <f>IF(OR('S1'!P19="",'S2'!P19=""),"",('S1'!P19+'S2'!P19)/2)</f>
        <v>66.5</v>
      </c>
      <c r="P19" s="27">
        <f>IF(OR('S1'!Q19="",'S2'!Q19=""),"",('S1'!Q19+'S2'!Q19)/2)</f>
        <v>89</v>
      </c>
      <c r="Q19" s="27">
        <f>IF(OR('S1'!S19="",'S2'!S19=""),"",('S1'!S19+'S2'!S19)/2)</f>
        <v>821</v>
      </c>
      <c r="R19" s="27">
        <f t="shared" si="0"/>
        <v>74.63636363636364</v>
      </c>
      <c r="S19" s="27">
        <f t="shared" si="1"/>
        <v>3</v>
      </c>
      <c r="T19" s="42" t="str">
        <f t="shared" si="2"/>
        <v>ተዛውሯል</v>
      </c>
      <c r="U19" s="29">
        <f t="shared" si="3"/>
        <v>0</v>
      </c>
      <c r="V19" s="40">
        <f t="shared" si="4"/>
        <v>81.5</v>
      </c>
      <c r="W19" s="29" t="str">
        <f t="shared" si="5"/>
        <v/>
      </c>
      <c r="X19" s="29">
        <f t="shared" si="6"/>
        <v>79</v>
      </c>
      <c r="Y19" s="29" t="str">
        <f t="shared" si="7"/>
        <v/>
      </c>
      <c r="Z19" s="29">
        <f t="shared" si="8"/>
        <v>64</v>
      </c>
      <c r="AA19" s="29" t="str">
        <f t="shared" si="9"/>
        <v/>
      </c>
      <c r="AB19" s="29">
        <f t="shared" si="10"/>
        <v>69</v>
      </c>
      <c r="AC19" s="29" t="str">
        <f t="shared" si="11"/>
        <v/>
      </c>
      <c r="AD19" s="29">
        <f t="shared" si="12"/>
        <v>70.5</v>
      </c>
      <c r="AE19" s="29" t="str">
        <f t="shared" si="13"/>
        <v/>
      </c>
      <c r="AF19" s="29">
        <f t="shared" si="14"/>
        <v>71.5</v>
      </c>
      <c r="AG19" s="29" t="str">
        <f t="shared" si="15"/>
        <v/>
      </c>
      <c r="AH19" s="43">
        <f t="shared" si="16"/>
        <v>73.5</v>
      </c>
      <c r="AI19" s="43" t="str">
        <f t="shared" si="17"/>
        <v/>
      </c>
      <c r="AJ19" s="43">
        <f t="shared" si="18"/>
        <v>79.5</v>
      </c>
      <c r="AK19" s="43" t="str">
        <f t="shared" si="19"/>
        <v/>
      </c>
      <c r="AL19" s="43">
        <f t="shared" si="20"/>
        <v>77</v>
      </c>
      <c r="AM19" s="43" t="str">
        <f t="shared" si="21"/>
        <v/>
      </c>
      <c r="AN19" s="43">
        <f t="shared" si="22"/>
        <v>66.5</v>
      </c>
      <c r="AO19" s="43" t="str">
        <f t="shared" si="23"/>
        <v/>
      </c>
      <c r="AP19" s="44">
        <f t="shared" si="24"/>
        <v>89</v>
      </c>
      <c r="AQ19" s="43" t="str">
        <f t="shared" si="25"/>
        <v/>
      </c>
    </row>
    <row r="20" spans="1:43">
      <c r="A20" s="24"/>
      <c r="B20" s="27">
        <f>'S1'!B20</f>
        <v>16</v>
      </c>
      <c r="C20" s="38" t="str">
        <f>'S1'!D20</f>
        <v>ኑረዲን ይማም ሙሀመድ</v>
      </c>
      <c r="D20" s="27" t="str">
        <f>'S1'!E20</f>
        <v>M</v>
      </c>
      <c r="E20" s="27">
        <f>'S1'!F20</f>
        <v>14</v>
      </c>
      <c r="F20" s="27">
        <f>IF(OR('S1'!G20="",'S2'!G20=""),"",('S1'!G20+'S2'!G20)/2)</f>
        <v>46</v>
      </c>
      <c r="G20" s="27">
        <f>IF(OR('S1'!H20="",'S2'!H20=""),"",('S1'!H20+'S2'!H20)/2)</f>
        <v>46</v>
      </c>
      <c r="H20" s="27">
        <f>IF(OR('S1'!I20="",'S2'!I20=""),"",('S1'!I20+'S2'!I20)/2)</f>
        <v>36.5</v>
      </c>
      <c r="I20" s="27">
        <f>IF(OR('S1'!J20="",'S2'!J20=""),"",('S1'!J20+'S2'!J20)/2)</f>
        <v>40</v>
      </c>
      <c r="J20" s="27">
        <f>IF(OR('S1'!K20="",'S2'!K20=""),"",('S1'!K20+'S2'!K20)/2)</f>
        <v>40.5</v>
      </c>
      <c r="K20" s="27">
        <f>IF(OR('S1'!L20="",'S2'!L20=""),"",('S1'!L20+'S2'!L20)/2)</f>
        <v>46.5</v>
      </c>
      <c r="L20" s="27">
        <f>IF(OR('S1'!M20="",'S2'!M20=""),"",('S1'!M20+'S2'!M20)/2)</f>
        <v>48</v>
      </c>
      <c r="M20" s="27">
        <f>IF(OR('S1'!N20="",'S2'!N20=""),"",('S1'!N20+'S2'!N20)/2)</f>
        <v>50</v>
      </c>
      <c r="N20" s="27">
        <f>IF(OR('S1'!O20="",'S2'!O20=""),"",('S1'!O20+'S2'!O20)/2)</f>
        <v>67.5</v>
      </c>
      <c r="O20" s="27">
        <f>IF(OR('S1'!P20="",'S2'!P20=""),"",('S1'!P20+'S2'!P20)/2)</f>
        <v>47</v>
      </c>
      <c r="P20" s="27">
        <f>IF(OR('S1'!Q20="",'S2'!Q20=""),"",('S1'!Q20+'S2'!Q20)/2)</f>
        <v>66.5</v>
      </c>
      <c r="Q20" s="27">
        <f>IF(OR('S1'!S20="",'S2'!S20=""),"",('S1'!S20+'S2'!S20)/2)</f>
        <v>534.5</v>
      </c>
      <c r="R20" s="27">
        <f t="shared" si="0"/>
        <v>48.590909090909093</v>
      </c>
      <c r="S20" s="27">
        <f t="shared" si="1"/>
        <v>31</v>
      </c>
      <c r="T20" s="42" t="str">
        <f t="shared" si="2"/>
        <v>አልተዛወረም</v>
      </c>
      <c r="U20" s="29">
        <f t="shared" si="3"/>
        <v>8</v>
      </c>
      <c r="V20" s="40">
        <f t="shared" si="4"/>
        <v>46</v>
      </c>
      <c r="W20" s="29" t="str">
        <f t="shared" si="5"/>
        <v/>
      </c>
      <c r="X20" s="29">
        <f t="shared" si="6"/>
        <v>46</v>
      </c>
      <c r="Y20" s="29" t="str">
        <f t="shared" si="7"/>
        <v/>
      </c>
      <c r="Z20" s="29">
        <f t="shared" si="8"/>
        <v>36.5</v>
      </c>
      <c r="AA20" s="29" t="str">
        <f t="shared" si="9"/>
        <v/>
      </c>
      <c r="AB20" s="29">
        <f t="shared" si="10"/>
        <v>40</v>
      </c>
      <c r="AC20" s="29" t="str">
        <f t="shared" si="11"/>
        <v/>
      </c>
      <c r="AD20" s="29">
        <f t="shared" si="12"/>
        <v>40.5</v>
      </c>
      <c r="AE20" s="29" t="str">
        <f t="shared" si="13"/>
        <v/>
      </c>
      <c r="AF20" s="29">
        <f t="shared" si="14"/>
        <v>46.5</v>
      </c>
      <c r="AG20" s="29" t="str">
        <f t="shared" si="15"/>
        <v/>
      </c>
      <c r="AH20" s="43">
        <f t="shared" si="16"/>
        <v>48</v>
      </c>
      <c r="AI20" s="43" t="str">
        <f t="shared" si="17"/>
        <v/>
      </c>
      <c r="AJ20" s="43">
        <f t="shared" si="18"/>
        <v>50</v>
      </c>
      <c r="AK20" s="43" t="str">
        <f t="shared" si="19"/>
        <v/>
      </c>
      <c r="AL20" s="43">
        <f t="shared" si="20"/>
        <v>67.5</v>
      </c>
      <c r="AM20" s="43" t="str">
        <f t="shared" si="21"/>
        <v/>
      </c>
      <c r="AN20" s="43">
        <f t="shared" si="22"/>
        <v>47</v>
      </c>
      <c r="AO20" s="43" t="str">
        <f t="shared" si="23"/>
        <v/>
      </c>
      <c r="AP20" s="44">
        <f t="shared" si="24"/>
        <v>66.5</v>
      </c>
      <c r="AQ20" s="43" t="str">
        <f t="shared" si="25"/>
        <v/>
      </c>
    </row>
    <row r="21" spans="1:43">
      <c r="A21" s="24"/>
      <c r="B21" s="27">
        <f>'S1'!B21</f>
        <v>17</v>
      </c>
      <c r="C21" s="38" t="str">
        <f>'S1'!D21</f>
        <v xml:space="preserve">አሚር ይማም ሰኢድ </v>
      </c>
      <c r="D21" s="27" t="str">
        <f>'S1'!E21</f>
        <v>M</v>
      </c>
      <c r="E21" s="27">
        <f>'S1'!F21</f>
        <v>14</v>
      </c>
      <c r="F21" s="27">
        <f>IF(OR('S1'!G21="",'S2'!G21=""),"",('S1'!G21+'S2'!G21)/2)</f>
        <v>60.5</v>
      </c>
      <c r="G21" s="27">
        <f>IF(OR('S1'!H21="",'S2'!H21=""),"",('S1'!H21+'S2'!H21)/2)</f>
        <v>47.5</v>
      </c>
      <c r="H21" s="27">
        <f>IF(OR('S1'!I21="",'S2'!I21=""),"",('S1'!I21+'S2'!I21)/2)</f>
        <v>41.5</v>
      </c>
      <c r="I21" s="27">
        <f>IF(OR('S1'!J21="",'S2'!J21=""),"",('S1'!J21+'S2'!J21)/2)</f>
        <v>39</v>
      </c>
      <c r="J21" s="27">
        <f>IF(OR('S1'!K21="",'S2'!K21=""),"",('S1'!K21+'S2'!K21)/2)</f>
        <v>35.5</v>
      </c>
      <c r="K21" s="27">
        <f>IF(OR('S1'!L21="",'S2'!L21=""),"",('S1'!L21+'S2'!L21)/2)</f>
        <v>35.5</v>
      </c>
      <c r="L21" s="27">
        <f>IF(OR('S1'!M21="",'S2'!M21=""),"",('S1'!M21+'S2'!M21)/2)</f>
        <v>52</v>
      </c>
      <c r="M21" s="27">
        <f>IF(OR('S1'!N21="",'S2'!N21=""),"",('S1'!N21+'S2'!N21)/2)</f>
        <v>48.5</v>
      </c>
      <c r="N21" s="27">
        <f>IF(OR('S1'!O21="",'S2'!O21=""),"",('S1'!O21+'S2'!O21)/2)</f>
        <v>70</v>
      </c>
      <c r="O21" s="27">
        <f>IF(OR('S1'!P21="",'S2'!P21=""),"",('S1'!P21+'S2'!P21)/2)</f>
        <v>57.5</v>
      </c>
      <c r="P21" s="27">
        <f>IF(OR('S1'!Q21="",'S2'!Q21=""),"",('S1'!Q21+'S2'!Q21)/2)</f>
        <v>80.5</v>
      </c>
      <c r="Q21" s="27">
        <f>IF(OR('S1'!S21="",'S2'!S21=""),"",('S1'!S21+'S2'!S21)/2)</f>
        <v>568</v>
      </c>
      <c r="R21" s="27">
        <f t="shared" si="0"/>
        <v>51.636363636363633</v>
      </c>
      <c r="S21" s="27">
        <f t="shared" si="1"/>
        <v>23</v>
      </c>
      <c r="T21" s="42" t="str">
        <f t="shared" si="2"/>
        <v>ተዛውሯል</v>
      </c>
      <c r="U21" s="29">
        <f t="shared" si="3"/>
        <v>6</v>
      </c>
      <c r="V21" s="40">
        <f t="shared" si="4"/>
        <v>60.5</v>
      </c>
      <c r="W21" s="29" t="str">
        <f t="shared" si="5"/>
        <v/>
      </c>
      <c r="X21" s="29">
        <f t="shared" si="6"/>
        <v>47.5</v>
      </c>
      <c r="Y21" s="29" t="str">
        <f t="shared" si="7"/>
        <v/>
      </c>
      <c r="Z21" s="29">
        <f t="shared" si="8"/>
        <v>41.5</v>
      </c>
      <c r="AA21" s="29" t="str">
        <f t="shared" si="9"/>
        <v/>
      </c>
      <c r="AB21" s="29">
        <f t="shared" si="10"/>
        <v>39</v>
      </c>
      <c r="AC21" s="29" t="str">
        <f t="shared" si="11"/>
        <v/>
      </c>
      <c r="AD21" s="29">
        <f t="shared" si="12"/>
        <v>35.5</v>
      </c>
      <c r="AE21" s="29" t="str">
        <f t="shared" si="13"/>
        <v/>
      </c>
      <c r="AF21" s="29">
        <f t="shared" si="14"/>
        <v>35.5</v>
      </c>
      <c r="AG21" s="29" t="str">
        <f t="shared" si="15"/>
        <v/>
      </c>
      <c r="AH21" s="43">
        <f t="shared" si="16"/>
        <v>52</v>
      </c>
      <c r="AI21" s="43" t="str">
        <f t="shared" si="17"/>
        <v/>
      </c>
      <c r="AJ21" s="43">
        <f t="shared" si="18"/>
        <v>48.5</v>
      </c>
      <c r="AK21" s="43" t="str">
        <f t="shared" si="19"/>
        <v/>
      </c>
      <c r="AL21" s="43">
        <f t="shared" si="20"/>
        <v>70</v>
      </c>
      <c r="AM21" s="43" t="str">
        <f t="shared" si="21"/>
        <v/>
      </c>
      <c r="AN21" s="43">
        <f t="shared" si="22"/>
        <v>57.5</v>
      </c>
      <c r="AO21" s="43" t="str">
        <f t="shared" si="23"/>
        <v/>
      </c>
      <c r="AP21" s="44">
        <f t="shared" si="24"/>
        <v>80.5</v>
      </c>
      <c r="AQ21" s="43" t="str">
        <f t="shared" si="25"/>
        <v/>
      </c>
    </row>
    <row r="22" spans="1:43">
      <c r="A22" s="24"/>
      <c r="B22" s="27">
        <f>'S1'!B22</f>
        <v>18</v>
      </c>
      <c r="C22" s="38" t="str">
        <f>'S1'!D22</f>
        <v>አማር ሙሀመድ ሀሰን</v>
      </c>
      <c r="D22" s="27" t="str">
        <f>'S1'!E22</f>
        <v>M</v>
      </c>
      <c r="E22" s="27">
        <f>'S1'!F22</f>
        <v>15</v>
      </c>
      <c r="F22" s="27">
        <f>IF(OR('S1'!G22="",'S2'!G22=""),"",('S1'!G22+'S2'!G22)/2)</f>
        <v>58.5</v>
      </c>
      <c r="G22" s="27">
        <f>IF(OR('S1'!H22="",'S2'!H22=""),"",('S1'!H22+'S2'!H22)/2)</f>
        <v>44.5</v>
      </c>
      <c r="H22" s="27">
        <f>IF(OR('S1'!I22="",'S2'!I22=""),"",('S1'!I22+'S2'!I22)/2)</f>
        <v>38.5</v>
      </c>
      <c r="I22" s="27">
        <f>IF(OR('S1'!J22="",'S2'!J22=""),"",('S1'!J22+'S2'!J22)/2)</f>
        <v>42.5</v>
      </c>
      <c r="J22" s="27">
        <f>IF(OR('S1'!K22="",'S2'!K22=""),"",('S1'!K22+'S2'!K22)/2)</f>
        <v>39.5</v>
      </c>
      <c r="K22" s="27">
        <f>IF(OR('S1'!L22="",'S2'!L22=""),"",('S1'!L22+'S2'!L22)/2)</f>
        <v>37.5</v>
      </c>
      <c r="L22" s="27">
        <f>IF(OR('S1'!M22="",'S2'!M22=""),"",('S1'!M22+'S2'!M22)/2)</f>
        <v>49</v>
      </c>
      <c r="M22" s="27">
        <f>IF(OR('S1'!N22="",'S2'!N22=""),"",('S1'!N22+'S2'!N22)/2)</f>
        <v>46</v>
      </c>
      <c r="N22" s="27">
        <f>IF(OR('S1'!O22="",'S2'!O22=""),"",('S1'!O22+'S2'!O22)/2)</f>
        <v>76.75</v>
      </c>
      <c r="O22" s="27">
        <f>IF(OR('S1'!P22="",'S2'!P22=""),"",('S1'!P22+'S2'!P22)/2)</f>
        <v>48</v>
      </c>
      <c r="P22" s="27">
        <f>IF(OR('S1'!Q22="",'S2'!Q22=""),"",('S1'!Q22+'S2'!Q22)/2)</f>
        <v>66</v>
      </c>
      <c r="Q22" s="27">
        <f>IF(OR('S1'!S22="",'S2'!S22=""),"",('S1'!S22+'S2'!S22)/2)</f>
        <v>546.75</v>
      </c>
      <c r="R22" s="27">
        <f t="shared" si="0"/>
        <v>49.704545454545453</v>
      </c>
      <c r="S22" s="27">
        <f t="shared" si="1"/>
        <v>29</v>
      </c>
      <c r="T22" s="42" t="str">
        <f t="shared" si="2"/>
        <v>አልተዛወረም</v>
      </c>
      <c r="U22" s="29">
        <f t="shared" si="3"/>
        <v>8</v>
      </c>
      <c r="V22" s="40">
        <f t="shared" si="4"/>
        <v>58.5</v>
      </c>
      <c r="W22" s="29" t="str">
        <f t="shared" si="5"/>
        <v/>
      </c>
      <c r="X22" s="29">
        <f t="shared" si="6"/>
        <v>44.5</v>
      </c>
      <c r="Y22" s="29" t="str">
        <f t="shared" si="7"/>
        <v/>
      </c>
      <c r="Z22" s="29">
        <f t="shared" si="8"/>
        <v>38.5</v>
      </c>
      <c r="AA22" s="29" t="str">
        <f t="shared" si="9"/>
        <v/>
      </c>
      <c r="AB22" s="29">
        <f t="shared" si="10"/>
        <v>42.5</v>
      </c>
      <c r="AC22" s="29" t="str">
        <f t="shared" si="11"/>
        <v/>
      </c>
      <c r="AD22" s="29">
        <f t="shared" si="12"/>
        <v>39.5</v>
      </c>
      <c r="AE22" s="29" t="str">
        <f t="shared" si="13"/>
        <v/>
      </c>
      <c r="AF22" s="29">
        <f t="shared" si="14"/>
        <v>37.5</v>
      </c>
      <c r="AG22" s="29" t="str">
        <f t="shared" si="15"/>
        <v/>
      </c>
      <c r="AH22" s="43">
        <f t="shared" si="16"/>
        <v>49</v>
      </c>
      <c r="AI22" s="43" t="str">
        <f t="shared" si="17"/>
        <v/>
      </c>
      <c r="AJ22" s="43">
        <f t="shared" si="18"/>
        <v>46</v>
      </c>
      <c r="AK22" s="43" t="str">
        <f t="shared" si="19"/>
        <v/>
      </c>
      <c r="AL22" s="43">
        <f t="shared" si="20"/>
        <v>76.75</v>
      </c>
      <c r="AM22" s="43" t="str">
        <f t="shared" si="21"/>
        <v/>
      </c>
      <c r="AN22" s="43">
        <f t="shared" si="22"/>
        <v>48</v>
      </c>
      <c r="AO22" s="43" t="str">
        <f t="shared" si="23"/>
        <v/>
      </c>
      <c r="AP22" s="44">
        <f t="shared" si="24"/>
        <v>66</v>
      </c>
      <c r="AQ22" s="43" t="str">
        <f t="shared" si="25"/>
        <v/>
      </c>
    </row>
    <row r="23" spans="1:43">
      <c r="A23" s="24"/>
      <c r="B23" s="27">
        <f>'S1'!B23</f>
        <v>19</v>
      </c>
      <c r="C23" s="38" t="str">
        <f>'S1'!D23</f>
        <v>አማር ሰኢድ አድማሱ</v>
      </c>
      <c r="D23" s="27" t="str">
        <f>'S1'!E23</f>
        <v>M</v>
      </c>
      <c r="E23" s="27">
        <f>'S1'!F23</f>
        <v>14</v>
      </c>
      <c r="F23" s="27">
        <f>IF(OR('S1'!G23="",'S2'!G23=""),"",('S1'!G23+'S2'!G23)/2)</f>
        <v>37</v>
      </c>
      <c r="G23" s="27">
        <f>IF(OR('S1'!H23="",'S2'!H23=""),"",('S1'!H23+'S2'!H23)/2)</f>
        <v>39</v>
      </c>
      <c r="H23" s="27">
        <f>IF(OR('S1'!I23="",'S2'!I23=""),"",('S1'!I23+'S2'!I23)/2)</f>
        <v>30.5</v>
      </c>
      <c r="I23" s="27">
        <f>IF(OR('S1'!J23="",'S2'!J23=""),"",('S1'!J23+'S2'!J23)/2)</f>
        <v>40</v>
      </c>
      <c r="J23" s="27">
        <f>IF(OR('S1'!K23="",'S2'!K23=""),"",('S1'!K23+'S2'!K23)/2)</f>
        <v>45</v>
      </c>
      <c r="K23" s="27">
        <f>IF(OR('S1'!L23="",'S2'!L23=""),"",('S1'!L23+'S2'!L23)/2)</f>
        <v>40.5</v>
      </c>
      <c r="L23" s="27">
        <f>IF(OR('S1'!M23="",'S2'!M23=""),"",('S1'!M23+'S2'!M23)/2)</f>
        <v>53</v>
      </c>
      <c r="M23" s="27">
        <f>IF(OR('S1'!N23="",'S2'!N23=""),"",('S1'!N23+'S2'!N23)/2)</f>
        <v>42</v>
      </c>
      <c r="N23" s="27">
        <f>IF(OR('S1'!O23="",'S2'!O23=""),"",('S1'!O23+'S2'!O23)/2)</f>
        <v>60.5</v>
      </c>
      <c r="O23" s="27">
        <f>IF(OR('S1'!P23="",'S2'!P23=""),"",('S1'!P23+'S2'!P23)/2)</f>
        <v>40</v>
      </c>
      <c r="P23" s="27">
        <f>IF(OR('S1'!Q23="",'S2'!Q23=""),"",('S1'!Q23+'S2'!Q23)/2)</f>
        <v>60.5</v>
      </c>
      <c r="Q23" s="27">
        <f>IF(OR('S1'!S23="",'S2'!S23=""),"",('S1'!S23+'S2'!S23)/2)</f>
        <v>488</v>
      </c>
      <c r="R23" s="27">
        <f t="shared" si="0"/>
        <v>44.363636363636367</v>
      </c>
      <c r="S23" s="27">
        <f t="shared" si="1"/>
        <v>38</v>
      </c>
      <c r="T23" s="42" t="str">
        <f t="shared" si="2"/>
        <v>አልተዛወረም</v>
      </c>
      <c r="U23" s="29">
        <f t="shared" si="3"/>
        <v>8</v>
      </c>
      <c r="V23" s="40">
        <f t="shared" si="4"/>
        <v>37</v>
      </c>
      <c r="W23" s="29" t="str">
        <f t="shared" si="5"/>
        <v/>
      </c>
      <c r="X23" s="29">
        <f t="shared" si="6"/>
        <v>39</v>
      </c>
      <c r="Y23" s="29" t="str">
        <f t="shared" si="7"/>
        <v/>
      </c>
      <c r="Z23" s="29">
        <f t="shared" si="8"/>
        <v>30.5</v>
      </c>
      <c r="AA23" s="29" t="str">
        <f t="shared" si="9"/>
        <v/>
      </c>
      <c r="AB23" s="29">
        <f t="shared" si="10"/>
        <v>40</v>
      </c>
      <c r="AC23" s="29" t="str">
        <f t="shared" si="11"/>
        <v/>
      </c>
      <c r="AD23" s="29">
        <f t="shared" si="12"/>
        <v>45</v>
      </c>
      <c r="AE23" s="29" t="str">
        <f t="shared" si="13"/>
        <v/>
      </c>
      <c r="AF23" s="29">
        <f t="shared" si="14"/>
        <v>40.5</v>
      </c>
      <c r="AG23" s="29" t="str">
        <f t="shared" si="15"/>
        <v/>
      </c>
      <c r="AH23" s="43">
        <f t="shared" si="16"/>
        <v>53</v>
      </c>
      <c r="AI23" s="43" t="str">
        <f t="shared" si="17"/>
        <v/>
      </c>
      <c r="AJ23" s="43">
        <f t="shared" si="18"/>
        <v>42</v>
      </c>
      <c r="AK23" s="43" t="str">
        <f t="shared" si="19"/>
        <v/>
      </c>
      <c r="AL23" s="43">
        <f t="shared" si="20"/>
        <v>60.5</v>
      </c>
      <c r="AM23" s="43" t="str">
        <f t="shared" si="21"/>
        <v/>
      </c>
      <c r="AN23" s="43">
        <f t="shared" si="22"/>
        <v>40</v>
      </c>
      <c r="AO23" s="43" t="str">
        <f t="shared" si="23"/>
        <v/>
      </c>
      <c r="AP23" s="44">
        <f t="shared" si="24"/>
        <v>60.5</v>
      </c>
      <c r="AQ23" s="43" t="str">
        <f t="shared" si="25"/>
        <v/>
      </c>
    </row>
    <row r="24" spans="1:43">
      <c r="A24" s="24"/>
      <c r="B24" s="27">
        <f>'S1'!B24</f>
        <v>20</v>
      </c>
      <c r="C24" s="38" t="str">
        <f>'S1'!D24</f>
        <v>አቡበከር ሰኢድ ሁሴን</v>
      </c>
      <c r="D24" s="27" t="str">
        <f>'S1'!E24</f>
        <v>M</v>
      </c>
      <c r="E24" s="27">
        <f>'S1'!F24</f>
        <v>16</v>
      </c>
      <c r="F24" s="27">
        <f>IF(OR('S1'!G24="",'S2'!G24=""),"",('S1'!G24+'S2'!G24)/2)</f>
        <v>34</v>
      </c>
      <c r="G24" s="27">
        <f>IF(OR('S1'!H24="",'S2'!H24=""),"",('S1'!H24+'S2'!H24)/2)</f>
        <v>65.5</v>
      </c>
      <c r="H24" s="27">
        <f>IF(OR('S1'!I24="",'S2'!I24=""),"",('S1'!I24+'S2'!I24)/2)</f>
        <v>49</v>
      </c>
      <c r="I24" s="27">
        <f>IF(OR('S1'!J24="",'S2'!J24=""),"",('S1'!J24+'S2'!J24)/2)</f>
        <v>34.5</v>
      </c>
      <c r="J24" s="27">
        <f>IF(OR('S1'!K24="",'S2'!K24=""),"",('S1'!K24+'S2'!K24)/2)</f>
        <v>41.5</v>
      </c>
      <c r="K24" s="27">
        <f>IF(OR('S1'!L24="",'S2'!L24=""),"",('S1'!L24+'S2'!L24)/2)</f>
        <v>42</v>
      </c>
      <c r="L24" s="27">
        <f>IF(OR('S1'!M24="",'S2'!M24=""),"",('S1'!M24+'S2'!M24)/2)</f>
        <v>47.5</v>
      </c>
      <c r="M24" s="27">
        <f>IF(OR('S1'!N24="",'S2'!N24=""),"",('S1'!N24+'S2'!N24)/2)</f>
        <v>50</v>
      </c>
      <c r="N24" s="27">
        <f>IF(OR('S1'!O24="",'S2'!O24=""),"",('S1'!O24+'S2'!O24)/2)</f>
        <v>70.25</v>
      </c>
      <c r="O24" s="27">
        <f>IF(OR('S1'!P24="",'S2'!P24=""),"",('S1'!P24+'S2'!P24)/2)</f>
        <v>62.5</v>
      </c>
      <c r="P24" s="27">
        <f>IF(OR('S1'!Q24="",'S2'!Q24=""),"",('S1'!Q24+'S2'!Q24)/2)</f>
        <v>74</v>
      </c>
      <c r="Q24" s="27">
        <f>IF(OR('S1'!S24="",'S2'!S24=""),"",('S1'!S24+'S2'!S24)/2)</f>
        <v>570.75</v>
      </c>
      <c r="R24" s="27">
        <f t="shared" si="0"/>
        <v>51.886363636363633</v>
      </c>
      <c r="S24" s="27">
        <f t="shared" si="1"/>
        <v>20</v>
      </c>
      <c r="T24" s="42" t="str">
        <f t="shared" si="2"/>
        <v>ተዛውሯል</v>
      </c>
      <c r="U24" s="29">
        <f t="shared" si="3"/>
        <v>6</v>
      </c>
      <c r="V24" s="40">
        <f t="shared" si="4"/>
        <v>34</v>
      </c>
      <c r="W24" s="29" t="str">
        <f t="shared" si="5"/>
        <v/>
      </c>
      <c r="X24" s="29">
        <f t="shared" si="6"/>
        <v>65.5</v>
      </c>
      <c r="Y24" s="29" t="str">
        <f t="shared" si="7"/>
        <v/>
      </c>
      <c r="Z24" s="29">
        <f t="shared" si="8"/>
        <v>49</v>
      </c>
      <c r="AA24" s="29" t="str">
        <f t="shared" si="9"/>
        <v/>
      </c>
      <c r="AB24" s="29">
        <f t="shared" si="10"/>
        <v>34.5</v>
      </c>
      <c r="AC24" s="29" t="str">
        <f t="shared" si="11"/>
        <v/>
      </c>
      <c r="AD24" s="29">
        <f t="shared" si="12"/>
        <v>41.5</v>
      </c>
      <c r="AE24" s="29" t="str">
        <f t="shared" si="13"/>
        <v/>
      </c>
      <c r="AF24" s="29">
        <f t="shared" si="14"/>
        <v>42</v>
      </c>
      <c r="AG24" s="29" t="str">
        <f t="shared" si="15"/>
        <v/>
      </c>
      <c r="AH24" s="43">
        <f t="shared" si="16"/>
        <v>47.5</v>
      </c>
      <c r="AI24" s="43" t="str">
        <f t="shared" si="17"/>
        <v/>
      </c>
      <c r="AJ24" s="43">
        <f t="shared" si="18"/>
        <v>50</v>
      </c>
      <c r="AK24" s="43" t="str">
        <f t="shared" si="19"/>
        <v/>
      </c>
      <c r="AL24" s="43">
        <f t="shared" si="20"/>
        <v>70.25</v>
      </c>
      <c r="AM24" s="43" t="str">
        <f t="shared" si="21"/>
        <v/>
      </c>
      <c r="AN24" s="43">
        <f t="shared" si="22"/>
        <v>62.5</v>
      </c>
      <c r="AO24" s="43" t="str">
        <f t="shared" si="23"/>
        <v/>
      </c>
      <c r="AP24" s="44">
        <f t="shared" si="24"/>
        <v>74</v>
      </c>
      <c r="AQ24" s="43" t="str">
        <f t="shared" si="25"/>
        <v/>
      </c>
    </row>
    <row r="25" spans="1:43">
      <c r="A25" s="24"/>
      <c r="B25" s="27">
        <f>'S1'!B25</f>
        <v>21</v>
      </c>
      <c r="C25" s="38" t="str">
        <f>'S1'!D25</f>
        <v>አቡበከር ዘነበ አበራ</v>
      </c>
      <c r="D25" s="27" t="str">
        <f>'S1'!E25</f>
        <v>M</v>
      </c>
      <c r="E25" s="27">
        <f>'S1'!F25</f>
        <v>19</v>
      </c>
      <c r="F25" s="27">
        <f>IF(OR('S1'!G25="",'S2'!G25=""),"",('S1'!G25+'S2'!G25)/2)</f>
        <v>68</v>
      </c>
      <c r="G25" s="27">
        <f>IF(OR('S1'!H25="",'S2'!H25=""),"",('S1'!H25+'S2'!H25)/2)</f>
        <v>54.5</v>
      </c>
      <c r="H25" s="27">
        <f>IF(OR('S1'!I25="",'S2'!I25=""),"",('S1'!I25+'S2'!I25)/2)</f>
        <v>51.5</v>
      </c>
      <c r="I25" s="27">
        <f>IF(OR('S1'!J25="",'S2'!J25=""),"",('S1'!J25+'S2'!J25)/2)</f>
        <v>49.5</v>
      </c>
      <c r="J25" s="27">
        <f>IF(OR('S1'!K25="",'S2'!K25=""),"",('S1'!K25+'S2'!K25)/2)</f>
        <v>45</v>
      </c>
      <c r="K25" s="27">
        <f>IF(OR('S1'!L25="",'S2'!L25=""),"",('S1'!L25+'S2'!L25)/2)</f>
        <v>56</v>
      </c>
      <c r="L25" s="27">
        <f>IF(OR('S1'!M25="",'S2'!M25=""),"",('S1'!M25+'S2'!M25)/2)</f>
        <v>50.5</v>
      </c>
      <c r="M25" s="27">
        <f>IF(OR('S1'!N25="",'S2'!N25=""),"",('S1'!N25+'S2'!N25)/2)</f>
        <v>56</v>
      </c>
      <c r="N25" s="27">
        <f>IF(OR('S1'!O25="",'S2'!O25=""),"",('S1'!O25+'S2'!O25)/2)</f>
        <v>63.75</v>
      </c>
      <c r="O25" s="27">
        <f>IF(OR('S1'!P25="",'S2'!P25=""),"",('S1'!P25+'S2'!P25)/2)</f>
        <v>79</v>
      </c>
      <c r="P25" s="27">
        <f>IF(OR('S1'!Q25="",'S2'!Q25=""),"",('S1'!Q25+'S2'!Q25)/2)</f>
        <v>75.5</v>
      </c>
      <c r="Q25" s="27">
        <f>IF(OR('S1'!S25="",'S2'!S25=""),"",('S1'!S25+'S2'!S25)/2)</f>
        <v>649.25</v>
      </c>
      <c r="R25" s="27">
        <f t="shared" si="0"/>
        <v>59.022727272727273</v>
      </c>
      <c r="S25" s="27">
        <f t="shared" si="1"/>
        <v>6</v>
      </c>
      <c r="T25" s="42" t="str">
        <f t="shared" si="2"/>
        <v>ተዛውሯል</v>
      </c>
      <c r="U25" s="29">
        <f t="shared" si="3"/>
        <v>2</v>
      </c>
      <c r="V25" s="40">
        <f t="shared" si="4"/>
        <v>68</v>
      </c>
      <c r="W25" s="29" t="str">
        <f t="shared" si="5"/>
        <v/>
      </c>
      <c r="X25" s="29">
        <f t="shared" si="6"/>
        <v>54.5</v>
      </c>
      <c r="Y25" s="29" t="str">
        <f t="shared" si="7"/>
        <v/>
      </c>
      <c r="Z25" s="29">
        <f t="shared" si="8"/>
        <v>51.5</v>
      </c>
      <c r="AA25" s="29" t="str">
        <f t="shared" si="9"/>
        <v/>
      </c>
      <c r="AB25" s="29">
        <f t="shared" si="10"/>
        <v>49.5</v>
      </c>
      <c r="AC25" s="29" t="str">
        <f t="shared" si="11"/>
        <v/>
      </c>
      <c r="AD25" s="29">
        <f t="shared" si="12"/>
        <v>45</v>
      </c>
      <c r="AE25" s="29" t="str">
        <f t="shared" si="13"/>
        <v/>
      </c>
      <c r="AF25" s="29">
        <f t="shared" si="14"/>
        <v>56</v>
      </c>
      <c r="AG25" s="29" t="str">
        <f t="shared" si="15"/>
        <v/>
      </c>
      <c r="AH25" s="43">
        <f t="shared" si="16"/>
        <v>50.5</v>
      </c>
      <c r="AI25" s="43" t="str">
        <f t="shared" si="17"/>
        <v/>
      </c>
      <c r="AJ25" s="43">
        <f t="shared" si="18"/>
        <v>56</v>
      </c>
      <c r="AK25" s="43" t="str">
        <f t="shared" si="19"/>
        <v/>
      </c>
      <c r="AL25" s="43">
        <f t="shared" si="20"/>
        <v>63.75</v>
      </c>
      <c r="AM25" s="43" t="str">
        <f t="shared" si="21"/>
        <v/>
      </c>
      <c r="AN25" s="43">
        <f t="shared" si="22"/>
        <v>79</v>
      </c>
      <c r="AO25" s="43" t="str">
        <f t="shared" si="23"/>
        <v/>
      </c>
      <c r="AP25" s="44">
        <f t="shared" si="24"/>
        <v>75.5</v>
      </c>
      <c r="AQ25" s="43" t="str">
        <f t="shared" si="25"/>
        <v/>
      </c>
    </row>
    <row r="26" spans="1:43">
      <c r="A26" s="24"/>
      <c r="B26" s="27">
        <f>'S1'!B26</f>
        <v>22</v>
      </c>
      <c r="C26" s="38" t="str">
        <f>'S1'!D26</f>
        <v>አብዱልሀፊዝ ሙክታር ሙሀመድ</v>
      </c>
      <c r="D26" s="27" t="str">
        <f>'S1'!E26</f>
        <v>M</v>
      </c>
      <c r="E26" s="27">
        <f>'S1'!F26</f>
        <v>16</v>
      </c>
      <c r="F26" s="27">
        <f>IF(OR('S1'!G26="",'S2'!G26=""),"",('S1'!G26+'S2'!G26)/2)</f>
        <v>55.5</v>
      </c>
      <c r="G26" s="27">
        <f>IF(OR('S1'!H26="",'S2'!H26=""),"",('S1'!H26+'S2'!H26)/2)</f>
        <v>53</v>
      </c>
      <c r="H26" s="27">
        <f>IF(OR('S1'!I26="",'S2'!I26=""),"",('S1'!I26+'S2'!I26)/2)</f>
        <v>61</v>
      </c>
      <c r="I26" s="27">
        <f>IF(OR('S1'!J26="",'S2'!J26=""),"",('S1'!J26+'S2'!J26)/2)</f>
        <v>42.5</v>
      </c>
      <c r="J26" s="27">
        <f>IF(OR('S1'!K26="",'S2'!K26=""),"",('S1'!K26+'S2'!K26)/2)</f>
        <v>43</v>
      </c>
      <c r="K26" s="27">
        <f>IF(OR('S1'!L26="",'S2'!L26=""),"",('S1'!L26+'S2'!L26)/2)</f>
        <v>58.5</v>
      </c>
      <c r="L26" s="27">
        <f>IF(OR('S1'!M26="",'S2'!M26=""),"",('S1'!M26+'S2'!M26)/2)</f>
        <v>43</v>
      </c>
      <c r="M26" s="27">
        <f>IF(OR('S1'!N26="",'S2'!N26=""),"",('S1'!N26+'S2'!N26)/2)</f>
        <v>45.5</v>
      </c>
      <c r="N26" s="27">
        <f>IF(OR('S1'!O26="",'S2'!O26=""),"",('S1'!O26+'S2'!O26)/2)</f>
        <v>67.5</v>
      </c>
      <c r="O26" s="27">
        <f>IF(OR('S1'!P26="",'S2'!P26=""),"",('S1'!P26+'S2'!P26)/2)</f>
        <v>57</v>
      </c>
      <c r="P26" s="27">
        <f>IF(OR('S1'!Q26="",'S2'!Q26=""),"",('S1'!Q26+'S2'!Q26)/2)</f>
        <v>56</v>
      </c>
      <c r="Q26" s="27">
        <f>IF(OR('S1'!S26="",'S2'!S26=""),"",('S1'!S26+'S2'!S26)/2)</f>
        <v>582.5</v>
      </c>
      <c r="R26" s="27">
        <f t="shared" si="0"/>
        <v>52.954545454545453</v>
      </c>
      <c r="S26" s="27">
        <f t="shared" si="1"/>
        <v>17</v>
      </c>
      <c r="T26" s="42" t="str">
        <f t="shared" si="2"/>
        <v>ተዛውሯል</v>
      </c>
      <c r="U26" s="29">
        <f t="shared" si="3"/>
        <v>4</v>
      </c>
      <c r="V26" s="40">
        <f t="shared" si="4"/>
        <v>55.5</v>
      </c>
      <c r="W26" s="29" t="str">
        <f t="shared" si="5"/>
        <v/>
      </c>
      <c r="X26" s="29">
        <f t="shared" si="6"/>
        <v>53</v>
      </c>
      <c r="Y26" s="29" t="str">
        <f t="shared" si="7"/>
        <v/>
      </c>
      <c r="Z26" s="29">
        <f t="shared" si="8"/>
        <v>61</v>
      </c>
      <c r="AA26" s="29" t="str">
        <f t="shared" si="9"/>
        <v/>
      </c>
      <c r="AB26" s="29">
        <f t="shared" si="10"/>
        <v>42.5</v>
      </c>
      <c r="AC26" s="29" t="str">
        <f t="shared" si="11"/>
        <v/>
      </c>
      <c r="AD26" s="29">
        <f t="shared" si="12"/>
        <v>43</v>
      </c>
      <c r="AE26" s="29" t="str">
        <f t="shared" si="13"/>
        <v/>
      </c>
      <c r="AF26" s="29">
        <f t="shared" si="14"/>
        <v>58.5</v>
      </c>
      <c r="AG26" s="29" t="str">
        <f t="shared" si="15"/>
        <v/>
      </c>
      <c r="AH26" s="43">
        <f t="shared" si="16"/>
        <v>43</v>
      </c>
      <c r="AI26" s="43" t="str">
        <f t="shared" si="17"/>
        <v/>
      </c>
      <c r="AJ26" s="43">
        <f t="shared" si="18"/>
        <v>45.5</v>
      </c>
      <c r="AK26" s="43" t="str">
        <f t="shared" si="19"/>
        <v/>
      </c>
      <c r="AL26" s="43">
        <f t="shared" si="20"/>
        <v>67.5</v>
      </c>
      <c r="AM26" s="43" t="str">
        <f t="shared" si="21"/>
        <v/>
      </c>
      <c r="AN26" s="43">
        <f t="shared" si="22"/>
        <v>57</v>
      </c>
      <c r="AO26" s="43" t="str">
        <f t="shared" si="23"/>
        <v/>
      </c>
      <c r="AP26" s="44">
        <f t="shared" si="24"/>
        <v>56</v>
      </c>
      <c r="AQ26" s="43" t="str">
        <f t="shared" si="25"/>
        <v/>
      </c>
    </row>
    <row r="27" spans="1:43">
      <c r="A27" s="24"/>
      <c r="B27" s="27">
        <f>'S1'!B27</f>
        <v>23</v>
      </c>
      <c r="C27" s="38" t="str">
        <f>'S1'!D27</f>
        <v>አብዱልቃድር ሰኢድ አህመድ</v>
      </c>
      <c r="D27" s="27" t="str">
        <f>'S1'!E27</f>
        <v>M</v>
      </c>
      <c r="E27" s="27">
        <f>'S1'!F27</f>
        <v>15</v>
      </c>
      <c r="F27" s="27">
        <f>IF(OR('S1'!G27="",'S2'!G27=""),"",('S1'!G27+'S2'!G27)/2)</f>
        <v>26.5</v>
      </c>
      <c r="G27" s="27">
        <f>IF(OR('S1'!H27="",'S2'!H27=""),"",('S1'!H27+'S2'!H27)/2)</f>
        <v>41.5</v>
      </c>
      <c r="H27" s="27">
        <f>IF(OR('S1'!I27="",'S2'!I27=""),"",('S1'!I27+'S2'!I27)/2)</f>
        <v>39</v>
      </c>
      <c r="I27" s="27">
        <f>IF(OR('S1'!J27="",'S2'!J27=""),"",('S1'!J27+'S2'!J27)/2)</f>
        <v>40.5</v>
      </c>
      <c r="J27" s="27">
        <f>IF(OR('S1'!K27="",'S2'!K27=""),"",('S1'!K27+'S2'!K27)/2)</f>
        <v>38</v>
      </c>
      <c r="K27" s="27">
        <f>IF(OR('S1'!L27="",'S2'!L27=""),"",('S1'!L27+'S2'!L27)/2)</f>
        <v>42</v>
      </c>
      <c r="L27" s="27">
        <f>IF(OR('S1'!M27="",'S2'!M27=""),"",('S1'!M27+'S2'!M27)/2)</f>
        <v>38.5</v>
      </c>
      <c r="M27" s="27">
        <f>IF(OR('S1'!N27="",'S2'!N27=""),"",('S1'!N27+'S2'!N27)/2)</f>
        <v>47</v>
      </c>
      <c r="N27" s="27">
        <f>IF(OR('S1'!O27="",'S2'!O27=""),"",('S1'!O27+'S2'!O27)/2)</f>
        <v>52</v>
      </c>
      <c r="O27" s="27">
        <f>IF(OR('S1'!P27="",'S2'!P27=""),"",('S1'!P27+'S2'!P27)/2)</f>
        <v>38</v>
      </c>
      <c r="P27" s="27">
        <f>IF(OR('S1'!Q27="",'S2'!Q27=""),"",('S1'!Q27+'S2'!Q27)/2)</f>
        <v>56</v>
      </c>
      <c r="Q27" s="27">
        <f>IF(OR('S1'!S27="",'S2'!S27=""),"",('S1'!S27+'S2'!S27)/2)</f>
        <v>459</v>
      </c>
      <c r="R27" s="27">
        <f t="shared" si="0"/>
        <v>41.727272727272727</v>
      </c>
      <c r="S27" s="27">
        <f t="shared" si="1"/>
        <v>39</v>
      </c>
      <c r="T27" s="42" t="str">
        <f t="shared" si="2"/>
        <v>አልተዛወረም</v>
      </c>
      <c r="U27" s="29">
        <f t="shared" si="3"/>
        <v>9</v>
      </c>
      <c r="V27" s="40">
        <f t="shared" si="4"/>
        <v>26.5</v>
      </c>
      <c r="W27" s="29" t="str">
        <f t="shared" si="5"/>
        <v/>
      </c>
      <c r="X27" s="29">
        <f t="shared" si="6"/>
        <v>41.5</v>
      </c>
      <c r="Y27" s="29" t="str">
        <f t="shared" si="7"/>
        <v/>
      </c>
      <c r="Z27" s="29">
        <f t="shared" si="8"/>
        <v>39</v>
      </c>
      <c r="AA27" s="29" t="str">
        <f t="shared" si="9"/>
        <v/>
      </c>
      <c r="AB27" s="29">
        <f t="shared" si="10"/>
        <v>40.5</v>
      </c>
      <c r="AC27" s="29" t="str">
        <f t="shared" si="11"/>
        <v/>
      </c>
      <c r="AD27" s="29">
        <f t="shared" si="12"/>
        <v>38</v>
      </c>
      <c r="AE27" s="29" t="str">
        <f t="shared" si="13"/>
        <v/>
      </c>
      <c r="AF27" s="29">
        <f t="shared" si="14"/>
        <v>42</v>
      </c>
      <c r="AG27" s="29" t="str">
        <f t="shared" si="15"/>
        <v/>
      </c>
      <c r="AH27" s="43">
        <f t="shared" si="16"/>
        <v>38.5</v>
      </c>
      <c r="AI27" s="43" t="str">
        <f t="shared" si="17"/>
        <v/>
      </c>
      <c r="AJ27" s="43">
        <f t="shared" si="18"/>
        <v>47</v>
      </c>
      <c r="AK27" s="43" t="str">
        <f t="shared" si="19"/>
        <v/>
      </c>
      <c r="AL27" s="43">
        <f t="shared" si="20"/>
        <v>52</v>
      </c>
      <c r="AM27" s="43" t="str">
        <f t="shared" si="21"/>
        <v/>
      </c>
      <c r="AN27" s="43">
        <f t="shared" si="22"/>
        <v>38</v>
      </c>
      <c r="AO27" s="43" t="str">
        <f t="shared" si="23"/>
        <v/>
      </c>
      <c r="AP27" s="44">
        <f t="shared" si="24"/>
        <v>56</v>
      </c>
      <c r="AQ27" s="43" t="str">
        <f t="shared" si="25"/>
        <v/>
      </c>
    </row>
    <row r="28" spans="1:43">
      <c r="A28" s="24"/>
      <c r="B28" s="27">
        <f>'S1'!B28</f>
        <v>24</v>
      </c>
      <c r="C28" s="38" t="str">
        <f>'S1'!D28</f>
        <v>አብዱልአሊዝ ይማም ሙስጠፋ</v>
      </c>
      <c r="D28" s="27" t="str">
        <f>'S1'!E28</f>
        <v>M</v>
      </c>
      <c r="E28" s="27">
        <f>'S1'!F28</f>
        <v>15</v>
      </c>
      <c r="F28" s="27">
        <f>IF(OR('S1'!G28="",'S2'!G28=""),"",('S1'!G28+'S2'!G28)/2)</f>
        <v>53</v>
      </c>
      <c r="G28" s="27">
        <f>IF(OR('S1'!H28="",'S2'!H28=""),"",('S1'!H28+'S2'!H28)/2)</f>
        <v>49</v>
      </c>
      <c r="H28" s="27">
        <f>IF(OR('S1'!I28="",'S2'!I28=""),"",('S1'!I28+'S2'!I28)/2)</f>
        <v>42</v>
      </c>
      <c r="I28" s="27">
        <f>IF(OR('S1'!J28="",'S2'!J28=""),"",('S1'!J28+'S2'!J28)/2)</f>
        <v>38.5</v>
      </c>
      <c r="J28" s="27">
        <f>IF(OR('S1'!K28="",'S2'!K28=""),"",('S1'!K28+'S2'!K28)/2)</f>
        <v>33.5</v>
      </c>
      <c r="K28" s="27">
        <f>IF(OR('S1'!L28="",'S2'!L28=""),"",('S1'!L28+'S2'!L28)/2)</f>
        <v>67</v>
      </c>
      <c r="L28" s="27">
        <f>IF(OR('S1'!M28="",'S2'!M28=""),"",('S1'!M28+'S2'!M28)/2)</f>
        <v>44.5</v>
      </c>
      <c r="M28" s="27">
        <f>IF(OR('S1'!N28="",'S2'!N28=""),"",('S1'!N28+'S2'!N28)/2)</f>
        <v>58.5</v>
      </c>
      <c r="N28" s="27">
        <f>IF(OR('S1'!O28="",'S2'!O28=""),"",('S1'!O28+'S2'!O28)/2)</f>
        <v>73.75</v>
      </c>
      <c r="O28" s="27">
        <f>IF(OR('S1'!P28="",'S2'!P28=""),"",('S1'!P28+'S2'!P28)/2)</f>
        <v>61</v>
      </c>
      <c r="P28" s="27">
        <f>IF(OR('S1'!Q28="",'S2'!Q28=""),"",('S1'!Q28+'S2'!Q28)/2)</f>
        <v>71.5</v>
      </c>
      <c r="Q28" s="27">
        <f>IF(OR('S1'!S28="",'S2'!S28=""),"",('S1'!S28+'S2'!S28)/2)</f>
        <v>592.25</v>
      </c>
      <c r="R28" s="27">
        <f t="shared" si="0"/>
        <v>53.840909090909093</v>
      </c>
      <c r="S28" s="27">
        <f t="shared" si="1"/>
        <v>15</v>
      </c>
      <c r="T28" s="42" t="str">
        <f t="shared" si="2"/>
        <v>ተዛውሯል</v>
      </c>
      <c r="U28" s="29">
        <f t="shared" si="3"/>
        <v>5</v>
      </c>
      <c r="V28" s="40">
        <f t="shared" si="4"/>
        <v>53</v>
      </c>
      <c r="W28" s="29" t="str">
        <f t="shared" si="5"/>
        <v/>
      </c>
      <c r="X28" s="29">
        <f t="shared" si="6"/>
        <v>49</v>
      </c>
      <c r="Y28" s="29" t="str">
        <f t="shared" si="7"/>
        <v/>
      </c>
      <c r="Z28" s="29">
        <f t="shared" si="8"/>
        <v>42</v>
      </c>
      <c r="AA28" s="29" t="str">
        <f t="shared" si="9"/>
        <v/>
      </c>
      <c r="AB28" s="29">
        <f t="shared" si="10"/>
        <v>38.5</v>
      </c>
      <c r="AC28" s="29" t="str">
        <f t="shared" si="11"/>
        <v/>
      </c>
      <c r="AD28" s="29">
        <f t="shared" si="12"/>
        <v>33.5</v>
      </c>
      <c r="AE28" s="29" t="str">
        <f t="shared" si="13"/>
        <v/>
      </c>
      <c r="AF28" s="29">
        <f t="shared" si="14"/>
        <v>67</v>
      </c>
      <c r="AG28" s="29" t="str">
        <f t="shared" si="15"/>
        <v/>
      </c>
      <c r="AH28" s="43">
        <f t="shared" si="16"/>
        <v>44.5</v>
      </c>
      <c r="AI28" s="43" t="str">
        <f t="shared" si="17"/>
        <v/>
      </c>
      <c r="AJ28" s="43">
        <f t="shared" si="18"/>
        <v>58.5</v>
      </c>
      <c r="AK28" s="43" t="str">
        <f t="shared" si="19"/>
        <v/>
      </c>
      <c r="AL28" s="43">
        <f t="shared" si="20"/>
        <v>73.75</v>
      </c>
      <c r="AM28" s="43" t="str">
        <f t="shared" si="21"/>
        <v/>
      </c>
      <c r="AN28" s="43">
        <f t="shared" si="22"/>
        <v>61</v>
      </c>
      <c r="AO28" s="43" t="str">
        <f t="shared" si="23"/>
        <v/>
      </c>
      <c r="AP28" s="44">
        <f t="shared" si="24"/>
        <v>71.5</v>
      </c>
      <c r="AQ28" s="43" t="str">
        <f t="shared" si="25"/>
        <v/>
      </c>
    </row>
    <row r="29" spans="1:43">
      <c r="A29" s="24"/>
      <c r="B29" s="27">
        <f>'S1'!B29</f>
        <v>25</v>
      </c>
      <c r="C29" s="38" t="str">
        <f>'S1'!D29</f>
        <v>አብዱልወሀብ አሊ ሀሰን</v>
      </c>
      <c r="D29" s="27" t="str">
        <f>'S1'!E29</f>
        <v>M</v>
      </c>
      <c r="E29" s="27">
        <f>'S1'!F29</f>
        <v>14</v>
      </c>
      <c r="F29" s="27">
        <f>IF(OR('S1'!G29="",'S2'!G29=""),"",('S1'!G29+'S2'!G29)/2)</f>
        <v>52</v>
      </c>
      <c r="G29" s="27">
        <f>IF(OR('S1'!H29="",'S2'!H29=""),"",('S1'!H29+'S2'!H29)/2)</f>
        <v>45.5</v>
      </c>
      <c r="H29" s="27">
        <f>IF(OR('S1'!I29="",'S2'!I29=""),"",('S1'!I29+'S2'!I29)/2)</f>
        <v>35.5</v>
      </c>
      <c r="I29" s="27">
        <f>IF(OR('S1'!J29="",'S2'!J29=""),"",('S1'!J29+'S2'!J29)/2)</f>
        <v>41</v>
      </c>
      <c r="J29" s="27">
        <f>IF(OR('S1'!K29="",'S2'!K29=""),"",('S1'!K29+'S2'!K29)/2)</f>
        <v>36.5</v>
      </c>
      <c r="K29" s="27">
        <f>IF(OR('S1'!L29="",'S2'!L29=""),"",('S1'!L29+'S2'!L29)/2)</f>
        <v>49</v>
      </c>
      <c r="L29" s="27">
        <f>IF(OR('S1'!M29="",'S2'!M29=""),"",('S1'!M29+'S2'!M29)/2)</f>
        <v>45</v>
      </c>
      <c r="M29" s="27">
        <f>IF(OR('S1'!N29="",'S2'!N29=""),"",('S1'!N29+'S2'!N29)/2)</f>
        <v>45</v>
      </c>
      <c r="N29" s="27">
        <f>IF(OR('S1'!O29="",'S2'!O29=""),"",('S1'!O29+'S2'!O29)/2)</f>
        <v>67.5</v>
      </c>
      <c r="O29" s="27">
        <f>IF(OR('S1'!P29="",'S2'!P29=""),"",('S1'!P29+'S2'!P29)/2)</f>
        <v>61.5</v>
      </c>
      <c r="P29" s="27">
        <f>IF(OR('S1'!Q29="",'S2'!Q29=""),"",('S1'!Q29+'S2'!Q29)/2)</f>
        <v>71.5</v>
      </c>
      <c r="Q29" s="27">
        <f>IF(OR('S1'!S29="",'S2'!S29=""),"",('S1'!S29+'S2'!S29)/2)</f>
        <v>550</v>
      </c>
      <c r="R29" s="27">
        <f t="shared" si="0"/>
        <v>50</v>
      </c>
      <c r="S29" s="27">
        <f t="shared" si="1"/>
        <v>28</v>
      </c>
      <c r="T29" s="42" t="str">
        <f t="shared" si="2"/>
        <v>ተዛውሯል</v>
      </c>
      <c r="U29" s="29">
        <f t="shared" si="3"/>
        <v>7</v>
      </c>
      <c r="V29" s="40">
        <f t="shared" si="4"/>
        <v>52</v>
      </c>
      <c r="W29" s="29" t="str">
        <f t="shared" si="5"/>
        <v/>
      </c>
      <c r="X29" s="29">
        <f t="shared" si="6"/>
        <v>45.5</v>
      </c>
      <c r="Y29" s="29" t="str">
        <f t="shared" si="7"/>
        <v/>
      </c>
      <c r="Z29" s="29">
        <f t="shared" si="8"/>
        <v>35.5</v>
      </c>
      <c r="AA29" s="29" t="str">
        <f t="shared" si="9"/>
        <v/>
      </c>
      <c r="AB29" s="29">
        <f t="shared" si="10"/>
        <v>41</v>
      </c>
      <c r="AC29" s="29" t="str">
        <f t="shared" si="11"/>
        <v/>
      </c>
      <c r="AD29" s="29">
        <f t="shared" si="12"/>
        <v>36.5</v>
      </c>
      <c r="AE29" s="29" t="str">
        <f t="shared" si="13"/>
        <v/>
      </c>
      <c r="AF29" s="29">
        <f t="shared" si="14"/>
        <v>49</v>
      </c>
      <c r="AG29" s="29" t="str">
        <f t="shared" si="15"/>
        <v/>
      </c>
      <c r="AH29" s="43">
        <f t="shared" si="16"/>
        <v>45</v>
      </c>
      <c r="AI29" s="43" t="str">
        <f t="shared" si="17"/>
        <v/>
      </c>
      <c r="AJ29" s="43">
        <f t="shared" si="18"/>
        <v>45</v>
      </c>
      <c r="AK29" s="43" t="str">
        <f t="shared" si="19"/>
        <v/>
      </c>
      <c r="AL29" s="43">
        <f t="shared" si="20"/>
        <v>67.5</v>
      </c>
      <c r="AM29" s="43" t="str">
        <f t="shared" si="21"/>
        <v/>
      </c>
      <c r="AN29" s="43">
        <f t="shared" si="22"/>
        <v>61.5</v>
      </c>
      <c r="AO29" s="43" t="str">
        <f t="shared" si="23"/>
        <v/>
      </c>
      <c r="AP29" s="44">
        <f t="shared" si="24"/>
        <v>71.5</v>
      </c>
      <c r="AQ29" s="43" t="str">
        <f t="shared" si="25"/>
        <v/>
      </c>
    </row>
    <row r="30" spans="1:43">
      <c r="A30" s="24"/>
      <c r="B30" s="27">
        <f>'S1'!B30</f>
        <v>26</v>
      </c>
      <c r="C30" s="38" t="str">
        <f>'S1'!D30</f>
        <v>አብዱልፈታህ ሙሀመድ አህመድ</v>
      </c>
      <c r="D30" s="27" t="str">
        <f>'S1'!E30</f>
        <v>M</v>
      </c>
      <c r="E30" s="27">
        <f>'S1'!F30</f>
        <v>14</v>
      </c>
      <c r="F30" s="27">
        <f>IF(OR('S1'!G30="",'S2'!G30=""),"",('S1'!G30+'S2'!G30)/2)</f>
        <v>50.5</v>
      </c>
      <c r="G30" s="27">
        <f>IF(OR('S1'!H30="",'S2'!H30=""),"",('S1'!H30+'S2'!H30)/2)</f>
        <v>55</v>
      </c>
      <c r="H30" s="27">
        <f>IF(OR('S1'!I30="",'S2'!I30=""),"",('S1'!I30+'S2'!I30)/2)</f>
        <v>39</v>
      </c>
      <c r="I30" s="27">
        <f>IF(OR('S1'!J30="",'S2'!J30=""),"",('S1'!J30+'S2'!J30)/2)</f>
        <v>36</v>
      </c>
      <c r="J30" s="27">
        <f>IF(OR('S1'!K30="",'S2'!K30=""),"",('S1'!K30+'S2'!K30)/2)</f>
        <v>32.5</v>
      </c>
      <c r="K30" s="27">
        <f>IF(OR('S1'!L30="",'S2'!L30=""),"",('S1'!L30+'S2'!L30)/2)</f>
        <v>52</v>
      </c>
      <c r="L30" s="27">
        <f>IF(OR('S1'!M30="",'S2'!M30=""),"",('S1'!M30+'S2'!M30)/2)</f>
        <v>41.5</v>
      </c>
      <c r="M30" s="27">
        <f>IF(OR('S1'!N30="",'S2'!N30=""),"",('S1'!N30+'S2'!N30)/2)</f>
        <v>52</v>
      </c>
      <c r="N30" s="27">
        <f>IF(OR('S1'!O30="",'S2'!O30=""),"",('S1'!O30+'S2'!O30)/2)</f>
        <v>75</v>
      </c>
      <c r="O30" s="27">
        <f>IF(OR('S1'!P30="",'S2'!P30=""),"",('S1'!P30+'S2'!P30)/2)</f>
        <v>63.5</v>
      </c>
      <c r="P30" s="27">
        <f>IF(OR('S1'!Q30="",'S2'!Q30=""),"",('S1'!Q30+'S2'!Q30)/2)</f>
        <v>72</v>
      </c>
      <c r="Q30" s="27">
        <f>IF(OR('S1'!S30="",'S2'!S30=""),"",('S1'!S30+'S2'!S30)/2)</f>
        <v>569</v>
      </c>
      <c r="R30" s="27">
        <f t="shared" si="0"/>
        <v>51.727272727272727</v>
      </c>
      <c r="S30" s="27">
        <f t="shared" si="1"/>
        <v>21</v>
      </c>
      <c r="T30" s="42" t="str">
        <f t="shared" si="2"/>
        <v>ተዛውሯል</v>
      </c>
      <c r="U30" s="29">
        <f t="shared" si="3"/>
        <v>4</v>
      </c>
      <c r="V30" s="40">
        <f t="shared" si="4"/>
        <v>50.5</v>
      </c>
      <c r="W30" s="29" t="str">
        <f t="shared" si="5"/>
        <v/>
      </c>
      <c r="X30" s="29">
        <f t="shared" si="6"/>
        <v>55</v>
      </c>
      <c r="Y30" s="29" t="str">
        <f t="shared" si="7"/>
        <v/>
      </c>
      <c r="Z30" s="29">
        <f t="shared" si="8"/>
        <v>39</v>
      </c>
      <c r="AA30" s="29" t="str">
        <f t="shared" si="9"/>
        <v/>
      </c>
      <c r="AB30" s="29">
        <f t="shared" si="10"/>
        <v>36</v>
      </c>
      <c r="AC30" s="29" t="str">
        <f t="shared" si="11"/>
        <v/>
      </c>
      <c r="AD30" s="29">
        <f t="shared" si="12"/>
        <v>32.5</v>
      </c>
      <c r="AE30" s="29" t="str">
        <f t="shared" si="13"/>
        <v/>
      </c>
      <c r="AF30" s="29">
        <f t="shared" si="14"/>
        <v>52</v>
      </c>
      <c r="AG30" s="29" t="str">
        <f t="shared" si="15"/>
        <v/>
      </c>
      <c r="AH30" s="43">
        <f t="shared" si="16"/>
        <v>41.5</v>
      </c>
      <c r="AI30" s="43" t="str">
        <f t="shared" si="17"/>
        <v/>
      </c>
      <c r="AJ30" s="43">
        <f t="shared" si="18"/>
        <v>52</v>
      </c>
      <c r="AK30" s="43" t="str">
        <f t="shared" si="19"/>
        <v/>
      </c>
      <c r="AL30" s="43">
        <f t="shared" si="20"/>
        <v>75</v>
      </c>
      <c r="AM30" s="43" t="str">
        <f t="shared" si="21"/>
        <v/>
      </c>
      <c r="AN30" s="43">
        <f t="shared" si="22"/>
        <v>63.5</v>
      </c>
      <c r="AO30" s="43" t="str">
        <f t="shared" si="23"/>
        <v/>
      </c>
      <c r="AP30" s="44">
        <f t="shared" si="24"/>
        <v>72</v>
      </c>
      <c r="AQ30" s="43" t="str">
        <f t="shared" si="25"/>
        <v/>
      </c>
    </row>
    <row r="31" spans="1:43">
      <c r="A31" s="24"/>
      <c r="B31" s="27">
        <f>'S1'!B31</f>
        <v>27</v>
      </c>
      <c r="C31" s="38" t="str">
        <f>'S1'!D31</f>
        <v>አብዱረህማን ሁሴን ሰኢድ</v>
      </c>
      <c r="D31" s="27" t="str">
        <f>'S1'!E31</f>
        <v>M</v>
      </c>
      <c r="E31" s="27">
        <f>'S1'!F31</f>
        <v>13</v>
      </c>
      <c r="F31" s="27">
        <f>IF(OR('S1'!G31="",'S2'!G31=""),"",('S1'!G31+'S2'!G31)/2)</f>
        <v>57.5</v>
      </c>
      <c r="G31" s="27">
        <f>IF(OR('S1'!H31="",'S2'!H31=""),"",('S1'!H31+'S2'!H31)/2)</f>
        <v>50</v>
      </c>
      <c r="H31" s="27">
        <f>IF(OR('S1'!I31="",'S2'!I31=""),"",('S1'!I31+'S2'!I31)/2)</f>
        <v>50.5</v>
      </c>
      <c r="I31" s="27">
        <f>IF(OR('S1'!J31="",'S2'!J31=""),"",('S1'!J31+'S2'!J31)/2)</f>
        <v>33.5</v>
      </c>
      <c r="J31" s="27">
        <f>IF(OR('S1'!K31="",'S2'!K31=""),"",('S1'!K31+'S2'!K31)/2)</f>
        <v>33.5</v>
      </c>
      <c r="K31" s="27">
        <f>IF(OR('S1'!L31="",'S2'!L31=""),"",('S1'!L31+'S2'!L31)/2)</f>
        <v>49</v>
      </c>
      <c r="L31" s="27">
        <f>IF(OR('S1'!M31="",'S2'!M31=""),"",('S1'!M31+'S2'!M31)/2)</f>
        <v>43.5</v>
      </c>
      <c r="M31" s="27">
        <f>IF(OR('S1'!N31="",'S2'!N31=""),"",('S1'!N31+'S2'!N31)/2)</f>
        <v>52</v>
      </c>
      <c r="N31" s="27">
        <f>IF(OR('S1'!O31="",'S2'!O31=""),"",('S1'!O31+'S2'!O31)/2)</f>
        <v>73</v>
      </c>
      <c r="O31" s="27">
        <f>IF(OR('S1'!P31="",'S2'!P31=""),"",('S1'!P31+'S2'!P31)/2)</f>
        <v>39</v>
      </c>
      <c r="P31" s="27">
        <f>IF(OR('S1'!Q31="",'S2'!Q31=""),"",('S1'!Q31+'S2'!Q31)/2)</f>
        <v>74.5</v>
      </c>
      <c r="Q31" s="27">
        <f>IF(OR('S1'!S31="",'S2'!S31=""),"",('S1'!S31+'S2'!S31)/2)</f>
        <v>556</v>
      </c>
      <c r="R31" s="27">
        <f t="shared" si="0"/>
        <v>50.545454545454547</v>
      </c>
      <c r="S31" s="27">
        <f t="shared" si="1"/>
        <v>25</v>
      </c>
      <c r="T31" s="42" t="str">
        <f t="shared" si="2"/>
        <v>ተዛውሯል</v>
      </c>
      <c r="U31" s="29">
        <f t="shared" si="3"/>
        <v>5</v>
      </c>
      <c r="V31" s="40">
        <f t="shared" si="4"/>
        <v>57.5</v>
      </c>
      <c r="W31" s="29" t="str">
        <f t="shared" si="5"/>
        <v/>
      </c>
      <c r="X31" s="29">
        <f t="shared" si="6"/>
        <v>50</v>
      </c>
      <c r="Y31" s="29" t="str">
        <f t="shared" si="7"/>
        <v/>
      </c>
      <c r="Z31" s="29">
        <f t="shared" si="8"/>
        <v>50.5</v>
      </c>
      <c r="AA31" s="29" t="str">
        <f t="shared" si="9"/>
        <v/>
      </c>
      <c r="AB31" s="29">
        <f t="shared" si="10"/>
        <v>33.5</v>
      </c>
      <c r="AC31" s="29" t="str">
        <f t="shared" si="11"/>
        <v/>
      </c>
      <c r="AD31" s="29">
        <f t="shared" si="12"/>
        <v>33.5</v>
      </c>
      <c r="AE31" s="29" t="str">
        <f t="shared" si="13"/>
        <v/>
      </c>
      <c r="AF31" s="29">
        <f t="shared" si="14"/>
        <v>49</v>
      </c>
      <c r="AG31" s="29" t="str">
        <f t="shared" si="15"/>
        <v/>
      </c>
      <c r="AH31" s="43">
        <f t="shared" si="16"/>
        <v>43.5</v>
      </c>
      <c r="AI31" s="43" t="str">
        <f t="shared" si="17"/>
        <v/>
      </c>
      <c r="AJ31" s="43">
        <f t="shared" si="18"/>
        <v>52</v>
      </c>
      <c r="AK31" s="43" t="str">
        <f t="shared" si="19"/>
        <v/>
      </c>
      <c r="AL31" s="43">
        <f t="shared" si="20"/>
        <v>73</v>
      </c>
      <c r="AM31" s="43" t="str">
        <f t="shared" si="21"/>
        <v/>
      </c>
      <c r="AN31" s="43">
        <f t="shared" si="22"/>
        <v>39</v>
      </c>
      <c r="AO31" s="43" t="str">
        <f t="shared" si="23"/>
        <v/>
      </c>
      <c r="AP31" s="44">
        <f t="shared" si="24"/>
        <v>74.5</v>
      </c>
      <c r="AQ31" s="43" t="str">
        <f t="shared" si="25"/>
        <v/>
      </c>
    </row>
    <row r="32" spans="1:43">
      <c r="A32" s="24"/>
      <c r="B32" s="27">
        <f>'S1'!B32</f>
        <v>28</v>
      </c>
      <c r="C32" s="38" t="str">
        <f>'S1'!D32</f>
        <v>አብዱረህማን ሰኢድ ገደፋው</v>
      </c>
      <c r="D32" s="27" t="str">
        <f>'S1'!E32</f>
        <v>M</v>
      </c>
      <c r="E32" s="27">
        <f>'S1'!F32</f>
        <v>14</v>
      </c>
      <c r="F32" s="27">
        <f>IF(OR('S1'!G32="",'S2'!G32=""),"",('S1'!G32+'S2'!G32)/2)</f>
        <v>35.5</v>
      </c>
      <c r="G32" s="27">
        <f>IF(OR('S1'!H32="",'S2'!H32=""),"",('S1'!H32+'S2'!H32)/2)</f>
        <v>36.5</v>
      </c>
      <c r="H32" s="27">
        <f>IF(OR('S1'!I32="",'S2'!I32=""),"",('S1'!I32+'S2'!I32)/2)</f>
        <v>34</v>
      </c>
      <c r="I32" s="27">
        <f>IF(OR('S1'!J32="",'S2'!J32=""),"",('S1'!J32+'S2'!J32)/2)</f>
        <v>36</v>
      </c>
      <c r="J32" s="27">
        <f>IF(OR('S1'!K32="",'S2'!K32=""),"",('S1'!K32+'S2'!K32)/2)</f>
        <v>42.5</v>
      </c>
      <c r="K32" s="27">
        <f>IF(OR('S1'!L32="",'S2'!L32=""),"",('S1'!L32+'S2'!L32)/2)</f>
        <v>47</v>
      </c>
      <c r="L32" s="27">
        <f>IF(OR('S1'!M32="",'S2'!M32=""),"",('S1'!M32+'S2'!M32)/2)</f>
        <v>50</v>
      </c>
      <c r="M32" s="27">
        <f>IF(OR('S1'!N32="",'S2'!N32=""),"",('S1'!N32+'S2'!N32)/2)</f>
        <v>43.5</v>
      </c>
      <c r="N32" s="27">
        <f>IF(OR('S1'!O32="",'S2'!O32=""),"",('S1'!O32+'S2'!O32)/2)</f>
        <v>65.75</v>
      </c>
      <c r="O32" s="27">
        <f>IF(OR('S1'!P32="",'S2'!P32=""),"",('S1'!P32+'S2'!P32)/2)</f>
        <v>29.5</v>
      </c>
      <c r="P32" s="27">
        <f>IF(OR('S1'!Q32="",'S2'!Q32=""),"",('S1'!Q32+'S2'!Q32)/2)</f>
        <v>68</v>
      </c>
      <c r="Q32" s="27">
        <f>IF(OR('S1'!S32="",'S2'!S32=""),"",('S1'!S32+'S2'!S32)/2)</f>
        <v>488.25</v>
      </c>
      <c r="R32" s="27">
        <f t="shared" si="0"/>
        <v>44.386363636363633</v>
      </c>
      <c r="S32" s="27">
        <f t="shared" si="1"/>
        <v>37</v>
      </c>
      <c r="T32" s="42" t="str">
        <f t="shared" si="2"/>
        <v>አልተዛወረም</v>
      </c>
      <c r="U32" s="29">
        <f t="shared" si="3"/>
        <v>8</v>
      </c>
      <c r="V32" s="40">
        <f t="shared" si="4"/>
        <v>35.5</v>
      </c>
      <c r="W32" s="29" t="str">
        <f t="shared" si="5"/>
        <v/>
      </c>
      <c r="X32" s="29">
        <f t="shared" si="6"/>
        <v>36.5</v>
      </c>
      <c r="Y32" s="29" t="str">
        <f t="shared" si="7"/>
        <v/>
      </c>
      <c r="Z32" s="29">
        <f t="shared" si="8"/>
        <v>34</v>
      </c>
      <c r="AA32" s="29" t="str">
        <f t="shared" si="9"/>
        <v/>
      </c>
      <c r="AB32" s="29">
        <f t="shared" si="10"/>
        <v>36</v>
      </c>
      <c r="AC32" s="29" t="str">
        <f t="shared" si="11"/>
        <v/>
      </c>
      <c r="AD32" s="29">
        <f t="shared" si="12"/>
        <v>42.5</v>
      </c>
      <c r="AE32" s="29" t="str">
        <f t="shared" si="13"/>
        <v/>
      </c>
      <c r="AF32" s="29">
        <f t="shared" si="14"/>
        <v>47</v>
      </c>
      <c r="AG32" s="29" t="str">
        <f t="shared" si="15"/>
        <v/>
      </c>
      <c r="AH32" s="43">
        <f t="shared" si="16"/>
        <v>50</v>
      </c>
      <c r="AI32" s="43" t="str">
        <f t="shared" si="17"/>
        <v/>
      </c>
      <c r="AJ32" s="43">
        <f t="shared" si="18"/>
        <v>43.5</v>
      </c>
      <c r="AK32" s="43" t="str">
        <f t="shared" si="19"/>
        <v/>
      </c>
      <c r="AL32" s="43">
        <f t="shared" si="20"/>
        <v>65.75</v>
      </c>
      <c r="AM32" s="43" t="str">
        <f t="shared" si="21"/>
        <v/>
      </c>
      <c r="AN32" s="43">
        <f t="shared" si="22"/>
        <v>29.5</v>
      </c>
      <c r="AO32" s="43" t="str">
        <f t="shared" si="23"/>
        <v/>
      </c>
      <c r="AP32" s="44">
        <f t="shared" si="24"/>
        <v>68</v>
      </c>
      <c r="AQ32" s="43" t="str">
        <f t="shared" si="25"/>
        <v/>
      </c>
    </row>
    <row r="33" spans="1:43">
      <c r="A33" s="24"/>
      <c r="B33" s="27">
        <f>'S1'!B33</f>
        <v>29</v>
      </c>
      <c r="C33" s="38" t="str">
        <f>'S1'!D33</f>
        <v>አብዱረህማን ሱልጧል እንድሪስ</v>
      </c>
      <c r="D33" s="27" t="str">
        <f>'S1'!E33</f>
        <v>M</v>
      </c>
      <c r="E33" s="27">
        <f>'S1'!F33</f>
        <v>14</v>
      </c>
      <c r="F33" s="27">
        <f>IF(OR('S1'!G33="",'S2'!G33=""),"",('S1'!G33+'S2'!G33)/2)</f>
        <v>90</v>
      </c>
      <c r="G33" s="27">
        <f>IF(OR('S1'!H33="",'S2'!H33=""),"",('S1'!H33+'S2'!H33)/2)</f>
        <v>76</v>
      </c>
      <c r="H33" s="27">
        <f>IF(OR('S1'!I33="",'S2'!I33=""),"",('S1'!I33+'S2'!I33)/2)</f>
        <v>83</v>
      </c>
      <c r="I33" s="27">
        <f>IF(OR('S1'!J33="",'S2'!J33=""),"",('S1'!J33+'S2'!J33)/2)</f>
        <v>71</v>
      </c>
      <c r="J33" s="27">
        <f>IF(OR('S1'!K33="",'S2'!K33=""),"",('S1'!K33+'S2'!K33)/2)</f>
        <v>78</v>
      </c>
      <c r="K33" s="27">
        <f>IF(OR('S1'!L33="",'S2'!L33=""),"",('S1'!L33+'S2'!L33)/2)</f>
        <v>80</v>
      </c>
      <c r="L33" s="27">
        <f>IF(OR('S1'!M33="",'S2'!M33=""),"",('S1'!M33+'S2'!M33)/2)</f>
        <v>73</v>
      </c>
      <c r="M33" s="27">
        <f>IF(OR('S1'!N33="",'S2'!N33=""),"",('S1'!N33+'S2'!N33)/2)</f>
        <v>73</v>
      </c>
      <c r="N33" s="27">
        <f>IF(OR('S1'!O33="",'S2'!O33=""),"",('S1'!O33+'S2'!O33)/2)</f>
        <v>68.5</v>
      </c>
      <c r="O33" s="27">
        <f>IF(OR('S1'!P33="",'S2'!P33=""),"",('S1'!P33+'S2'!P33)/2)</f>
        <v>63.5</v>
      </c>
      <c r="P33" s="27">
        <f>IF(OR('S1'!Q33="",'S2'!Q33=""),"",('S1'!Q33+'S2'!Q33)/2)</f>
        <v>82</v>
      </c>
      <c r="Q33" s="27">
        <f>IF(OR('S1'!S33="",'S2'!S33=""),"",('S1'!S33+'S2'!S33)/2)</f>
        <v>838</v>
      </c>
      <c r="R33" s="27">
        <f t="shared" si="0"/>
        <v>76.181818181818187</v>
      </c>
      <c r="S33" s="27">
        <f t="shared" si="1"/>
        <v>2</v>
      </c>
      <c r="T33" s="42" t="str">
        <f t="shared" si="2"/>
        <v>ተዛውሯል</v>
      </c>
      <c r="U33" s="29">
        <f t="shared" si="3"/>
        <v>0</v>
      </c>
      <c r="V33" s="40">
        <f t="shared" si="4"/>
        <v>90</v>
      </c>
      <c r="W33" s="29" t="str">
        <f t="shared" si="5"/>
        <v/>
      </c>
      <c r="X33" s="29">
        <f t="shared" si="6"/>
        <v>76</v>
      </c>
      <c r="Y33" s="29" t="str">
        <f t="shared" si="7"/>
        <v/>
      </c>
      <c r="Z33" s="29">
        <f t="shared" si="8"/>
        <v>83</v>
      </c>
      <c r="AA33" s="29" t="str">
        <f t="shared" si="9"/>
        <v/>
      </c>
      <c r="AB33" s="29">
        <f t="shared" si="10"/>
        <v>71</v>
      </c>
      <c r="AC33" s="29" t="str">
        <f t="shared" si="11"/>
        <v/>
      </c>
      <c r="AD33" s="29">
        <f t="shared" si="12"/>
        <v>78</v>
      </c>
      <c r="AE33" s="29" t="str">
        <f t="shared" si="13"/>
        <v/>
      </c>
      <c r="AF33" s="29">
        <f t="shared" si="14"/>
        <v>80</v>
      </c>
      <c r="AG33" s="29" t="str">
        <f t="shared" si="15"/>
        <v/>
      </c>
      <c r="AH33" s="43">
        <f t="shared" si="16"/>
        <v>73</v>
      </c>
      <c r="AI33" s="43" t="str">
        <f t="shared" si="17"/>
        <v/>
      </c>
      <c r="AJ33" s="43">
        <f t="shared" si="18"/>
        <v>73</v>
      </c>
      <c r="AK33" s="43" t="str">
        <f t="shared" si="19"/>
        <v/>
      </c>
      <c r="AL33" s="43">
        <f t="shared" si="20"/>
        <v>68.5</v>
      </c>
      <c r="AM33" s="43" t="str">
        <f t="shared" si="21"/>
        <v/>
      </c>
      <c r="AN33" s="43">
        <f t="shared" si="22"/>
        <v>63.5</v>
      </c>
      <c r="AO33" s="43" t="str">
        <f t="shared" si="23"/>
        <v/>
      </c>
      <c r="AP33" s="44">
        <f t="shared" si="24"/>
        <v>82</v>
      </c>
      <c r="AQ33" s="43" t="str">
        <f t="shared" si="25"/>
        <v/>
      </c>
    </row>
    <row r="34" spans="1:43">
      <c r="A34" s="24"/>
      <c r="B34" s="27">
        <f>'S1'!B34</f>
        <v>30</v>
      </c>
      <c r="C34" s="38" t="str">
        <f>'S1'!D34</f>
        <v>አብዱረህማን ኑርየ አበጋዝ</v>
      </c>
      <c r="D34" s="27" t="str">
        <f>'S1'!E34</f>
        <v>M</v>
      </c>
      <c r="E34" s="27">
        <f>'S1'!F34</f>
        <v>14</v>
      </c>
      <c r="F34" s="27">
        <f>IF(OR('S1'!G34="",'S2'!G34=""),"",('S1'!G34+'S2'!G34)/2)</f>
        <v>50</v>
      </c>
      <c r="G34" s="27">
        <f>IF(OR('S1'!H34="",'S2'!H34=""),"",('S1'!H34+'S2'!H34)/2)</f>
        <v>49</v>
      </c>
      <c r="H34" s="27">
        <f>IF(OR('S1'!I34="",'S2'!I34=""),"",('S1'!I34+'S2'!I34)/2)</f>
        <v>56</v>
      </c>
      <c r="I34" s="27">
        <f>IF(OR('S1'!J34="",'S2'!J34=""),"",('S1'!J34+'S2'!J34)/2)</f>
        <v>40</v>
      </c>
      <c r="J34" s="27">
        <f>IF(OR('S1'!K34="",'S2'!K34=""),"",('S1'!K34+'S2'!K34)/2)</f>
        <v>39.5</v>
      </c>
      <c r="K34" s="27">
        <f>IF(OR('S1'!L34="",'S2'!L34=""),"",('S1'!L34+'S2'!L34)/2)</f>
        <v>56.5</v>
      </c>
      <c r="L34" s="27">
        <f>IF(OR('S1'!M34="",'S2'!M34=""),"",('S1'!M34+'S2'!M34)/2)</f>
        <v>42.5</v>
      </c>
      <c r="M34" s="27">
        <f>IF(OR('S1'!N34="",'S2'!N34=""),"",('S1'!N34+'S2'!N34)/2)</f>
        <v>50</v>
      </c>
      <c r="N34" s="27">
        <f>IF(OR('S1'!O34="",'S2'!O34=""),"",('S1'!O34+'S2'!O34)/2)</f>
        <v>74.25</v>
      </c>
      <c r="O34" s="27">
        <f>IF(OR('S1'!P34="",'S2'!P34=""),"",('S1'!P34+'S2'!P34)/2)</f>
        <v>55.5</v>
      </c>
      <c r="P34" s="27">
        <f>IF(OR('S1'!Q34="",'S2'!Q34=""),"",('S1'!Q34+'S2'!Q34)/2)</f>
        <v>62</v>
      </c>
      <c r="Q34" s="27">
        <f>IF(OR('S1'!S34="",'S2'!S34=""),"",('S1'!S34+'S2'!S34)/2)</f>
        <v>575.25</v>
      </c>
      <c r="R34" s="27">
        <f t="shared" si="0"/>
        <v>52.295454545454547</v>
      </c>
      <c r="S34" s="27">
        <f t="shared" si="1"/>
        <v>19</v>
      </c>
      <c r="T34" s="42" t="str">
        <f t="shared" si="2"/>
        <v>ተዛውሯል</v>
      </c>
      <c r="U34" s="29">
        <f t="shared" si="3"/>
        <v>4</v>
      </c>
      <c r="V34" s="40">
        <f t="shared" si="4"/>
        <v>50</v>
      </c>
      <c r="W34" s="29" t="str">
        <f t="shared" si="5"/>
        <v/>
      </c>
      <c r="X34" s="29">
        <f t="shared" si="6"/>
        <v>49</v>
      </c>
      <c r="Y34" s="29" t="str">
        <f t="shared" si="7"/>
        <v/>
      </c>
      <c r="Z34" s="29">
        <f t="shared" si="8"/>
        <v>56</v>
      </c>
      <c r="AA34" s="29" t="str">
        <f t="shared" si="9"/>
        <v/>
      </c>
      <c r="AB34" s="29">
        <f t="shared" si="10"/>
        <v>40</v>
      </c>
      <c r="AC34" s="29" t="str">
        <f t="shared" si="11"/>
        <v/>
      </c>
      <c r="AD34" s="29">
        <f t="shared" si="12"/>
        <v>39.5</v>
      </c>
      <c r="AE34" s="29" t="str">
        <f t="shared" si="13"/>
        <v/>
      </c>
      <c r="AF34" s="29">
        <f t="shared" si="14"/>
        <v>56.5</v>
      </c>
      <c r="AG34" s="29" t="str">
        <f t="shared" si="15"/>
        <v/>
      </c>
      <c r="AH34" s="43">
        <f t="shared" si="16"/>
        <v>42.5</v>
      </c>
      <c r="AI34" s="43" t="str">
        <f t="shared" si="17"/>
        <v/>
      </c>
      <c r="AJ34" s="43">
        <f t="shared" si="18"/>
        <v>50</v>
      </c>
      <c r="AK34" s="43" t="str">
        <f t="shared" si="19"/>
        <v/>
      </c>
      <c r="AL34" s="43">
        <f t="shared" si="20"/>
        <v>74.25</v>
      </c>
      <c r="AM34" s="43" t="str">
        <f t="shared" si="21"/>
        <v/>
      </c>
      <c r="AN34" s="43">
        <f t="shared" si="22"/>
        <v>55.5</v>
      </c>
      <c r="AO34" s="43" t="str">
        <f t="shared" si="23"/>
        <v/>
      </c>
      <c r="AP34" s="44">
        <f t="shared" si="24"/>
        <v>62</v>
      </c>
      <c r="AQ34" s="43" t="str">
        <f t="shared" si="25"/>
        <v/>
      </c>
    </row>
    <row r="35" spans="1:43">
      <c r="A35" s="24"/>
      <c r="B35" s="27">
        <f>'S1'!B35</f>
        <v>31</v>
      </c>
      <c r="C35" s="38" t="str">
        <f>'S1'!D35</f>
        <v>አይመን ሁሴን ይማም</v>
      </c>
      <c r="D35" s="27" t="str">
        <f>'S1'!E35</f>
        <v>M</v>
      </c>
      <c r="E35" s="27">
        <f>'S1'!F35</f>
        <v>16</v>
      </c>
      <c r="F35" s="27">
        <f>IF(OR('S1'!G35="",'S2'!G35=""),"",('S1'!G35+'S2'!G35)/2)</f>
        <v>49</v>
      </c>
      <c r="G35" s="27">
        <f>IF(OR('S1'!H35="",'S2'!H35=""),"",('S1'!H35+'S2'!H35)/2)</f>
        <v>63</v>
      </c>
      <c r="H35" s="27">
        <f>IF(OR('S1'!I35="",'S2'!I35=""),"",('S1'!I35+'S2'!I35)/2)</f>
        <v>86</v>
      </c>
      <c r="I35" s="27">
        <f>IF(OR('S1'!J35="",'S2'!J35=""),"",('S1'!J35+'S2'!J35)/2)</f>
        <v>47.5</v>
      </c>
      <c r="J35" s="27">
        <f>IF(OR('S1'!K35="",'S2'!K35=""),"",('S1'!K35+'S2'!K35)/2)</f>
        <v>41.5</v>
      </c>
      <c r="K35" s="27">
        <f>IF(OR('S1'!L35="",'S2'!L35=""),"",('S1'!L35+'S2'!L35)/2)</f>
        <v>56.5</v>
      </c>
      <c r="L35" s="27">
        <f>IF(OR('S1'!M35="",'S2'!M35=""),"",('S1'!M35+'S2'!M35)/2)</f>
        <v>48</v>
      </c>
      <c r="M35" s="27">
        <f>IF(OR('S1'!N35="",'S2'!N35=""),"",('S1'!N35+'S2'!N35)/2)</f>
        <v>67</v>
      </c>
      <c r="N35" s="27">
        <f>IF(OR('S1'!O35="",'S2'!O35=""),"",('S1'!O35+'S2'!O35)/2)</f>
        <v>76.5</v>
      </c>
      <c r="O35" s="27">
        <f>IF(OR('S1'!P35="",'S2'!P35=""),"",('S1'!P35+'S2'!P35)/2)</f>
        <v>55</v>
      </c>
      <c r="P35" s="27">
        <f>IF(OR('S1'!Q35="",'S2'!Q35=""),"",('S1'!Q35+'S2'!Q35)/2)</f>
        <v>75</v>
      </c>
      <c r="Q35" s="27">
        <f>IF(OR('S1'!S35="",'S2'!S35=""),"",('S1'!S35+'S2'!S35)/2)</f>
        <v>665</v>
      </c>
      <c r="R35" s="27">
        <f t="shared" si="0"/>
        <v>60.454545454545453</v>
      </c>
      <c r="S35" s="27">
        <f t="shared" si="1"/>
        <v>5</v>
      </c>
      <c r="T35" s="42" t="str">
        <f t="shared" si="2"/>
        <v>ተዛውሯል</v>
      </c>
      <c r="U35" s="29">
        <f t="shared" si="3"/>
        <v>4</v>
      </c>
      <c r="V35" s="40">
        <f t="shared" si="4"/>
        <v>49</v>
      </c>
      <c r="W35" s="29" t="str">
        <f t="shared" si="5"/>
        <v/>
      </c>
      <c r="X35" s="29">
        <f t="shared" si="6"/>
        <v>63</v>
      </c>
      <c r="Y35" s="29" t="str">
        <f t="shared" si="7"/>
        <v/>
      </c>
      <c r="Z35" s="29">
        <f t="shared" si="8"/>
        <v>86</v>
      </c>
      <c r="AA35" s="29" t="str">
        <f t="shared" si="9"/>
        <v/>
      </c>
      <c r="AB35" s="29">
        <f t="shared" si="10"/>
        <v>47.5</v>
      </c>
      <c r="AC35" s="29" t="str">
        <f t="shared" si="11"/>
        <v/>
      </c>
      <c r="AD35" s="29">
        <f t="shared" si="12"/>
        <v>41.5</v>
      </c>
      <c r="AE35" s="29" t="str">
        <f t="shared" si="13"/>
        <v/>
      </c>
      <c r="AF35" s="29">
        <f t="shared" si="14"/>
        <v>56.5</v>
      </c>
      <c r="AG35" s="29" t="str">
        <f t="shared" si="15"/>
        <v/>
      </c>
      <c r="AH35" s="43">
        <f t="shared" si="16"/>
        <v>48</v>
      </c>
      <c r="AI35" s="43" t="str">
        <f t="shared" si="17"/>
        <v/>
      </c>
      <c r="AJ35" s="43">
        <f t="shared" si="18"/>
        <v>67</v>
      </c>
      <c r="AK35" s="43" t="str">
        <f t="shared" si="19"/>
        <v/>
      </c>
      <c r="AL35" s="43">
        <f t="shared" si="20"/>
        <v>76.5</v>
      </c>
      <c r="AM35" s="43" t="str">
        <f t="shared" si="21"/>
        <v/>
      </c>
      <c r="AN35" s="43">
        <f t="shared" si="22"/>
        <v>55</v>
      </c>
      <c r="AO35" s="43" t="str">
        <f t="shared" si="23"/>
        <v/>
      </c>
      <c r="AP35" s="44">
        <f t="shared" si="24"/>
        <v>75</v>
      </c>
      <c r="AQ35" s="43" t="str">
        <f t="shared" si="25"/>
        <v/>
      </c>
    </row>
    <row r="36" spans="1:43">
      <c r="A36" s="24"/>
      <c r="B36" s="27">
        <f>'S1'!B36</f>
        <v>32</v>
      </c>
      <c r="C36" s="38" t="str">
        <f>'S1'!D36</f>
        <v>አይመን ይርጋ ሙሉጌታ</v>
      </c>
      <c r="D36" s="27" t="str">
        <f>'S1'!E36</f>
        <v>M</v>
      </c>
      <c r="E36" s="27">
        <f>'S1'!F36</f>
        <v>14</v>
      </c>
      <c r="F36" s="27">
        <f>IF(OR('S1'!G36="",'S2'!G36=""),"",('S1'!G36+'S2'!G36)/2)</f>
        <v>59</v>
      </c>
      <c r="G36" s="27">
        <f>IF(OR('S1'!H36="",'S2'!H36=""),"",('S1'!H36+'S2'!H36)/2)</f>
        <v>40</v>
      </c>
      <c r="H36" s="27">
        <f>IF(OR('S1'!I36="",'S2'!I36=""),"",('S1'!I36+'S2'!I36)/2)</f>
        <v>39</v>
      </c>
      <c r="I36" s="27">
        <f>IF(OR('S1'!J36="",'S2'!J36=""),"",('S1'!J36+'S2'!J36)/2)</f>
        <v>37.5</v>
      </c>
      <c r="J36" s="27">
        <f>IF(OR('S1'!K36="",'S2'!K36=""),"",('S1'!K36+'S2'!K36)/2)</f>
        <v>41</v>
      </c>
      <c r="K36" s="27">
        <f>IF(OR('S1'!L36="",'S2'!L36=""),"",('S1'!L36+'S2'!L36)/2)</f>
        <v>48</v>
      </c>
      <c r="L36" s="27">
        <f>IF(OR('S1'!M36="",'S2'!M36=""),"",('S1'!M36+'S2'!M36)/2)</f>
        <v>48.5</v>
      </c>
      <c r="M36" s="27">
        <f>IF(OR('S1'!N36="",'S2'!N36=""),"",('S1'!N36+'S2'!N36)/2)</f>
        <v>45</v>
      </c>
      <c r="N36" s="27">
        <f>IF(OR('S1'!O36="",'S2'!O36=""),"",('S1'!O36+'S2'!O36)/2)</f>
        <v>73.5</v>
      </c>
      <c r="O36" s="27">
        <f>IF(OR('S1'!P36="",'S2'!P36=""),"",('S1'!P36+'S2'!P36)/2)</f>
        <v>61</v>
      </c>
      <c r="P36" s="27">
        <f>IF(OR('S1'!Q36="",'S2'!Q36=""),"",('S1'!Q36+'S2'!Q36)/2)</f>
        <v>61</v>
      </c>
      <c r="Q36" s="27">
        <f>IF(OR('S1'!S36="",'S2'!S36=""),"",('S1'!S36+'S2'!S36)/2)</f>
        <v>553.5</v>
      </c>
      <c r="R36" s="27">
        <f t="shared" si="0"/>
        <v>50.31818181818182</v>
      </c>
      <c r="S36" s="27">
        <f t="shared" si="1"/>
        <v>27</v>
      </c>
      <c r="T36" s="42" t="str">
        <f t="shared" si="2"/>
        <v>ተዛውሯል</v>
      </c>
      <c r="U36" s="29">
        <f t="shared" si="3"/>
        <v>7</v>
      </c>
      <c r="V36" s="40">
        <f t="shared" si="4"/>
        <v>59</v>
      </c>
      <c r="W36" s="29" t="str">
        <f t="shared" si="5"/>
        <v/>
      </c>
      <c r="X36" s="29">
        <f t="shared" si="6"/>
        <v>40</v>
      </c>
      <c r="Y36" s="29" t="str">
        <f t="shared" si="7"/>
        <v/>
      </c>
      <c r="Z36" s="29">
        <f t="shared" si="8"/>
        <v>39</v>
      </c>
      <c r="AA36" s="29" t="str">
        <f t="shared" si="9"/>
        <v/>
      </c>
      <c r="AB36" s="29">
        <f t="shared" si="10"/>
        <v>37.5</v>
      </c>
      <c r="AC36" s="29" t="str">
        <f t="shared" si="11"/>
        <v/>
      </c>
      <c r="AD36" s="29">
        <f t="shared" si="12"/>
        <v>41</v>
      </c>
      <c r="AE36" s="29" t="str">
        <f t="shared" si="13"/>
        <v/>
      </c>
      <c r="AF36" s="29">
        <f t="shared" si="14"/>
        <v>48</v>
      </c>
      <c r="AG36" s="29" t="str">
        <f t="shared" si="15"/>
        <v/>
      </c>
      <c r="AH36" s="43">
        <f t="shared" si="16"/>
        <v>48.5</v>
      </c>
      <c r="AI36" s="43" t="str">
        <f t="shared" si="17"/>
        <v/>
      </c>
      <c r="AJ36" s="43">
        <f t="shared" si="18"/>
        <v>45</v>
      </c>
      <c r="AK36" s="43" t="str">
        <f t="shared" si="19"/>
        <v/>
      </c>
      <c r="AL36" s="43">
        <f t="shared" si="20"/>
        <v>73.5</v>
      </c>
      <c r="AM36" s="43" t="str">
        <f t="shared" si="21"/>
        <v/>
      </c>
      <c r="AN36" s="43">
        <f t="shared" si="22"/>
        <v>61</v>
      </c>
      <c r="AO36" s="43" t="str">
        <f t="shared" si="23"/>
        <v/>
      </c>
      <c r="AP36" s="44">
        <f t="shared" si="24"/>
        <v>61</v>
      </c>
      <c r="AQ36" s="43" t="str">
        <f t="shared" si="25"/>
        <v/>
      </c>
    </row>
    <row r="37" spans="1:43">
      <c r="A37" s="24"/>
      <c r="B37" s="27">
        <f>'S1'!B37</f>
        <v>33</v>
      </c>
      <c r="C37" s="38" t="str">
        <f>'S1'!D37</f>
        <v>ኡመር ዋሴ ኑርየ</v>
      </c>
      <c r="D37" s="27" t="str">
        <f>'S1'!E37</f>
        <v>M</v>
      </c>
      <c r="E37" s="27">
        <f>'S1'!F37</f>
        <v>14</v>
      </c>
      <c r="F37" s="27">
        <f>IF(OR('S1'!G37="",'S2'!G37=""),"",('S1'!G37+'S2'!G37)/2)</f>
        <v>49.5</v>
      </c>
      <c r="G37" s="27">
        <f>IF(OR('S1'!H37="",'S2'!H37=""),"",('S1'!H37+'S2'!H37)/2)</f>
        <v>46</v>
      </c>
      <c r="H37" s="27">
        <f>IF(OR('S1'!I37="",'S2'!I37=""),"",('S1'!I37+'S2'!I37)/2)</f>
        <v>30.5</v>
      </c>
      <c r="I37" s="27">
        <f>IF(OR('S1'!J37="",'S2'!J37=""),"",('S1'!J37+'S2'!J37)/2)</f>
        <v>45</v>
      </c>
      <c r="J37" s="27">
        <f>IF(OR('S1'!K37="",'S2'!K37=""),"",('S1'!K37+'S2'!K37)/2)</f>
        <v>39.5</v>
      </c>
      <c r="K37" s="27">
        <f>IF(OR('S1'!L37="",'S2'!L37=""),"",('S1'!L37+'S2'!L37)/2)</f>
        <v>52.5</v>
      </c>
      <c r="L37" s="27">
        <f>IF(OR('S1'!M37="",'S2'!M37=""),"",('S1'!M37+'S2'!M37)/2)</f>
        <v>53.5</v>
      </c>
      <c r="M37" s="27">
        <f>IF(OR('S1'!N37="",'S2'!N37=""),"",('S1'!N37+'S2'!N37)/2)</f>
        <v>43</v>
      </c>
      <c r="N37" s="27">
        <f>IF(OR('S1'!O37="",'S2'!O37=""),"",('S1'!O37+'S2'!O37)/2)</f>
        <v>81</v>
      </c>
      <c r="O37" s="27">
        <f>IF(OR('S1'!P37="",'S2'!P37=""),"",('S1'!P37+'S2'!P37)/2)</f>
        <v>61.5</v>
      </c>
      <c r="P37" s="27">
        <f>IF(OR('S1'!Q37="",'S2'!Q37=""),"",('S1'!Q37+'S2'!Q37)/2)</f>
        <v>67</v>
      </c>
      <c r="Q37" s="27">
        <f>IF(OR('S1'!S37="",'S2'!S37=""),"",('S1'!S37+'S2'!S37)/2)</f>
        <v>569</v>
      </c>
      <c r="R37" s="27">
        <f t="shared" si="0"/>
        <v>51.727272727272727</v>
      </c>
      <c r="S37" s="27">
        <f t="shared" si="1"/>
        <v>21</v>
      </c>
      <c r="T37" s="42" t="str">
        <f t="shared" si="2"/>
        <v>ተዛውሯል</v>
      </c>
      <c r="U37" s="29">
        <f t="shared" si="3"/>
        <v>6</v>
      </c>
      <c r="V37" s="40">
        <f t="shared" si="4"/>
        <v>49.5</v>
      </c>
      <c r="W37" s="29" t="str">
        <f t="shared" si="5"/>
        <v/>
      </c>
      <c r="X37" s="29">
        <f t="shared" si="6"/>
        <v>46</v>
      </c>
      <c r="Y37" s="29" t="str">
        <f t="shared" si="7"/>
        <v/>
      </c>
      <c r="Z37" s="29">
        <f t="shared" si="8"/>
        <v>30.5</v>
      </c>
      <c r="AA37" s="29" t="str">
        <f t="shared" si="9"/>
        <v/>
      </c>
      <c r="AB37" s="29">
        <f t="shared" si="10"/>
        <v>45</v>
      </c>
      <c r="AC37" s="29" t="str">
        <f t="shared" si="11"/>
        <v/>
      </c>
      <c r="AD37" s="29">
        <f t="shared" si="12"/>
        <v>39.5</v>
      </c>
      <c r="AE37" s="29" t="str">
        <f t="shared" si="13"/>
        <v/>
      </c>
      <c r="AF37" s="29">
        <f t="shared" si="14"/>
        <v>52.5</v>
      </c>
      <c r="AG37" s="29" t="str">
        <f t="shared" si="15"/>
        <v/>
      </c>
      <c r="AH37" s="43">
        <f t="shared" si="16"/>
        <v>53.5</v>
      </c>
      <c r="AI37" s="43" t="str">
        <f t="shared" si="17"/>
        <v/>
      </c>
      <c r="AJ37" s="43">
        <f t="shared" si="18"/>
        <v>43</v>
      </c>
      <c r="AK37" s="43" t="str">
        <f t="shared" si="19"/>
        <v/>
      </c>
      <c r="AL37" s="43">
        <f t="shared" si="20"/>
        <v>81</v>
      </c>
      <c r="AM37" s="43" t="str">
        <f t="shared" si="21"/>
        <v/>
      </c>
      <c r="AN37" s="43">
        <f t="shared" si="22"/>
        <v>61.5</v>
      </c>
      <c r="AO37" s="43" t="str">
        <f t="shared" si="23"/>
        <v/>
      </c>
      <c r="AP37" s="44">
        <f t="shared" si="24"/>
        <v>67</v>
      </c>
      <c r="AQ37" s="43" t="str">
        <f t="shared" si="25"/>
        <v/>
      </c>
    </row>
    <row r="38" spans="1:43">
      <c r="A38" s="24"/>
      <c r="B38" s="27">
        <f>'S1'!B38</f>
        <v>34</v>
      </c>
      <c r="C38" s="38" t="str">
        <f>'S1'!D38</f>
        <v>ኢምራን ሀሰን አብዱልቃድር</v>
      </c>
      <c r="D38" s="27" t="str">
        <f>'S1'!E38</f>
        <v>M</v>
      </c>
      <c r="E38" s="27">
        <f>'S1'!F38</f>
        <v>13</v>
      </c>
      <c r="F38" s="27">
        <f>IF(OR('S1'!G38="",'S2'!G38=""),"",('S1'!G38+'S2'!G38)/2)</f>
        <v>52</v>
      </c>
      <c r="G38" s="27">
        <f>IF(OR('S1'!H38="",'S2'!H38=""),"",('S1'!H38+'S2'!H38)/2)</f>
        <v>48.5</v>
      </c>
      <c r="H38" s="27">
        <f>IF(OR('S1'!I38="",'S2'!I38=""),"",('S1'!I38+'S2'!I38)/2)</f>
        <v>41.5</v>
      </c>
      <c r="I38" s="27">
        <f>IF(OR('S1'!J38="",'S2'!J38=""),"",('S1'!J38+'S2'!J38)/2)</f>
        <v>49.5</v>
      </c>
      <c r="J38" s="27">
        <f>IF(OR('S1'!K38="",'S2'!K38=""),"",('S1'!K38+'S2'!K38)/2)</f>
        <v>38.5</v>
      </c>
      <c r="K38" s="27">
        <f>IF(OR('S1'!L38="",'S2'!L38=""),"",('S1'!L38+'S2'!L38)/2)</f>
        <v>52</v>
      </c>
      <c r="L38" s="27">
        <f>IF(OR('S1'!M38="",'S2'!M38=""),"",('S1'!M38+'S2'!M38)/2)</f>
        <v>48</v>
      </c>
      <c r="M38" s="27">
        <f>IF(OR('S1'!N38="",'S2'!N38=""),"",('S1'!N38+'S2'!N38)/2)</f>
        <v>47.5</v>
      </c>
      <c r="N38" s="27">
        <f>IF(OR('S1'!O38="",'S2'!O38=""),"",('S1'!O38+'S2'!O38)/2)</f>
        <v>71.25</v>
      </c>
      <c r="O38" s="27">
        <f>IF(OR('S1'!P38="",'S2'!P38=""),"",('S1'!P38+'S2'!P38)/2)</f>
        <v>54</v>
      </c>
      <c r="P38" s="27">
        <f>IF(OR('S1'!Q38="",'S2'!Q38=""),"",('S1'!Q38+'S2'!Q38)/2)</f>
        <v>75.5</v>
      </c>
      <c r="Q38" s="27">
        <f>IF(OR('S1'!S38="",'S2'!S38=""),"",('S1'!S38+'S2'!S38)/2)</f>
        <v>578.25</v>
      </c>
      <c r="R38" s="27">
        <f t="shared" si="0"/>
        <v>52.56818181818182</v>
      </c>
      <c r="S38" s="27">
        <f t="shared" si="1"/>
        <v>18</v>
      </c>
      <c r="T38" s="42" t="str">
        <f t="shared" si="2"/>
        <v>ተዛውሯል</v>
      </c>
      <c r="U38" s="29">
        <f t="shared" si="3"/>
        <v>6</v>
      </c>
      <c r="V38" s="40">
        <f t="shared" si="4"/>
        <v>52</v>
      </c>
      <c r="W38" s="29" t="str">
        <f t="shared" si="5"/>
        <v/>
      </c>
      <c r="X38" s="29">
        <f t="shared" si="6"/>
        <v>48.5</v>
      </c>
      <c r="Y38" s="29" t="str">
        <f t="shared" si="7"/>
        <v/>
      </c>
      <c r="Z38" s="29">
        <f t="shared" si="8"/>
        <v>41.5</v>
      </c>
      <c r="AA38" s="29" t="str">
        <f t="shared" si="9"/>
        <v/>
      </c>
      <c r="AB38" s="29">
        <f t="shared" si="10"/>
        <v>49.5</v>
      </c>
      <c r="AC38" s="29" t="str">
        <f t="shared" si="11"/>
        <v/>
      </c>
      <c r="AD38" s="29">
        <f t="shared" si="12"/>
        <v>38.5</v>
      </c>
      <c r="AE38" s="29" t="str">
        <f t="shared" si="13"/>
        <v/>
      </c>
      <c r="AF38" s="29">
        <f t="shared" si="14"/>
        <v>52</v>
      </c>
      <c r="AG38" s="29" t="str">
        <f t="shared" si="15"/>
        <v/>
      </c>
      <c r="AH38" s="43">
        <f t="shared" si="16"/>
        <v>48</v>
      </c>
      <c r="AI38" s="43" t="str">
        <f t="shared" si="17"/>
        <v/>
      </c>
      <c r="AJ38" s="43">
        <f t="shared" si="18"/>
        <v>47.5</v>
      </c>
      <c r="AK38" s="43" t="str">
        <f t="shared" si="19"/>
        <v/>
      </c>
      <c r="AL38" s="43">
        <f t="shared" si="20"/>
        <v>71.25</v>
      </c>
      <c r="AM38" s="43" t="str">
        <f t="shared" si="21"/>
        <v/>
      </c>
      <c r="AN38" s="43">
        <f t="shared" si="22"/>
        <v>54</v>
      </c>
      <c r="AO38" s="43" t="str">
        <f t="shared" si="23"/>
        <v/>
      </c>
      <c r="AP38" s="44">
        <f t="shared" si="24"/>
        <v>75.5</v>
      </c>
      <c r="AQ38" s="43" t="str">
        <f t="shared" si="25"/>
        <v/>
      </c>
    </row>
    <row r="39" spans="1:43">
      <c r="A39" s="24"/>
      <c r="B39" s="27">
        <f>'S1'!B39</f>
        <v>35</v>
      </c>
      <c r="C39" s="38" t="str">
        <f>'S1'!D39</f>
        <v>ኢምራን ሰኢድ ኡመር</v>
      </c>
      <c r="D39" s="27" t="str">
        <f>'S1'!E39</f>
        <v>M</v>
      </c>
      <c r="E39" s="27">
        <f>'S1'!F39</f>
        <v>14</v>
      </c>
      <c r="F39" s="27">
        <f>IF(OR('S1'!G39="",'S2'!G39=""),"",('S1'!G39+'S2'!G39)/2)</f>
        <v>60</v>
      </c>
      <c r="G39" s="27">
        <f>IF(OR('S1'!H39="",'S2'!H39=""),"",('S1'!H39+'S2'!H39)/2)</f>
        <v>46.5</v>
      </c>
      <c r="H39" s="27">
        <f>IF(OR('S1'!I39="",'S2'!I39=""),"",('S1'!I39+'S2'!I39)/2)</f>
        <v>49.5</v>
      </c>
      <c r="I39" s="27">
        <f>IF(OR('S1'!J39="",'S2'!J39=""),"",('S1'!J39+'S2'!J39)/2)</f>
        <v>38.5</v>
      </c>
      <c r="J39" s="27">
        <f>IF(OR('S1'!K39="",'S2'!K39=""),"",('S1'!K39+'S2'!K39)/2)</f>
        <v>34</v>
      </c>
      <c r="K39" s="27">
        <f>IF(OR('S1'!L39="",'S2'!L39=""),"",('S1'!L39+'S2'!L39)/2)</f>
        <v>56.5</v>
      </c>
      <c r="L39" s="27">
        <f>IF(OR('S1'!M39="",'S2'!M39=""),"",('S1'!M39+'S2'!M39)/2)</f>
        <v>40.5</v>
      </c>
      <c r="M39" s="27">
        <f>IF(OR('S1'!N39="",'S2'!N39=""),"",('S1'!N39+'S2'!N39)/2)</f>
        <v>46.5</v>
      </c>
      <c r="N39" s="27">
        <f>IF(OR('S1'!O39="",'S2'!O39=""),"",('S1'!O39+'S2'!O39)/2)</f>
        <v>76.5</v>
      </c>
      <c r="O39" s="27">
        <f>IF(OR('S1'!P39="",'S2'!P39=""),"",('S1'!P39+'S2'!P39)/2)</f>
        <v>53.5</v>
      </c>
      <c r="P39" s="27">
        <f>IF(OR('S1'!Q39="",'S2'!Q39=""),"",('S1'!Q39+'S2'!Q39)/2)</f>
        <v>85.5</v>
      </c>
      <c r="Q39" s="27">
        <f>IF(OR('S1'!S39="",'S2'!S39=""),"",('S1'!S39+'S2'!S39)/2)</f>
        <v>587.5</v>
      </c>
      <c r="R39" s="27">
        <f t="shared" si="0"/>
        <v>53.409090909090907</v>
      </c>
      <c r="S39" s="27">
        <f t="shared" si="1"/>
        <v>16</v>
      </c>
      <c r="T39" s="42" t="str">
        <f t="shared" si="2"/>
        <v>ተዛውሯል</v>
      </c>
      <c r="U39" s="29">
        <f t="shared" si="3"/>
        <v>6</v>
      </c>
      <c r="V39" s="40">
        <f t="shared" si="4"/>
        <v>60</v>
      </c>
      <c r="W39" s="29" t="str">
        <f t="shared" si="5"/>
        <v/>
      </c>
      <c r="X39" s="29">
        <f t="shared" si="6"/>
        <v>46.5</v>
      </c>
      <c r="Y39" s="29" t="str">
        <f t="shared" si="7"/>
        <v/>
      </c>
      <c r="Z39" s="29">
        <f t="shared" si="8"/>
        <v>49.5</v>
      </c>
      <c r="AA39" s="29" t="str">
        <f t="shared" si="9"/>
        <v/>
      </c>
      <c r="AB39" s="29">
        <f t="shared" si="10"/>
        <v>38.5</v>
      </c>
      <c r="AC39" s="29" t="str">
        <f t="shared" si="11"/>
        <v/>
      </c>
      <c r="AD39" s="29">
        <f t="shared" si="12"/>
        <v>34</v>
      </c>
      <c r="AE39" s="29" t="str">
        <f t="shared" si="13"/>
        <v/>
      </c>
      <c r="AF39" s="29">
        <f t="shared" si="14"/>
        <v>56.5</v>
      </c>
      <c r="AG39" s="29" t="str">
        <f t="shared" si="15"/>
        <v/>
      </c>
      <c r="AH39" s="43">
        <f t="shared" si="16"/>
        <v>40.5</v>
      </c>
      <c r="AI39" s="43" t="str">
        <f t="shared" si="17"/>
        <v/>
      </c>
      <c r="AJ39" s="43">
        <f t="shared" si="18"/>
        <v>46.5</v>
      </c>
      <c r="AK39" s="43" t="str">
        <f t="shared" si="19"/>
        <v/>
      </c>
      <c r="AL39" s="43">
        <f t="shared" si="20"/>
        <v>76.5</v>
      </c>
      <c r="AM39" s="43" t="str">
        <f t="shared" si="21"/>
        <v/>
      </c>
      <c r="AN39" s="43">
        <f t="shared" si="22"/>
        <v>53.5</v>
      </c>
      <c r="AO39" s="43" t="str">
        <f t="shared" si="23"/>
        <v/>
      </c>
      <c r="AP39" s="44">
        <f t="shared" si="24"/>
        <v>85.5</v>
      </c>
      <c r="AQ39" s="43" t="str">
        <f t="shared" si="25"/>
        <v/>
      </c>
    </row>
    <row r="40" spans="1:43">
      <c r="A40" s="24"/>
      <c r="B40" s="27">
        <f>'S1'!B40</f>
        <v>36</v>
      </c>
      <c r="C40" s="38" t="str">
        <f>'S1'!D40</f>
        <v>ኻሊድ ሙሀመድ አህመድ</v>
      </c>
      <c r="D40" s="27" t="str">
        <f>'S1'!E40</f>
        <v>M</v>
      </c>
      <c r="E40" s="27">
        <f>'S1'!F40</f>
        <v>13</v>
      </c>
      <c r="F40" s="27">
        <f>IF(OR('S1'!G40="",'S2'!G40=""),"",('S1'!G40+'S2'!G40)/2)</f>
        <v>46.5</v>
      </c>
      <c r="G40" s="27">
        <f>IF(OR('S1'!H40="",'S2'!H40=""),"",('S1'!H40+'S2'!H40)/2)</f>
        <v>48.5</v>
      </c>
      <c r="H40" s="27">
        <f>IF(OR('S1'!I40="",'S2'!I40=""),"",('S1'!I40+'S2'!I40)/2)</f>
        <v>78</v>
      </c>
      <c r="I40" s="27">
        <f>IF(OR('S1'!J40="",'S2'!J40=""),"",('S1'!J40+'S2'!J40)/2)</f>
        <v>36.5</v>
      </c>
      <c r="J40" s="27">
        <f>IF(OR('S1'!K40="",'S2'!K40=""),"",('S1'!K40+'S2'!K40)/2)</f>
        <v>41.5</v>
      </c>
      <c r="K40" s="27">
        <f>IF(OR('S1'!L40="",'S2'!L40=""),"",('S1'!L40+'S2'!L40)/2)</f>
        <v>55</v>
      </c>
      <c r="L40" s="27">
        <f>IF(OR('S1'!M40="",'S2'!M40=""),"",('S1'!M40+'S2'!M40)/2)</f>
        <v>50</v>
      </c>
      <c r="M40" s="27">
        <f>IF(OR('S1'!N40="",'S2'!N40=""),"",('S1'!N40+'S2'!N40)/2)</f>
        <v>49.5</v>
      </c>
      <c r="N40" s="27">
        <f>IF(OR('S1'!O40="",'S2'!O40=""),"",('S1'!O40+'S2'!O40)/2)</f>
        <v>68</v>
      </c>
      <c r="O40" s="27">
        <f>IF(OR('S1'!P40="",'S2'!P40=""),"",('S1'!P40+'S2'!P40)/2)</f>
        <v>60</v>
      </c>
      <c r="P40" s="27">
        <f>IF(OR('S1'!Q40="",'S2'!Q40=""),"",('S1'!Q40+'S2'!Q40)/2)</f>
        <v>80</v>
      </c>
      <c r="Q40" s="27">
        <f>IF(OR('S1'!S40="",'S2'!S40=""),"",('S1'!S40+'S2'!S40)/2)</f>
        <v>613.5</v>
      </c>
      <c r="R40" s="27">
        <f t="shared" si="0"/>
        <v>55.772727272727273</v>
      </c>
      <c r="S40" s="27">
        <f t="shared" si="1"/>
        <v>11</v>
      </c>
      <c r="T40" s="42" t="str">
        <f t="shared" si="2"/>
        <v>ተዛውሯል</v>
      </c>
      <c r="U40" s="29">
        <f t="shared" si="3"/>
        <v>5</v>
      </c>
      <c r="V40" s="40">
        <f t="shared" si="4"/>
        <v>46.5</v>
      </c>
      <c r="W40" s="29" t="str">
        <f t="shared" si="5"/>
        <v/>
      </c>
      <c r="X40" s="29">
        <f t="shared" si="6"/>
        <v>48.5</v>
      </c>
      <c r="Y40" s="29" t="str">
        <f t="shared" si="7"/>
        <v/>
      </c>
      <c r="Z40" s="29">
        <f t="shared" si="8"/>
        <v>78</v>
      </c>
      <c r="AA40" s="29" t="str">
        <f t="shared" si="9"/>
        <v/>
      </c>
      <c r="AB40" s="29">
        <f t="shared" si="10"/>
        <v>36.5</v>
      </c>
      <c r="AC40" s="29" t="str">
        <f t="shared" si="11"/>
        <v/>
      </c>
      <c r="AD40" s="29">
        <f t="shared" si="12"/>
        <v>41.5</v>
      </c>
      <c r="AE40" s="29" t="str">
        <f t="shared" si="13"/>
        <v/>
      </c>
      <c r="AF40" s="29">
        <f t="shared" si="14"/>
        <v>55</v>
      </c>
      <c r="AG40" s="29" t="str">
        <f t="shared" si="15"/>
        <v/>
      </c>
      <c r="AH40" s="43">
        <f t="shared" si="16"/>
        <v>50</v>
      </c>
      <c r="AI40" s="43" t="str">
        <f t="shared" si="17"/>
        <v/>
      </c>
      <c r="AJ40" s="43">
        <f t="shared" si="18"/>
        <v>49.5</v>
      </c>
      <c r="AK40" s="43" t="str">
        <f t="shared" si="19"/>
        <v/>
      </c>
      <c r="AL40" s="43">
        <f t="shared" si="20"/>
        <v>68</v>
      </c>
      <c r="AM40" s="43" t="str">
        <f t="shared" si="21"/>
        <v/>
      </c>
      <c r="AN40" s="43">
        <f t="shared" si="22"/>
        <v>60</v>
      </c>
      <c r="AO40" s="43" t="str">
        <f t="shared" si="23"/>
        <v/>
      </c>
      <c r="AP40" s="44">
        <f t="shared" si="24"/>
        <v>80</v>
      </c>
      <c r="AQ40" s="43" t="str">
        <f t="shared" si="25"/>
        <v/>
      </c>
    </row>
    <row r="41" spans="1:43">
      <c r="A41" s="24"/>
      <c r="B41" s="27">
        <f>'S1'!B41</f>
        <v>37</v>
      </c>
      <c r="C41" s="38" t="str">
        <f>'S1'!D41</f>
        <v>ዙበይር ሲራጅ አደም</v>
      </c>
      <c r="D41" s="27" t="str">
        <f>'S1'!E41</f>
        <v>M</v>
      </c>
      <c r="E41" s="27">
        <f>'S1'!F41</f>
        <v>17</v>
      </c>
      <c r="F41" s="27">
        <f>IF(OR('S1'!G41="",'S2'!G41=""),"",('S1'!G41+'S2'!G41)/2)</f>
        <v>65</v>
      </c>
      <c r="G41" s="27">
        <f>IF(OR('S1'!H41="",'S2'!H41=""),"",('S1'!H41+'S2'!H41)/2)</f>
        <v>47</v>
      </c>
      <c r="H41" s="27">
        <f>IF(OR('S1'!I41="",'S2'!I41=""),"",('S1'!I41+'S2'!I41)/2)</f>
        <v>50.5</v>
      </c>
      <c r="I41" s="27">
        <f>IF(OR('S1'!J41="",'S2'!J41=""),"",('S1'!J41+'S2'!J41)/2)</f>
        <v>42.5</v>
      </c>
      <c r="J41" s="27">
        <f>IF(OR('S1'!K41="",'S2'!K41=""),"",('S1'!K41+'S2'!K41)/2)</f>
        <v>50.5</v>
      </c>
      <c r="K41" s="27">
        <f>IF(OR('S1'!L41="",'S2'!L41=""),"",('S1'!L41+'S2'!L41)/2)</f>
        <v>52.5</v>
      </c>
      <c r="L41" s="27">
        <f>IF(OR('S1'!M41="",'S2'!M41=""),"",('S1'!M41+'S2'!M41)/2)</f>
        <v>58</v>
      </c>
      <c r="M41" s="27">
        <f>IF(OR('S1'!N41="",'S2'!N41=""),"",('S1'!N41+'S2'!N41)/2)</f>
        <v>55</v>
      </c>
      <c r="N41" s="27">
        <f>IF(OR('S1'!O41="",'S2'!O41=""),"",('S1'!O41+'S2'!O41)/2)</f>
        <v>59</v>
      </c>
      <c r="O41" s="27">
        <f>IF(OR('S1'!P41="",'S2'!P41=""),"",('S1'!P41+'S2'!P41)/2)</f>
        <v>59.5</v>
      </c>
      <c r="P41" s="27">
        <f>IF(OR('S1'!Q41="",'S2'!Q41=""),"",('S1'!Q41+'S2'!Q41)/2)</f>
        <v>66.5</v>
      </c>
      <c r="Q41" s="27">
        <f>IF(OR('S1'!S41="",'S2'!S41=""),"",('S1'!S41+'S2'!S41)/2)</f>
        <v>606</v>
      </c>
      <c r="R41" s="27">
        <f t="shared" si="0"/>
        <v>55.090909090909093</v>
      </c>
      <c r="S41" s="27">
        <f t="shared" si="1"/>
        <v>12</v>
      </c>
      <c r="T41" s="42" t="str">
        <f t="shared" si="2"/>
        <v>ተዛውሯል</v>
      </c>
      <c r="U41" s="29">
        <f t="shared" si="3"/>
        <v>2</v>
      </c>
      <c r="V41" s="40">
        <f t="shared" si="4"/>
        <v>65</v>
      </c>
      <c r="W41" s="29" t="str">
        <f t="shared" si="5"/>
        <v/>
      </c>
      <c r="X41" s="29">
        <f t="shared" si="6"/>
        <v>47</v>
      </c>
      <c r="Y41" s="29" t="str">
        <f t="shared" si="7"/>
        <v/>
      </c>
      <c r="Z41" s="29">
        <f t="shared" si="8"/>
        <v>50.5</v>
      </c>
      <c r="AA41" s="29" t="str">
        <f t="shared" si="9"/>
        <v/>
      </c>
      <c r="AB41" s="29">
        <f t="shared" si="10"/>
        <v>42.5</v>
      </c>
      <c r="AC41" s="29" t="str">
        <f t="shared" si="11"/>
        <v/>
      </c>
      <c r="AD41" s="29">
        <f t="shared" si="12"/>
        <v>50.5</v>
      </c>
      <c r="AE41" s="29" t="str">
        <f t="shared" si="13"/>
        <v/>
      </c>
      <c r="AF41" s="29">
        <f t="shared" si="14"/>
        <v>52.5</v>
      </c>
      <c r="AG41" s="29" t="str">
        <f t="shared" si="15"/>
        <v/>
      </c>
      <c r="AH41" s="43">
        <f t="shared" si="16"/>
        <v>58</v>
      </c>
      <c r="AI41" s="43" t="str">
        <f t="shared" si="17"/>
        <v/>
      </c>
      <c r="AJ41" s="43">
        <f t="shared" si="18"/>
        <v>55</v>
      </c>
      <c r="AK41" s="43" t="str">
        <f t="shared" si="19"/>
        <v/>
      </c>
      <c r="AL41" s="43">
        <f t="shared" si="20"/>
        <v>59</v>
      </c>
      <c r="AM41" s="43" t="str">
        <f t="shared" si="21"/>
        <v/>
      </c>
      <c r="AN41" s="43">
        <f t="shared" si="22"/>
        <v>59.5</v>
      </c>
      <c r="AO41" s="43" t="str">
        <f t="shared" si="23"/>
        <v/>
      </c>
      <c r="AP41" s="44">
        <f t="shared" si="24"/>
        <v>66.5</v>
      </c>
      <c r="AQ41" s="43" t="str">
        <f t="shared" si="25"/>
        <v/>
      </c>
    </row>
    <row r="42" spans="1:43">
      <c r="A42" s="24"/>
      <c r="B42" s="27">
        <f>'S1'!B42</f>
        <v>38</v>
      </c>
      <c r="C42" s="38" t="str">
        <f>'S1'!D42</f>
        <v>ዚያድ ሙሀመድ ተማም</v>
      </c>
      <c r="D42" s="27" t="str">
        <f>'S1'!E42</f>
        <v>M</v>
      </c>
      <c r="E42" s="27">
        <f>'S1'!F42</f>
        <v>16</v>
      </c>
      <c r="F42" s="27">
        <f>IF(OR('S1'!G42="",'S2'!G42=""),"",('S1'!G42+'S2'!G42)/2)</f>
        <v>53.5</v>
      </c>
      <c r="G42" s="27">
        <f>IF(OR('S1'!H42="",'S2'!H42=""),"",('S1'!H42+'S2'!H42)/2)</f>
        <v>37.5</v>
      </c>
      <c r="H42" s="27">
        <f>IF(OR('S1'!I42="",'S2'!I42=""),"",('S1'!I42+'S2'!I42)/2)</f>
        <v>41.5</v>
      </c>
      <c r="I42" s="27">
        <f>IF(OR('S1'!J42="",'S2'!J42=""),"",('S1'!J42+'S2'!J42)/2)</f>
        <v>42</v>
      </c>
      <c r="J42" s="27">
        <f>IF(OR('S1'!K42="",'S2'!K42=""),"",('S1'!K42+'S2'!K42)/2)</f>
        <v>52</v>
      </c>
      <c r="K42" s="27">
        <f>IF(OR('S1'!L42="",'S2'!L42=""),"",('S1'!L42+'S2'!L42)/2)</f>
        <v>44.5</v>
      </c>
      <c r="L42" s="27">
        <f>IF(OR('S1'!M42="",'S2'!M42=""),"",('S1'!M42+'S2'!M42)/2)</f>
        <v>54.5</v>
      </c>
      <c r="M42" s="27">
        <f>IF(OR('S1'!N42="",'S2'!N42=""),"",('S1'!N42+'S2'!N42)/2)</f>
        <v>44.5</v>
      </c>
      <c r="N42" s="27">
        <f>IF(OR('S1'!O42="",'S2'!O42=""),"",('S1'!O42+'S2'!O42)/2)</f>
        <v>68.75</v>
      </c>
      <c r="O42" s="27">
        <f>IF(OR('S1'!P42="",'S2'!P42=""),"",('S1'!P42+'S2'!P42)/2)</f>
        <v>34.5</v>
      </c>
      <c r="P42" s="27">
        <f>IF(OR('S1'!Q42="",'S2'!Q42=""),"",('S1'!Q42+'S2'!Q42)/2)</f>
        <v>59</v>
      </c>
      <c r="Q42" s="27">
        <f>IF(OR('S1'!S42="",'S2'!S42=""),"",('S1'!S42+'S2'!S42)/2)</f>
        <v>532.25</v>
      </c>
      <c r="R42" s="27">
        <f t="shared" si="0"/>
        <v>48.386363636363633</v>
      </c>
      <c r="S42" s="27">
        <f t="shared" si="1"/>
        <v>33</v>
      </c>
      <c r="T42" s="42" t="str">
        <f t="shared" si="2"/>
        <v>አልተዛወረም</v>
      </c>
      <c r="U42" s="29">
        <f t="shared" si="3"/>
        <v>6</v>
      </c>
      <c r="V42" s="40">
        <f t="shared" si="4"/>
        <v>53.5</v>
      </c>
      <c r="W42" s="29" t="str">
        <f t="shared" si="5"/>
        <v/>
      </c>
      <c r="X42" s="29">
        <f t="shared" si="6"/>
        <v>37.5</v>
      </c>
      <c r="Y42" s="29" t="str">
        <f t="shared" si="7"/>
        <v/>
      </c>
      <c r="Z42" s="29">
        <f t="shared" si="8"/>
        <v>41.5</v>
      </c>
      <c r="AA42" s="29" t="str">
        <f t="shared" si="9"/>
        <v/>
      </c>
      <c r="AB42" s="29">
        <f t="shared" si="10"/>
        <v>42</v>
      </c>
      <c r="AC42" s="29" t="str">
        <f t="shared" si="11"/>
        <v/>
      </c>
      <c r="AD42" s="29">
        <f t="shared" si="12"/>
        <v>52</v>
      </c>
      <c r="AE42" s="29" t="str">
        <f t="shared" si="13"/>
        <v/>
      </c>
      <c r="AF42" s="29">
        <f t="shared" si="14"/>
        <v>44.5</v>
      </c>
      <c r="AG42" s="29" t="str">
        <f t="shared" si="15"/>
        <v/>
      </c>
      <c r="AH42" s="43">
        <f t="shared" si="16"/>
        <v>54.5</v>
      </c>
      <c r="AI42" s="43" t="str">
        <f t="shared" si="17"/>
        <v/>
      </c>
      <c r="AJ42" s="43">
        <f t="shared" si="18"/>
        <v>44.5</v>
      </c>
      <c r="AK42" s="43" t="str">
        <f t="shared" si="19"/>
        <v/>
      </c>
      <c r="AL42" s="43">
        <f t="shared" si="20"/>
        <v>68.75</v>
      </c>
      <c r="AM42" s="43" t="str">
        <f t="shared" si="21"/>
        <v/>
      </c>
      <c r="AN42" s="43">
        <f t="shared" si="22"/>
        <v>34.5</v>
      </c>
      <c r="AO42" s="43" t="str">
        <f t="shared" si="23"/>
        <v/>
      </c>
      <c r="AP42" s="44">
        <f t="shared" si="24"/>
        <v>59</v>
      </c>
      <c r="AQ42" s="43" t="str">
        <f t="shared" si="25"/>
        <v/>
      </c>
    </row>
    <row r="43" spans="1:43">
      <c r="A43" s="24"/>
      <c r="B43" s="27">
        <f>'S1'!B43</f>
        <v>39</v>
      </c>
      <c r="C43" s="38" t="str">
        <f>'S1'!D43</f>
        <v>ፈይሰል አደም የሱፍ</v>
      </c>
      <c r="D43" s="27" t="str">
        <f>'S1'!E43</f>
        <v>M</v>
      </c>
      <c r="E43" s="27">
        <f>'S1'!F43</f>
        <v>15</v>
      </c>
      <c r="F43" s="27">
        <f>IF(OR('S1'!G43="",'S2'!G43=""),"",('S1'!G43+'S2'!G43)/2)</f>
        <v>52.5</v>
      </c>
      <c r="G43" s="27">
        <f>IF(OR('S1'!H43="",'S2'!H43=""),"",('S1'!H43+'S2'!H43)/2)</f>
        <v>44</v>
      </c>
      <c r="H43" s="27">
        <f>IF(OR('S1'!I43="",'S2'!I43=""),"",('S1'!I43+'S2'!I43)/2)</f>
        <v>53.5</v>
      </c>
      <c r="I43" s="27">
        <f>IF(OR('S1'!J43="",'S2'!J43=""),"",('S1'!J43+'S2'!J43)/2)</f>
        <v>44</v>
      </c>
      <c r="J43" s="27">
        <f>IF(OR('S1'!K43="",'S2'!K43=""),"",('S1'!K43+'S2'!K43)/2)</f>
        <v>59</v>
      </c>
      <c r="K43" s="27">
        <f>IF(OR('S1'!L43="",'S2'!L43=""),"",('S1'!L43+'S2'!L43)/2)</f>
        <v>52</v>
      </c>
      <c r="L43" s="27">
        <f>IF(OR('S1'!M43="",'S2'!M43=""),"",('S1'!M43+'S2'!M43)/2)</f>
        <v>65.5</v>
      </c>
      <c r="M43" s="27">
        <f>IF(OR('S1'!N43="",'S2'!N43=""),"",('S1'!N43+'S2'!N43)/2)</f>
        <v>52</v>
      </c>
      <c r="N43" s="27">
        <f>IF(OR('S1'!O43="",'S2'!O43=""),"",('S1'!O43+'S2'!O43)/2)</f>
        <v>77</v>
      </c>
      <c r="O43" s="27">
        <f>IF(OR('S1'!P43="",'S2'!P43=""),"",('S1'!P43+'S2'!P43)/2)</f>
        <v>60.5</v>
      </c>
      <c r="P43" s="27">
        <f>IF(OR('S1'!Q43="",'S2'!Q43=""),"",('S1'!Q43+'S2'!Q43)/2)</f>
        <v>70</v>
      </c>
      <c r="Q43" s="27">
        <f>IF(OR('S1'!S43="",'S2'!S43=""),"",('S1'!S43+'S2'!S43)/2)</f>
        <v>630</v>
      </c>
      <c r="R43" s="27">
        <f t="shared" si="0"/>
        <v>57.272727272727273</v>
      </c>
      <c r="S43" s="27">
        <f t="shared" si="1"/>
        <v>9</v>
      </c>
      <c r="T43" s="42" t="str">
        <f t="shared" si="2"/>
        <v>ተዛውሯል</v>
      </c>
      <c r="U43" s="29">
        <f t="shared" si="3"/>
        <v>2</v>
      </c>
      <c r="V43" s="40">
        <f t="shared" si="4"/>
        <v>52.5</v>
      </c>
      <c r="W43" s="29" t="str">
        <f t="shared" si="5"/>
        <v/>
      </c>
      <c r="X43" s="29">
        <f t="shared" si="6"/>
        <v>44</v>
      </c>
      <c r="Y43" s="29" t="str">
        <f t="shared" si="7"/>
        <v/>
      </c>
      <c r="Z43" s="29">
        <f t="shared" si="8"/>
        <v>53.5</v>
      </c>
      <c r="AA43" s="29" t="str">
        <f t="shared" si="9"/>
        <v/>
      </c>
      <c r="AB43" s="29">
        <f t="shared" si="10"/>
        <v>44</v>
      </c>
      <c r="AC43" s="29" t="str">
        <f t="shared" si="11"/>
        <v/>
      </c>
      <c r="AD43" s="29">
        <f t="shared" si="12"/>
        <v>59</v>
      </c>
      <c r="AE43" s="29" t="str">
        <f t="shared" si="13"/>
        <v/>
      </c>
      <c r="AF43" s="29">
        <f t="shared" si="14"/>
        <v>52</v>
      </c>
      <c r="AG43" s="29" t="str">
        <f t="shared" si="15"/>
        <v/>
      </c>
      <c r="AH43" s="43">
        <f t="shared" si="16"/>
        <v>65.5</v>
      </c>
      <c r="AI43" s="43" t="str">
        <f t="shared" si="17"/>
        <v/>
      </c>
      <c r="AJ43" s="43">
        <f t="shared" si="18"/>
        <v>52</v>
      </c>
      <c r="AK43" s="43" t="str">
        <f t="shared" si="19"/>
        <v/>
      </c>
      <c r="AL43" s="43">
        <f t="shared" si="20"/>
        <v>77</v>
      </c>
      <c r="AM43" s="43" t="str">
        <f t="shared" si="21"/>
        <v/>
      </c>
      <c r="AN43" s="43">
        <f t="shared" si="22"/>
        <v>60.5</v>
      </c>
      <c r="AO43" s="43" t="str">
        <f t="shared" si="23"/>
        <v/>
      </c>
      <c r="AP43" s="44">
        <f t="shared" si="24"/>
        <v>70</v>
      </c>
      <c r="AQ43" s="43" t="str">
        <f t="shared" si="25"/>
        <v/>
      </c>
    </row>
    <row r="44" spans="1:43">
      <c r="A44" s="24"/>
      <c r="B44" s="27">
        <f>'S1'!B44</f>
        <v>40</v>
      </c>
      <c r="C44" s="38" t="str">
        <f>'S1'!D44</f>
        <v>ፉዓድ ኑራድስ ካሳው</v>
      </c>
      <c r="D44" s="27" t="str">
        <f>'S1'!E44</f>
        <v>M</v>
      </c>
      <c r="E44" s="27">
        <f>'S1'!F44</f>
        <v>17</v>
      </c>
      <c r="F44" s="27">
        <f>IF(OR('S1'!G44="",'S2'!G44=""),"",('S1'!G44+'S2'!G44)/2)</f>
        <v>66.5</v>
      </c>
      <c r="G44" s="27">
        <f>IF(OR('S1'!H44="",'S2'!H44=""),"",('S1'!H44+'S2'!H44)/2)</f>
        <v>36</v>
      </c>
      <c r="H44" s="27">
        <f>IF(OR('S1'!I44="",'S2'!I44=""),"",('S1'!I44+'S2'!I44)/2)</f>
        <v>54</v>
      </c>
      <c r="I44" s="27">
        <f>IF(OR('S1'!J44="",'S2'!J44=""),"",('S1'!J44+'S2'!J44)/2)</f>
        <v>45</v>
      </c>
      <c r="J44" s="27">
        <f>IF(OR('S1'!K44="",'S2'!K44=""),"",('S1'!K44+'S2'!K44)/2)</f>
        <v>50</v>
      </c>
      <c r="K44" s="27">
        <f>IF(OR('S1'!L44="",'S2'!L44=""),"",('S1'!L44+'S2'!L44)/2)</f>
        <v>62.5</v>
      </c>
      <c r="L44" s="27">
        <f>IF(OR('S1'!M44="",'S2'!M44=""),"",('S1'!M44+'S2'!M44)/2)</f>
        <v>65.5</v>
      </c>
      <c r="M44" s="27">
        <f>IF(OR('S1'!N44="",'S2'!N44=""),"",('S1'!N44+'S2'!N44)/2)</f>
        <v>53</v>
      </c>
      <c r="N44" s="27">
        <f>IF(OR('S1'!O44="",'S2'!O44=""),"",('S1'!O44+'S2'!O44)/2)</f>
        <v>74.5</v>
      </c>
      <c r="O44" s="27">
        <f>IF(OR('S1'!P44="",'S2'!P44=""),"",('S1'!P44+'S2'!P44)/2)</f>
        <v>62</v>
      </c>
      <c r="P44" s="27">
        <f>IF(OR('S1'!Q44="",'S2'!Q44=""),"",('S1'!Q44+'S2'!Q44)/2)</f>
        <v>72.5</v>
      </c>
      <c r="Q44" s="27">
        <f>IF(OR('S1'!S44="",'S2'!S44=""),"",('S1'!S44+'S2'!S44)/2)</f>
        <v>641.5</v>
      </c>
      <c r="R44" s="27">
        <f t="shared" si="0"/>
        <v>58.31818181818182</v>
      </c>
      <c r="S44" s="27">
        <f t="shared" si="1"/>
        <v>7</v>
      </c>
      <c r="T44" s="42" t="str">
        <f t="shared" si="2"/>
        <v>ተዛውሯል</v>
      </c>
      <c r="U44" s="29">
        <f t="shared" si="3"/>
        <v>2</v>
      </c>
      <c r="V44" s="40">
        <f t="shared" si="4"/>
        <v>66.5</v>
      </c>
      <c r="W44" s="29" t="str">
        <f t="shared" si="5"/>
        <v/>
      </c>
      <c r="X44" s="29">
        <f t="shared" si="6"/>
        <v>36</v>
      </c>
      <c r="Y44" s="29" t="str">
        <f t="shared" si="7"/>
        <v/>
      </c>
      <c r="Z44" s="29">
        <f t="shared" si="8"/>
        <v>54</v>
      </c>
      <c r="AA44" s="29" t="str">
        <f t="shared" si="9"/>
        <v/>
      </c>
      <c r="AB44" s="29">
        <f t="shared" si="10"/>
        <v>45</v>
      </c>
      <c r="AC44" s="29" t="str">
        <f t="shared" si="11"/>
        <v/>
      </c>
      <c r="AD44" s="29">
        <f t="shared" si="12"/>
        <v>50</v>
      </c>
      <c r="AE44" s="29" t="str">
        <f t="shared" si="13"/>
        <v/>
      </c>
      <c r="AF44" s="29">
        <f t="shared" si="14"/>
        <v>62.5</v>
      </c>
      <c r="AG44" s="29" t="str">
        <f t="shared" si="15"/>
        <v/>
      </c>
      <c r="AH44" s="43">
        <f t="shared" si="16"/>
        <v>65.5</v>
      </c>
      <c r="AI44" s="43" t="str">
        <f t="shared" si="17"/>
        <v/>
      </c>
      <c r="AJ44" s="43">
        <f t="shared" si="18"/>
        <v>53</v>
      </c>
      <c r="AK44" s="43" t="str">
        <f t="shared" si="19"/>
        <v/>
      </c>
      <c r="AL44" s="43">
        <f t="shared" si="20"/>
        <v>74.5</v>
      </c>
      <c r="AM44" s="43" t="str">
        <f t="shared" si="21"/>
        <v/>
      </c>
      <c r="AN44" s="43">
        <f t="shared" si="22"/>
        <v>62</v>
      </c>
      <c r="AO44" s="43" t="str">
        <f t="shared" si="23"/>
        <v/>
      </c>
      <c r="AP44" s="44">
        <f t="shared" si="24"/>
        <v>72.5</v>
      </c>
      <c r="AQ44" s="43" t="str">
        <f t="shared" si="25"/>
        <v/>
      </c>
    </row>
    <row r="45" spans="1:43">
      <c r="A45" s="24"/>
      <c r="B45" s="27">
        <f>'S1'!B45</f>
        <v>41</v>
      </c>
      <c r="C45" s="38">
        <f>'S1'!D45</f>
        <v>0</v>
      </c>
      <c r="D45" s="27">
        <f>'S1'!E45</f>
        <v>0</v>
      </c>
      <c r="E45" s="27">
        <f>'S1'!F45</f>
        <v>0</v>
      </c>
      <c r="F45" s="27" t="str">
        <f>IF(OR('S1'!G45="",'S2'!G45=""),"",('S1'!G45+'S2'!G45)/2)</f>
        <v/>
      </c>
      <c r="G45" s="27" t="str">
        <f>IF(OR('S1'!H45="",'S2'!H45=""),"",('S1'!H45+'S2'!H45)/2)</f>
        <v/>
      </c>
      <c r="H45" s="27" t="str">
        <f>IF(OR('S1'!I45="",'S2'!I45=""),"",('S1'!I45+'S2'!I45)/2)</f>
        <v/>
      </c>
      <c r="I45" s="27" t="str">
        <f>IF(OR('S1'!J45="",'S2'!J45=""),"",('S1'!J45+'S2'!J45)/2)</f>
        <v/>
      </c>
      <c r="J45" s="27" t="str">
        <f>IF(OR('S1'!K45="",'S2'!K45=""),"",('S1'!K45+'S2'!K45)/2)</f>
        <v/>
      </c>
      <c r="K45" s="27" t="str">
        <f>IF(OR('S1'!L45="",'S2'!L45=""),"",('S1'!L45+'S2'!L45)/2)</f>
        <v/>
      </c>
      <c r="L45" s="27" t="str">
        <f>IF(OR('S1'!M45="",'S2'!M45=""),"",('S1'!M45+'S2'!M45)/2)</f>
        <v/>
      </c>
      <c r="M45" s="27" t="str">
        <f>IF(OR('S1'!N45="",'S2'!N45=""),"",('S1'!N45+'S2'!N45)/2)</f>
        <v/>
      </c>
      <c r="N45" s="27" t="str">
        <f>IF(OR('S1'!O45="",'S2'!O45=""),"",('S1'!O45+'S2'!O45)/2)</f>
        <v/>
      </c>
      <c r="O45" s="27" t="str">
        <f>IF(OR('S1'!P45="",'S2'!P45=""),"",('S1'!P45+'S2'!P45)/2)</f>
        <v/>
      </c>
      <c r="P45" s="27" t="str">
        <f>IF(OR('S1'!Q45="",'S2'!Q45=""),"",('S1'!Q45+'S2'!Q45)/2)</f>
        <v/>
      </c>
      <c r="Q45" s="27" t="str">
        <f>IF(OR('S1'!S45="",'S2'!S45=""),"",('S1'!S45+'S2'!S45)/2)</f>
        <v/>
      </c>
      <c r="R45" s="27" t="str">
        <f t="shared" si="0"/>
        <v/>
      </c>
      <c r="S45" s="27" t="str">
        <f t="shared" si="1"/>
        <v/>
      </c>
      <c r="T45" s="42" t="str">
        <f t="shared" si="2"/>
        <v>-</v>
      </c>
      <c r="U45" s="29">
        <f t="shared" si="3"/>
        <v>0</v>
      </c>
      <c r="V45" s="40" t="str">
        <f t="shared" si="4"/>
        <v/>
      </c>
      <c r="W45" s="29" t="str">
        <f t="shared" si="5"/>
        <v/>
      </c>
      <c r="X45" s="29" t="str">
        <f t="shared" si="6"/>
        <v/>
      </c>
      <c r="Y45" s="29" t="str">
        <f t="shared" si="7"/>
        <v/>
      </c>
      <c r="Z45" s="29" t="str">
        <f t="shared" si="8"/>
        <v/>
      </c>
      <c r="AA45" s="29" t="str">
        <f t="shared" si="9"/>
        <v/>
      </c>
      <c r="AB45" s="29" t="str">
        <f t="shared" si="10"/>
        <v/>
      </c>
      <c r="AC45" s="29" t="str">
        <f t="shared" si="11"/>
        <v/>
      </c>
      <c r="AD45" s="29" t="str">
        <f t="shared" si="12"/>
        <v/>
      </c>
      <c r="AE45" s="29" t="str">
        <f t="shared" si="13"/>
        <v/>
      </c>
      <c r="AF45" s="29" t="str">
        <f t="shared" si="14"/>
        <v/>
      </c>
      <c r="AG45" s="29" t="str">
        <f t="shared" si="15"/>
        <v/>
      </c>
      <c r="AH45" s="43" t="str">
        <f t="shared" si="16"/>
        <v/>
      </c>
      <c r="AI45" s="43" t="str">
        <f t="shared" si="17"/>
        <v/>
      </c>
      <c r="AJ45" s="43" t="str">
        <f t="shared" si="18"/>
        <v/>
      </c>
      <c r="AK45" s="43" t="str">
        <f t="shared" si="19"/>
        <v/>
      </c>
      <c r="AL45" s="43" t="str">
        <f t="shared" si="20"/>
        <v/>
      </c>
      <c r="AM45" s="43" t="str">
        <f t="shared" si="21"/>
        <v/>
      </c>
      <c r="AN45" s="43" t="str">
        <f t="shared" si="22"/>
        <v/>
      </c>
      <c r="AO45" s="43" t="str">
        <f t="shared" si="23"/>
        <v/>
      </c>
      <c r="AP45" s="44" t="str">
        <f t="shared" si="24"/>
        <v/>
      </c>
      <c r="AQ45" s="43" t="str">
        <f t="shared" si="25"/>
        <v/>
      </c>
    </row>
    <row r="46" spans="1:43">
      <c r="A46" s="24"/>
      <c r="B46" s="27">
        <f>'S1'!B46</f>
        <v>42</v>
      </c>
      <c r="C46" s="38">
        <f>'S1'!D46</f>
        <v>0</v>
      </c>
      <c r="D46" s="27">
        <f>'S1'!E46</f>
        <v>0</v>
      </c>
      <c r="E46" s="27">
        <f>'S1'!F46</f>
        <v>0</v>
      </c>
      <c r="F46" s="27" t="str">
        <f>IF(OR('S1'!G46="",'S2'!G46=""),"",('S1'!G46+'S2'!G46)/2)</f>
        <v/>
      </c>
      <c r="G46" s="27" t="str">
        <f>IF(OR('S1'!H46="",'S2'!H46=""),"",('S1'!H46+'S2'!H46)/2)</f>
        <v/>
      </c>
      <c r="H46" s="27" t="str">
        <f>IF(OR('S1'!I46="",'S2'!I46=""),"",('S1'!I46+'S2'!I46)/2)</f>
        <v/>
      </c>
      <c r="I46" s="27" t="str">
        <f>IF(OR('S1'!J46="",'S2'!J46=""),"",('S1'!J46+'S2'!J46)/2)</f>
        <v/>
      </c>
      <c r="J46" s="27" t="str">
        <f>IF(OR('S1'!K46="",'S2'!K46=""),"",('S1'!K46+'S2'!K46)/2)</f>
        <v/>
      </c>
      <c r="K46" s="27" t="str">
        <f>IF(OR('S1'!L46="",'S2'!L46=""),"",('S1'!L46+'S2'!L46)/2)</f>
        <v/>
      </c>
      <c r="L46" s="27" t="str">
        <f>IF(OR('S1'!M46="",'S2'!M46=""),"",('S1'!M46+'S2'!M46)/2)</f>
        <v/>
      </c>
      <c r="M46" s="27" t="str">
        <f>IF(OR('S1'!N46="",'S2'!N46=""),"",('S1'!N46+'S2'!N46)/2)</f>
        <v/>
      </c>
      <c r="N46" s="27" t="str">
        <f>IF(OR('S1'!O46="",'S2'!O46=""),"",('S1'!O46+'S2'!O46)/2)</f>
        <v/>
      </c>
      <c r="O46" s="27" t="str">
        <f>IF(OR('S1'!P46="",'S2'!P46=""),"",('S1'!P46+'S2'!P46)/2)</f>
        <v/>
      </c>
      <c r="P46" s="27" t="str">
        <f>IF(OR('S1'!Q46="",'S2'!Q46=""),"",('S1'!Q46+'S2'!Q46)/2)</f>
        <v/>
      </c>
      <c r="Q46" s="27" t="str">
        <f>IF(OR('S1'!S46="",'S2'!S46=""),"",('S1'!S46+'S2'!S46)/2)</f>
        <v/>
      </c>
      <c r="R46" s="27" t="str">
        <f t="shared" si="0"/>
        <v/>
      </c>
      <c r="S46" s="27" t="str">
        <f t="shared" si="1"/>
        <v/>
      </c>
      <c r="T46" s="42" t="str">
        <f t="shared" si="2"/>
        <v>-</v>
      </c>
      <c r="U46" s="29">
        <f t="shared" si="3"/>
        <v>0</v>
      </c>
      <c r="V46" s="40" t="str">
        <f t="shared" si="4"/>
        <v/>
      </c>
      <c r="W46" s="29" t="str">
        <f t="shared" si="5"/>
        <v/>
      </c>
      <c r="X46" s="29" t="str">
        <f t="shared" si="6"/>
        <v/>
      </c>
      <c r="Y46" s="29" t="str">
        <f t="shared" si="7"/>
        <v/>
      </c>
      <c r="Z46" s="29" t="str">
        <f t="shared" si="8"/>
        <v/>
      </c>
      <c r="AA46" s="29" t="str">
        <f t="shared" si="9"/>
        <v/>
      </c>
      <c r="AB46" s="29" t="str">
        <f t="shared" si="10"/>
        <v/>
      </c>
      <c r="AC46" s="29" t="str">
        <f t="shared" si="11"/>
        <v/>
      </c>
      <c r="AD46" s="29" t="str">
        <f t="shared" si="12"/>
        <v/>
      </c>
      <c r="AE46" s="29" t="str">
        <f t="shared" si="13"/>
        <v/>
      </c>
      <c r="AF46" s="29" t="str">
        <f t="shared" si="14"/>
        <v/>
      </c>
      <c r="AG46" s="29" t="str">
        <f t="shared" si="15"/>
        <v/>
      </c>
      <c r="AH46" s="43" t="str">
        <f t="shared" si="16"/>
        <v/>
      </c>
      <c r="AI46" s="43" t="str">
        <f t="shared" si="17"/>
        <v/>
      </c>
      <c r="AJ46" s="43" t="str">
        <f t="shared" si="18"/>
        <v/>
      </c>
      <c r="AK46" s="43" t="str">
        <f t="shared" si="19"/>
        <v/>
      </c>
      <c r="AL46" s="43" t="str">
        <f t="shared" si="20"/>
        <v/>
      </c>
      <c r="AM46" s="43" t="str">
        <f t="shared" si="21"/>
        <v/>
      </c>
      <c r="AN46" s="43" t="str">
        <f t="shared" si="22"/>
        <v/>
      </c>
      <c r="AO46" s="43" t="str">
        <f t="shared" si="23"/>
        <v/>
      </c>
      <c r="AP46" s="44" t="str">
        <f t="shared" si="24"/>
        <v/>
      </c>
      <c r="AQ46" s="43" t="str">
        <f t="shared" si="25"/>
        <v/>
      </c>
    </row>
    <row r="47" spans="1:43">
      <c r="A47" s="24"/>
      <c r="B47" s="27">
        <f>'S1'!B47</f>
        <v>43</v>
      </c>
      <c r="C47" s="38">
        <f>'S1'!D47</f>
        <v>0</v>
      </c>
      <c r="D47" s="27">
        <f>'S1'!E47</f>
        <v>0</v>
      </c>
      <c r="E47" s="27">
        <f>'S1'!F47</f>
        <v>0</v>
      </c>
      <c r="F47" s="27" t="str">
        <f>IF(OR('S1'!G47="",'S2'!G47=""),"",('S1'!G47+'S2'!G47)/2)</f>
        <v/>
      </c>
      <c r="G47" s="27" t="str">
        <f>IF(OR('S1'!H47="",'S2'!H47=""),"",('S1'!H47+'S2'!H47)/2)</f>
        <v/>
      </c>
      <c r="H47" s="27" t="str">
        <f>IF(OR('S1'!I47="",'S2'!I47=""),"",('S1'!I47+'S2'!I47)/2)</f>
        <v/>
      </c>
      <c r="I47" s="27" t="str">
        <f>IF(OR('S1'!J47="",'S2'!J47=""),"",('S1'!J47+'S2'!J47)/2)</f>
        <v/>
      </c>
      <c r="J47" s="27" t="str">
        <f>IF(OR('S1'!K47="",'S2'!K47=""),"",('S1'!K47+'S2'!K47)/2)</f>
        <v/>
      </c>
      <c r="K47" s="27" t="str">
        <f>IF(OR('S1'!L47="",'S2'!L47=""),"",('S1'!L47+'S2'!L47)/2)</f>
        <v/>
      </c>
      <c r="L47" s="27" t="str">
        <f>IF(OR('S1'!M47="",'S2'!M47=""),"",('S1'!M47+'S2'!M47)/2)</f>
        <v/>
      </c>
      <c r="M47" s="27" t="str">
        <f>IF(OR('S1'!N47="",'S2'!N47=""),"",('S1'!N47+'S2'!N47)/2)</f>
        <v/>
      </c>
      <c r="N47" s="27" t="str">
        <f>IF(OR('S1'!O47="",'S2'!O47=""),"",('S1'!O47+'S2'!O47)/2)</f>
        <v/>
      </c>
      <c r="O47" s="27" t="str">
        <f>IF(OR('S1'!P47="",'S2'!P47=""),"",('S1'!P47+'S2'!P47)/2)</f>
        <v/>
      </c>
      <c r="P47" s="27" t="str">
        <f>IF(OR('S1'!Q47="",'S2'!Q47=""),"",('S1'!Q47+'S2'!Q47)/2)</f>
        <v/>
      </c>
      <c r="Q47" s="27" t="str">
        <f>IF(OR('S1'!S47="",'S2'!S47=""),"",('S1'!S47+'S2'!S47)/2)</f>
        <v/>
      </c>
      <c r="R47" s="27" t="str">
        <f t="shared" si="0"/>
        <v/>
      </c>
      <c r="S47" s="27" t="str">
        <f t="shared" si="1"/>
        <v/>
      </c>
      <c r="T47" s="42" t="str">
        <f t="shared" si="2"/>
        <v>-</v>
      </c>
      <c r="U47" s="29">
        <f t="shared" si="3"/>
        <v>0</v>
      </c>
      <c r="V47" s="40" t="str">
        <f t="shared" si="4"/>
        <v/>
      </c>
      <c r="W47" s="29" t="str">
        <f t="shared" si="5"/>
        <v/>
      </c>
      <c r="X47" s="29" t="str">
        <f t="shared" si="6"/>
        <v/>
      </c>
      <c r="Y47" s="29" t="str">
        <f t="shared" si="7"/>
        <v/>
      </c>
      <c r="Z47" s="29" t="str">
        <f t="shared" si="8"/>
        <v/>
      </c>
      <c r="AA47" s="29" t="str">
        <f t="shared" si="9"/>
        <v/>
      </c>
      <c r="AB47" s="29" t="str">
        <f t="shared" si="10"/>
        <v/>
      </c>
      <c r="AC47" s="29" t="str">
        <f t="shared" si="11"/>
        <v/>
      </c>
      <c r="AD47" s="29" t="str">
        <f t="shared" si="12"/>
        <v/>
      </c>
      <c r="AE47" s="29" t="str">
        <f t="shared" si="13"/>
        <v/>
      </c>
      <c r="AF47" s="29" t="str">
        <f t="shared" si="14"/>
        <v/>
      </c>
      <c r="AG47" s="29" t="str">
        <f t="shared" si="15"/>
        <v/>
      </c>
      <c r="AH47" s="43" t="str">
        <f t="shared" si="16"/>
        <v/>
      </c>
      <c r="AI47" s="43" t="str">
        <f t="shared" si="17"/>
        <v/>
      </c>
      <c r="AJ47" s="43" t="str">
        <f t="shared" si="18"/>
        <v/>
      </c>
      <c r="AK47" s="43" t="str">
        <f t="shared" si="19"/>
        <v/>
      </c>
      <c r="AL47" s="43" t="str">
        <f t="shared" si="20"/>
        <v/>
      </c>
      <c r="AM47" s="43" t="str">
        <f t="shared" si="21"/>
        <v/>
      </c>
      <c r="AN47" s="43" t="str">
        <f t="shared" si="22"/>
        <v/>
      </c>
      <c r="AO47" s="43" t="str">
        <f t="shared" si="23"/>
        <v/>
      </c>
      <c r="AP47" s="44" t="str">
        <f t="shared" si="24"/>
        <v/>
      </c>
      <c r="AQ47" s="43" t="str">
        <f t="shared" si="25"/>
        <v/>
      </c>
    </row>
    <row r="48" spans="1:43">
      <c r="A48" s="24"/>
      <c r="B48" s="27">
        <f>'S1'!B48</f>
        <v>44</v>
      </c>
      <c r="C48" s="38">
        <f>'S1'!D48</f>
        <v>0</v>
      </c>
      <c r="D48" s="27">
        <f>'S1'!E48</f>
        <v>0</v>
      </c>
      <c r="E48" s="27">
        <f>'S1'!F48</f>
        <v>0</v>
      </c>
      <c r="F48" s="27" t="str">
        <f>IF(OR('S1'!G48="",'S2'!G48=""),"",('S1'!G48+'S2'!G48)/2)</f>
        <v/>
      </c>
      <c r="G48" s="27" t="str">
        <f>IF(OR('S1'!H48="",'S2'!H48=""),"",('S1'!H48+'S2'!H48)/2)</f>
        <v/>
      </c>
      <c r="H48" s="27" t="str">
        <f>IF(OR('S1'!I48="",'S2'!I48=""),"",('S1'!I48+'S2'!I48)/2)</f>
        <v/>
      </c>
      <c r="I48" s="27" t="str">
        <f>IF(OR('S1'!J48="",'S2'!J48=""),"",('S1'!J48+'S2'!J48)/2)</f>
        <v/>
      </c>
      <c r="J48" s="27" t="str">
        <f>IF(OR('S1'!K48="",'S2'!K48=""),"",('S1'!K48+'S2'!K48)/2)</f>
        <v/>
      </c>
      <c r="K48" s="27" t="str">
        <f>IF(OR('S1'!L48="",'S2'!L48=""),"",('S1'!L48+'S2'!L48)/2)</f>
        <v/>
      </c>
      <c r="L48" s="27" t="str">
        <f>IF(OR('S1'!M48="",'S2'!M48=""),"",('S1'!M48+'S2'!M48)/2)</f>
        <v/>
      </c>
      <c r="M48" s="27" t="str">
        <f>IF(OR('S1'!N48="",'S2'!N48=""),"",('S1'!N48+'S2'!N48)/2)</f>
        <v/>
      </c>
      <c r="N48" s="27" t="str">
        <f>IF(OR('S1'!O48="",'S2'!O48=""),"",('S1'!O48+'S2'!O48)/2)</f>
        <v/>
      </c>
      <c r="O48" s="27" t="str">
        <f>IF(OR('S1'!P48="",'S2'!P48=""),"",('S1'!P48+'S2'!P48)/2)</f>
        <v/>
      </c>
      <c r="P48" s="27" t="str">
        <f>IF(OR('S1'!Q48="",'S2'!Q48=""),"",('S1'!Q48+'S2'!Q48)/2)</f>
        <v/>
      </c>
      <c r="Q48" s="27" t="str">
        <f>IF(OR('S1'!S48="",'S2'!S48=""),"",('S1'!S48+'S2'!S48)/2)</f>
        <v/>
      </c>
      <c r="R48" s="27" t="str">
        <f t="shared" si="0"/>
        <v/>
      </c>
      <c r="S48" s="27" t="str">
        <f t="shared" si="1"/>
        <v/>
      </c>
      <c r="T48" s="42" t="str">
        <f t="shared" si="2"/>
        <v>-</v>
      </c>
      <c r="U48" s="29">
        <f t="shared" si="3"/>
        <v>0</v>
      </c>
      <c r="V48" s="40" t="str">
        <f t="shared" si="4"/>
        <v/>
      </c>
      <c r="W48" s="29" t="str">
        <f t="shared" si="5"/>
        <v/>
      </c>
      <c r="X48" s="29" t="str">
        <f t="shared" si="6"/>
        <v/>
      </c>
      <c r="Y48" s="29" t="str">
        <f t="shared" si="7"/>
        <v/>
      </c>
      <c r="Z48" s="29" t="str">
        <f t="shared" si="8"/>
        <v/>
      </c>
      <c r="AA48" s="29" t="str">
        <f t="shared" si="9"/>
        <v/>
      </c>
      <c r="AB48" s="29" t="str">
        <f t="shared" si="10"/>
        <v/>
      </c>
      <c r="AC48" s="29" t="str">
        <f t="shared" si="11"/>
        <v/>
      </c>
      <c r="AD48" s="29" t="str">
        <f t="shared" si="12"/>
        <v/>
      </c>
      <c r="AE48" s="29" t="str">
        <f t="shared" si="13"/>
        <v/>
      </c>
      <c r="AF48" s="29" t="str">
        <f t="shared" si="14"/>
        <v/>
      </c>
      <c r="AG48" s="29" t="str">
        <f t="shared" si="15"/>
        <v/>
      </c>
      <c r="AH48" s="43" t="str">
        <f t="shared" si="16"/>
        <v/>
      </c>
      <c r="AI48" s="43" t="str">
        <f t="shared" si="17"/>
        <v/>
      </c>
      <c r="AJ48" s="43" t="str">
        <f t="shared" si="18"/>
        <v/>
      </c>
      <c r="AK48" s="43" t="str">
        <f t="shared" si="19"/>
        <v/>
      </c>
      <c r="AL48" s="43" t="str">
        <f t="shared" si="20"/>
        <v/>
      </c>
      <c r="AM48" s="43" t="str">
        <f t="shared" si="21"/>
        <v/>
      </c>
      <c r="AN48" s="43" t="str">
        <f t="shared" si="22"/>
        <v/>
      </c>
      <c r="AO48" s="43" t="str">
        <f t="shared" si="23"/>
        <v/>
      </c>
      <c r="AP48" s="44" t="str">
        <f t="shared" si="24"/>
        <v/>
      </c>
      <c r="AQ48" s="43" t="str">
        <f t="shared" si="25"/>
        <v/>
      </c>
    </row>
    <row r="49" spans="1:43">
      <c r="A49" s="24"/>
      <c r="B49" s="27">
        <f>'S1'!B49</f>
        <v>45</v>
      </c>
      <c r="C49" s="38">
        <f>'S1'!D49</f>
        <v>0</v>
      </c>
      <c r="D49" s="27">
        <f>'S1'!E49</f>
        <v>0</v>
      </c>
      <c r="E49" s="27">
        <f>'S1'!F49</f>
        <v>0</v>
      </c>
      <c r="F49" s="27" t="str">
        <f>IF(OR('S1'!G49="",'S2'!G49=""),"",('S1'!G49+'S2'!G49)/2)</f>
        <v/>
      </c>
      <c r="G49" s="27" t="str">
        <f>IF(OR('S1'!H49="",'S2'!H49=""),"",('S1'!H49+'S2'!H49)/2)</f>
        <v/>
      </c>
      <c r="H49" s="27" t="str">
        <f>IF(OR('S1'!I49="",'S2'!I49=""),"",('S1'!I49+'S2'!I49)/2)</f>
        <v/>
      </c>
      <c r="I49" s="27" t="str">
        <f>IF(OR('S1'!J49="",'S2'!J49=""),"",('S1'!J49+'S2'!J49)/2)</f>
        <v/>
      </c>
      <c r="J49" s="27" t="str">
        <f>IF(OR('S1'!K49="",'S2'!K49=""),"",('S1'!K49+'S2'!K49)/2)</f>
        <v/>
      </c>
      <c r="K49" s="27" t="str">
        <f>IF(OR('S1'!L49="",'S2'!L49=""),"",('S1'!L49+'S2'!L49)/2)</f>
        <v/>
      </c>
      <c r="L49" s="27" t="str">
        <f>IF(OR('S1'!M49="",'S2'!M49=""),"",('S1'!M49+'S2'!M49)/2)</f>
        <v/>
      </c>
      <c r="M49" s="27" t="str">
        <f>IF(OR('S1'!N49="",'S2'!N49=""),"",('S1'!N49+'S2'!N49)/2)</f>
        <v/>
      </c>
      <c r="N49" s="27" t="str">
        <f>IF(OR('S1'!O49="",'S2'!O49=""),"",('S1'!O49+'S2'!O49)/2)</f>
        <v/>
      </c>
      <c r="O49" s="27" t="str">
        <f>IF(OR('S1'!P49="",'S2'!P49=""),"",('S1'!P49+'S2'!P49)/2)</f>
        <v/>
      </c>
      <c r="P49" s="27" t="str">
        <f>IF(OR('S1'!Q49="",'S2'!Q49=""),"",('S1'!Q49+'S2'!Q49)/2)</f>
        <v/>
      </c>
      <c r="Q49" s="27" t="str">
        <f>IF(OR('S1'!S49="",'S2'!S49=""),"",('S1'!S49+'S2'!S49)/2)</f>
        <v/>
      </c>
      <c r="R49" s="27" t="str">
        <f t="shared" si="0"/>
        <v/>
      </c>
      <c r="S49" s="27" t="str">
        <f t="shared" si="1"/>
        <v/>
      </c>
      <c r="T49" s="42" t="str">
        <f t="shared" si="2"/>
        <v>-</v>
      </c>
      <c r="U49" s="29">
        <f t="shared" si="3"/>
        <v>0</v>
      </c>
      <c r="V49" s="40" t="str">
        <f t="shared" si="4"/>
        <v/>
      </c>
      <c r="W49" s="29" t="str">
        <f t="shared" si="5"/>
        <v/>
      </c>
      <c r="X49" s="29" t="str">
        <f t="shared" si="6"/>
        <v/>
      </c>
      <c r="Y49" s="29" t="str">
        <f t="shared" si="7"/>
        <v/>
      </c>
      <c r="Z49" s="29" t="str">
        <f t="shared" si="8"/>
        <v/>
      </c>
      <c r="AA49" s="29" t="str">
        <f t="shared" si="9"/>
        <v/>
      </c>
      <c r="AB49" s="29" t="str">
        <f t="shared" si="10"/>
        <v/>
      </c>
      <c r="AC49" s="29" t="str">
        <f t="shared" si="11"/>
        <v/>
      </c>
      <c r="AD49" s="29" t="str">
        <f t="shared" si="12"/>
        <v/>
      </c>
      <c r="AE49" s="29" t="str">
        <f t="shared" si="13"/>
        <v/>
      </c>
      <c r="AF49" s="29" t="str">
        <f t="shared" si="14"/>
        <v/>
      </c>
      <c r="AG49" s="29" t="str">
        <f t="shared" si="15"/>
        <v/>
      </c>
      <c r="AH49" s="43" t="str">
        <f t="shared" si="16"/>
        <v/>
      </c>
      <c r="AI49" s="43" t="str">
        <f t="shared" si="17"/>
        <v/>
      </c>
      <c r="AJ49" s="43" t="str">
        <f t="shared" si="18"/>
        <v/>
      </c>
      <c r="AK49" s="43" t="str">
        <f t="shared" si="19"/>
        <v/>
      </c>
      <c r="AL49" s="43" t="str">
        <f t="shared" si="20"/>
        <v/>
      </c>
      <c r="AM49" s="43" t="str">
        <f t="shared" si="21"/>
        <v/>
      </c>
      <c r="AN49" s="43" t="str">
        <f t="shared" si="22"/>
        <v/>
      </c>
      <c r="AO49" s="43" t="str">
        <f t="shared" si="23"/>
        <v/>
      </c>
      <c r="AP49" s="44" t="str">
        <f t="shared" si="24"/>
        <v/>
      </c>
      <c r="AQ49" s="43" t="str">
        <f t="shared" si="25"/>
        <v/>
      </c>
    </row>
    <row r="50" spans="1:43">
      <c r="A50" s="24"/>
      <c r="B50" s="27">
        <f>'S1'!B50</f>
        <v>46</v>
      </c>
      <c r="C50" s="38">
        <f>'S1'!D50</f>
        <v>0</v>
      </c>
      <c r="D50" s="27">
        <f>'S1'!E50</f>
        <v>0</v>
      </c>
      <c r="E50" s="27">
        <f>'S1'!F50</f>
        <v>0</v>
      </c>
      <c r="F50" s="27" t="str">
        <f>IF(OR('S1'!G50="",'S2'!G50=""),"",('S1'!G50+'S2'!G50)/2)</f>
        <v/>
      </c>
      <c r="G50" s="27" t="str">
        <f>IF(OR('S1'!H50="",'S2'!H50=""),"",('S1'!H50+'S2'!H50)/2)</f>
        <v/>
      </c>
      <c r="H50" s="27" t="str">
        <f>IF(OR('S1'!I50="",'S2'!I50=""),"",('S1'!I50+'S2'!I50)/2)</f>
        <v/>
      </c>
      <c r="I50" s="27" t="str">
        <f>IF(OR('S1'!J50="",'S2'!J50=""),"",('S1'!J50+'S2'!J50)/2)</f>
        <v/>
      </c>
      <c r="J50" s="27" t="str">
        <f>IF(OR('S1'!K50="",'S2'!K50=""),"",('S1'!K50+'S2'!K50)/2)</f>
        <v/>
      </c>
      <c r="K50" s="27" t="str">
        <f>IF(OR('S1'!L50="",'S2'!L50=""),"",('S1'!L50+'S2'!L50)/2)</f>
        <v/>
      </c>
      <c r="L50" s="27" t="str">
        <f>IF(OR('S1'!M50="",'S2'!M50=""),"",('S1'!M50+'S2'!M50)/2)</f>
        <v/>
      </c>
      <c r="M50" s="27" t="str">
        <f>IF(OR('S1'!N50="",'S2'!N50=""),"",('S1'!N50+'S2'!N50)/2)</f>
        <v/>
      </c>
      <c r="N50" s="27" t="str">
        <f>IF(OR('S1'!O50="",'S2'!O50=""),"",('S1'!O50+'S2'!O50)/2)</f>
        <v/>
      </c>
      <c r="O50" s="27" t="str">
        <f>IF(OR('S1'!P50="",'S2'!P50=""),"",('S1'!P50+'S2'!P50)/2)</f>
        <v/>
      </c>
      <c r="P50" s="27" t="str">
        <f>IF(OR('S1'!Q50="",'S2'!Q50=""),"",('S1'!Q50+'S2'!Q50)/2)</f>
        <v/>
      </c>
      <c r="Q50" s="27" t="str">
        <f>IF(OR('S1'!S50="",'S2'!S50=""),"",('S1'!S50+'S2'!S50)/2)</f>
        <v/>
      </c>
      <c r="R50" s="27" t="str">
        <f t="shared" si="0"/>
        <v/>
      </c>
      <c r="S50" s="27" t="str">
        <f t="shared" si="1"/>
        <v/>
      </c>
      <c r="T50" s="42" t="str">
        <f t="shared" si="2"/>
        <v>-</v>
      </c>
      <c r="U50" s="29">
        <f t="shared" si="3"/>
        <v>0</v>
      </c>
      <c r="V50" s="40" t="str">
        <f t="shared" si="4"/>
        <v/>
      </c>
      <c r="W50" s="29" t="str">
        <f t="shared" si="5"/>
        <v/>
      </c>
      <c r="X50" s="29" t="str">
        <f t="shared" si="6"/>
        <v/>
      </c>
      <c r="Y50" s="29" t="str">
        <f t="shared" si="7"/>
        <v/>
      </c>
      <c r="Z50" s="29" t="str">
        <f t="shared" si="8"/>
        <v/>
      </c>
      <c r="AA50" s="29" t="str">
        <f t="shared" si="9"/>
        <v/>
      </c>
      <c r="AB50" s="29" t="str">
        <f t="shared" si="10"/>
        <v/>
      </c>
      <c r="AC50" s="29" t="str">
        <f t="shared" si="11"/>
        <v/>
      </c>
      <c r="AD50" s="29" t="str">
        <f t="shared" si="12"/>
        <v/>
      </c>
      <c r="AE50" s="29" t="str">
        <f t="shared" si="13"/>
        <v/>
      </c>
      <c r="AF50" s="29" t="str">
        <f t="shared" si="14"/>
        <v/>
      </c>
      <c r="AG50" s="29" t="str">
        <f t="shared" si="15"/>
        <v/>
      </c>
      <c r="AH50" s="43" t="str">
        <f t="shared" si="16"/>
        <v/>
      </c>
      <c r="AI50" s="43" t="str">
        <f t="shared" si="17"/>
        <v/>
      </c>
      <c r="AJ50" s="43" t="str">
        <f t="shared" si="18"/>
        <v/>
      </c>
      <c r="AK50" s="43" t="str">
        <f t="shared" si="19"/>
        <v/>
      </c>
      <c r="AL50" s="43" t="str">
        <f t="shared" si="20"/>
        <v/>
      </c>
      <c r="AM50" s="43" t="str">
        <f t="shared" si="21"/>
        <v/>
      </c>
      <c r="AN50" s="43" t="str">
        <f t="shared" si="22"/>
        <v/>
      </c>
      <c r="AO50" s="43" t="str">
        <f t="shared" si="23"/>
        <v/>
      </c>
      <c r="AP50" s="44" t="str">
        <f t="shared" si="24"/>
        <v/>
      </c>
      <c r="AQ50" s="43" t="str">
        <f t="shared" si="25"/>
        <v/>
      </c>
    </row>
    <row r="51" spans="1:43">
      <c r="A51" s="24"/>
      <c r="B51" s="27">
        <f>'S1'!B51</f>
        <v>47</v>
      </c>
      <c r="C51" s="38">
        <f>'S1'!D51</f>
        <v>0</v>
      </c>
      <c r="D51" s="27">
        <f>'S1'!E51</f>
        <v>0</v>
      </c>
      <c r="E51" s="27">
        <f>'S1'!F51</f>
        <v>0</v>
      </c>
      <c r="F51" s="27" t="str">
        <f>IF(OR('S1'!G51="",'S2'!G51=""),"",('S1'!G51+'S2'!G51)/2)</f>
        <v/>
      </c>
      <c r="G51" s="27" t="str">
        <f>IF(OR('S1'!H51="",'S2'!H51=""),"",('S1'!H51+'S2'!H51)/2)</f>
        <v/>
      </c>
      <c r="H51" s="27" t="str">
        <f>IF(OR('S1'!I51="",'S2'!I51=""),"",('S1'!I51+'S2'!I51)/2)</f>
        <v/>
      </c>
      <c r="I51" s="27" t="str">
        <f>IF(OR('S1'!J51="",'S2'!J51=""),"",('S1'!J51+'S2'!J51)/2)</f>
        <v/>
      </c>
      <c r="J51" s="27" t="str">
        <f>IF(OR('S1'!K51="",'S2'!K51=""),"",('S1'!K51+'S2'!K51)/2)</f>
        <v/>
      </c>
      <c r="K51" s="27" t="str">
        <f>IF(OR('S1'!L51="",'S2'!L51=""),"",('S1'!L51+'S2'!L51)/2)</f>
        <v/>
      </c>
      <c r="L51" s="27" t="str">
        <f>IF(OR('S1'!M51="",'S2'!M51=""),"",('S1'!M51+'S2'!M51)/2)</f>
        <v/>
      </c>
      <c r="M51" s="27" t="str">
        <f>IF(OR('S1'!N51="",'S2'!N51=""),"",('S1'!N51+'S2'!N51)/2)</f>
        <v/>
      </c>
      <c r="N51" s="27" t="str">
        <f>IF(OR('S1'!O51="",'S2'!O51=""),"",('S1'!O51+'S2'!O51)/2)</f>
        <v/>
      </c>
      <c r="O51" s="27" t="str">
        <f>IF(OR('S1'!P51="",'S2'!P51=""),"",('S1'!P51+'S2'!P51)/2)</f>
        <v/>
      </c>
      <c r="P51" s="27" t="str">
        <f>IF(OR('S1'!Q51="",'S2'!Q51=""),"",('S1'!Q51+'S2'!Q51)/2)</f>
        <v/>
      </c>
      <c r="Q51" s="27" t="str">
        <f>IF(OR('S1'!S51="",'S2'!S51=""),"",('S1'!S51+'S2'!S51)/2)</f>
        <v/>
      </c>
      <c r="R51" s="27" t="str">
        <f t="shared" si="0"/>
        <v/>
      </c>
      <c r="S51" s="27" t="str">
        <f t="shared" si="1"/>
        <v/>
      </c>
      <c r="T51" s="42" t="str">
        <f t="shared" si="2"/>
        <v>-</v>
      </c>
      <c r="U51" s="29">
        <f t="shared" si="3"/>
        <v>0</v>
      </c>
      <c r="V51" s="40" t="str">
        <f t="shared" si="4"/>
        <v/>
      </c>
      <c r="W51" s="29" t="str">
        <f t="shared" si="5"/>
        <v/>
      </c>
      <c r="X51" s="29" t="str">
        <f t="shared" si="6"/>
        <v/>
      </c>
      <c r="Y51" s="29" t="str">
        <f t="shared" si="7"/>
        <v/>
      </c>
      <c r="Z51" s="29" t="str">
        <f t="shared" si="8"/>
        <v/>
      </c>
      <c r="AA51" s="29" t="str">
        <f t="shared" si="9"/>
        <v/>
      </c>
      <c r="AB51" s="29" t="str">
        <f t="shared" si="10"/>
        <v/>
      </c>
      <c r="AC51" s="29" t="str">
        <f t="shared" si="11"/>
        <v/>
      </c>
      <c r="AD51" s="29" t="str">
        <f t="shared" si="12"/>
        <v/>
      </c>
      <c r="AE51" s="29" t="str">
        <f t="shared" si="13"/>
        <v/>
      </c>
      <c r="AF51" s="29" t="str">
        <f t="shared" si="14"/>
        <v/>
      </c>
      <c r="AG51" s="29" t="str">
        <f t="shared" si="15"/>
        <v/>
      </c>
      <c r="AH51" s="43" t="str">
        <f t="shared" si="16"/>
        <v/>
      </c>
      <c r="AI51" s="43" t="str">
        <f t="shared" si="17"/>
        <v/>
      </c>
      <c r="AJ51" s="43" t="str">
        <f t="shared" si="18"/>
        <v/>
      </c>
      <c r="AK51" s="43" t="str">
        <f t="shared" si="19"/>
        <v/>
      </c>
      <c r="AL51" s="43" t="str">
        <f t="shared" si="20"/>
        <v/>
      </c>
      <c r="AM51" s="43" t="str">
        <f t="shared" si="21"/>
        <v/>
      </c>
      <c r="AN51" s="43" t="str">
        <f t="shared" si="22"/>
        <v/>
      </c>
      <c r="AO51" s="43" t="str">
        <f t="shared" si="23"/>
        <v/>
      </c>
      <c r="AP51" s="44" t="str">
        <f t="shared" si="24"/>
        <v/>
      </c>
      <c r="AQ51" s="43" t="str">
        <f t="shared" si="25"/>
        <v/>
      </c>
    </row>
    <row r="52" spans="1:43">
      <c r="A52" s="24"/>
      <c r="B52" s="27">
        <f>'S1'!B52</f>
        <v>48</v>
      </c>
      <c r="C52" s="38">
        <f>'S1'!D52</f>
        <v>0</v>
      </c>
      <c r="D52" s="27">
        <f>'S1'!E52</f>
        <v>0</v>
      </c>
      <c r="E52" s="27">
        <f>'S1'!F52</f>
        <v>0</v>
      </c>
      <c r="F52" s="27" t="str">
        <f>IF(OR('S1'!G52="",'S2'!G52=""),"",('S1'!G52+'S2'!G52)/2)</f>
        <v/>
      </c>
      <c r="G52" s="27" t="str">
        <f>IF(OR('S1'!H52="",'S2'!H52=""),"",('S1'!H52+'S2'!H52)/2)</f>
        <v/>
      </c>
      <c r="H52" s="27" t="str">
        <f>IF(OR('S1'!I52="",'S2'!I52=""),"",('S1'!I52+'S2'!I52)/2)</f>
        <v/>
      </c>
      <c r="I52" s="27" t="str">
        <f>IF(OR('S1'!J52="",'S2'!J52=""),"",('S1'!J52+'S2'!J52)/2)</f>
        <v/>
      </c>
      <c r="J52" s="27" t="str">
        <f>IF(OR('S1'!K52="",'S2'!K52=""),"",('S1'!K52+'S2'!K52)/2)</f>
        <v/>
      </c>
      <c r="K52" s="27" t="str">
        <f>IF(OR('S1'!L52="",'S2'!L52=""),"",('S1'!L52+'S2'!L52)/2)</f>
        <v/>
      </c>
      <c r="L52" s="27" t="str">
        <f>IF(OR('S1'!M52="",'S2'!M52=""),"",('S1'!M52+'S2'!M52)/2)</f>
        <v/>
      </c>
      <c r="M52" s="27" t="str">
        <f>IF(OR('S1'!N52="",'S2'!N52=""),"",('S1'!N52+'S2'!N52)/2)</f>
        <v/>
      </c>
      <c r="N52" s="27" t="str">
        <f>IF(OR('S1'!O52="",'S2'!O52=""),"",('S1'!O52+'S2'!O52)/2)</f>
        <v/>
      </c>
      <c r="O52" s="27" t="str">
        <f>IF(OR('S1'!P52="",'S2'!P52=""),"",('S1'!P52+'S2'!P52)/2)</f>
        <v/>
      </c>
      <c r="P52" s="27" t="str">
        <f>IF(OR('S1'!Q52="",'S2'!Q52=""),"",('S1'!Q52+'S2'!Q52)/2)</f>
        <v/>
      </c>
      <c r="Q52" s="27" t="str">
        <f>IF(OR('S1'!S52="",'S2'!S52=""),"",('S1'!S52+'S2'!S52)/2)</f>
        <v/>
      </c>
      <c r="R52" s="27" t="str">
        <f t="shared" si="0"/>
        <v/>
      </c>
      <c r="S52" s="27" t="str">
        <f t="shared" si="1"/>
        <v/>
      </c>
      <c r="T52" s="42" t="str">
        <f t="shared" si="2"/>
        <v>-</v>
      </c>
      <c r="U52" s="29">
        <f t="shared" si="3"/>
        <v>0</v>
      </c>
      <c r="V52" s="40" t="str">
        <f t="shared" si="4"/>
        <v/>
      </c>
      <c r="W52" s="29" t="str">
        <f t="shared" si="5"/>
        <v/>
      </c>
      <c r="X52" s="29" t="str">
        <f t="shared" si="6"/>
        <v/>
      </c>
      <c r="Y52" s="29" t="str">
        <f t="shared" si="7"/>
        <v/>
      </c>
      <c r="Z52" s="29" t="str">
        <f t="shared" si="8"/>
        <v/>
      </c>
      <c r="AA52" s="29" t="str">
        <f t="shared" si="9"/>
        <v/>
      </c>
      <c r="AB52" s="29" t="str">
        <f t="shared" si="10"/>
        <v/>
      </c>
      <c r="AC52" s="29" t="str">
        <f t="shared" si="11"/>
        <v/>
      </c>
      <c r="AD52" s="29" t="str">
        <f t="shared" si="12"/>
        <v/>
      </c>
      <c r="AE52" s="29" t="str">
        <f t="shared" si="13"/>
        <v/>
      </c>
      <c r="AF52" s="29" t="str">
        <f t="shared" si="14"/>
        <v/>
      </c>
      <c r="AG52" s="29" t="str">
        <f t="shared" si="15"/>
        <v/>
      </c>
      <c r="AH52" s="43" t="str">
        <f t="shared" si="16"/>
        <v/>
      </c>
      <c r="AI52" s="43" t="str">
        <f t="shared" si="17"/>
        <v/>
      </c>
      <c r="AJ52" s="43" t="str">
        <f t="shared" si="18"/>
        <v/>
      </c>
      <c r="AK52" s="43" t="str">
        <f t="shared" si="19"/>
        <v/>
      </c>
      <c r="AL52" s="43" t="str">
        <f t="shared" si="20"/>
        <v/>
      </c>
      <c r="AM52" s="43" t="str">
        <f t="shared" si="21"/>
        <v/>
      </c>
      <c r="AN52" s="43" t="str">
        <f t="shared" si="22"/>
        <v/>
      </c>
      <c r="AO52" s="43" t="str">
        <f t="shared" si="23"/>
        <v/>
      </c>
      <c r="AP52" s="44" t="str">
        <f t="shared" si="24"/>
        <v/>
      </c>
      <c r="AQ52" s="43" t="str">
        <f t="shared" si="25"/>
        <v/>
      </c>
    </row>
    <row r="53" spans="1:43">
      <c r="A53" s="24"/>
      <c r="B53" s="27">
        <f>'S1'!B53</f>
        <v>49</v>
      </c>
      <c r="C53" s="38">
        <f>'S1'!D53</f>
        <v>0</v>
      </c>
      <c r="D53" s="27">
        <f>'S1'!E53</f>
        <v>0</v>
      </c>
      <c r="E53" s="27">
        <f>'S1'!F53</f>
        <v>0</v>
      </c>
      <c r="F53" s="27" t="str">
        <f>IF(OR('S1'!G53="",'S2'!G53=""),"",('S1'!G53+'S2'!G53)/2)</f>
        <v/>
      </c>
      <c r="G53" s="27" t="str">
        <f>IF(OR('S1'!H53="",'S2'!H53=""),"",('S1'!H53+'S2'!H53)/2)</f>
        <v/>
      </c>
      <c r="H53" s="27" t="str">
        <f>IF(OR('S1'!I53="",'S2'!I53=""),"",('S1'!I53+'S2'!I53)/2)</f>
        <v/>
      </c>
      <c r="I53" s="27" t="str">
        <f>IF(OR('S1'!J53="",'S2'!J53=""),"",('S1'!J53+'S2'!J53)/2)</f>
        <v/>
      </c>
      <c r="J53" s="27" t="str">
        <f>IF(OR('S1'!K53="",'S2'!K53=""),"",('S1'!K53+'S2'!K53)/2)</f>
        <v/>
      </c>
      <c r="K53" s="27" t="str">
        <f>IF(OR('S1'!L53="",'S2'!L53=""),"",('S1'!L53+'S2'!L53)/2)</f>
        <v/>
      </c>
      <c r="L53" s="27" t="str">
        <f>IF(OR('S1'!M53="",'S2'!M53=""),"",('S1'!M53+'S2'!M53)/2)</f>
        <v/>
      </c>
      <c r="M53" s="27" t="str">
        <f>IF(OR('S1'!N53="",'S2'!N53=""),"",('S1'!N53+'S2'!N53)/2)</f>
        <v/>
      </c>
      <c r="N53" s="27" t="str">
        <f>IF(OR('S1'!O53="",'S2'!O53=""),"",('S1'!O53+'S2'!O53)/2)</f>
        <v/>
      </c>
      <c r="O53" s="27" t="str">
        <f>IF(OR('S1'!P53="",'S2'!P53=""),"",('S1'!P53+'S2'!P53)/2)</f>
        <v/>
      </c>
      <c r="P53" s="27" t="str">
        <f>IF(OR('S1'!Q53="",'S2'!Q53=""),"",('S1'!Q53+'S2'!Q53)/2)</f>
        <v/>
      </c>
      <c r="Q53" s="27" t="str">
        <f>IF(OR('S1'!S53="",'S2'!S53=""),"",('S1'!S53+'S2'!S53)/2)</f>
        <v/>
      </c>
      <c r="R53" s="27" t="str">
        <f t="shared" si="0"/>
        <v/>
      </c>
      <c r="S53" s="27" t="str">
        <f t="shared" si="1"/>
        <v/>
      </c>
      <c r="T53" s="42" t="str">
        <f t="shared" si="2"/>
        <v>-</v>
      </c>
      <c r="U53" s="29">
        <f t="shared" si="3"/>
        <v>0</v>
      </c>
      <c r="V53" s="40" t="str">
        <f t="shared" si="4"/>
        <v/>
      </c>
      <c r="W53" s="29" t="str">
        <f t="shared" si="5"/>
        <v/>
      </c>
      <c r="X53" s="29" t="str">
        <f t="shared" si="6"/>
        <v/>
      </c>
      <c r="Y53" s="29" t="str">
        <f t="shared" si="7"/>
        <v/>
      </c>
      <c r="Z53" s="29" t="str">
        <f t="shared" si="8"/>
        <v/>
      </c>
      <c r="AA53" s="29" t="str">
        <f t="shared" si="9"/>
        <v/>
      </c>
      <c r="AB53" s="29" t="str">
        <f t="shared" si="10"/>
        <v/>
      </c>
      <c r="AC53" s="29" t="str">
        <f t="shared" si="11"/>
        <v/>
      </c>
      <c r="AD53" s="29" t="str">
        <f t="shared" si="12"/>
        <v/>
      </c>
      <c r="AE53" s="29" t="str">
        <f t="shared" si="13"/>
        <v/>
      </c>
      <c r="AF53" s="29" t="str">
        <f t="shared" si="14"/>
        <v/>
      </c>
      <c r="AG53" s="29" t="str">
        <f t="shared" si="15"/>
        <v/>
      </c>
      <c r="AH53" s="43" t="str">
        <f t="shared" si="16"/>
        <v/>
      </c>
      <c r="AI53" s="43" t="str">
        <f t="shared" si="17"/>
        <v/>
      </c>
      <c r="AJ53" s="43" t="str">
        <f t="shared" si="18"/>
        <v/>
      </c>
      <c r="AK53" s="43" t="str">
        <f t="shared" si="19"/>
        <v/>
      </c>
      <c r="AL53" s="43" t="str">
        <f t="shared" si="20"/>
        <v/>
      </c>
      <c r="AM53" s="43" t="str">
        <f t="shared" si="21"/>
        <v/>
      </c>
      <c r="AN53" s="43" t="str">
        <f t="shared" si="22"/>
        <v/>
      </c>
      <c r="AO53" s="43" t="str">
        <f t="shared" si="23"/>
        <v/>
      </c>
      <c r="AP53" s="44" t="str">
        <f t="shared" si="24"/>
        <v/>
      </c>
      <c r="AQ53" s="43" t="str">
        <f t="shared" si="25"/>
        <v/>
      </c>
    </row>
    <row r="54" spans="1:43">
      <c r="A54" s="24"/>
      <c r="B54" s="27">
        <f>'S1'!B54</f>
        <v>50</v>
      </c>
      <c r="C54" s="38">
        <f>'S1'!D54</f>
        <v>0</v>
      </c>
      <c r="D54" s="27">
        <f>'S1'!E54</f>
        <v>0</v>
      </c>
      <c r="E54" s="27">
        <f>'S1'!F54</f>
        <v>0</v>
      </c>
      <c r="F54" s="27" t="str">
        <f>IF(OR('S1'!G54="",'S2'!G54=""),"",('S1'!G54+'S2'!G54)/2)</f>
        <v/>
      </c>
      <c r="G54" s="27" t="str">
        <f>IF(OR('S1'!H54="",'S2'!H54=""),"",('S1'!H54+'S2'!H54)/2)</f>
        <v/>
      </c>
      <c r="H54" s="27" t="str">
        <f>IF(OR('S1'!I54="",'S2'!I54=""),"",('S1'!I54+'S2'!I54)/2)</f>
        <v/>
      </c>
      <c r="I54" s="27" t="str">
        <f>IF(OR('S1'!J54="",'S2'!J54=""),"",('S1'!J54+'S2'!J54)/2)</f>
        <v/>
      </c>
      <c r="J54" s="27" t="str">
        <f>IF(OR('S1'!K54="",'S2'!K54=""),"",('S1'!K54+'S2'!K54)/2)</f>
        <v/>
      </c>
      <c r="K54" s="27" t="str">
        <f>IF(OR('S1'!L54="",'S2'!L54=""),"",('S1'!L54+'S2'!L54)/2)</f>
        <v/>
      </c>
      <c r="L54" s="27" t="str">
        <f>IF(OR('S1'!M54="",'S2'!M54=""),"",('S1'!M54+'S2'!M54)/2)</f>
        <v/>
      </c>
      <c r="M54" s="27" t="str">
        <f>IF(OR('S1'!N54="",'S2'!N54=""),"",('S1'!N54+'S2'!N54)/2)</f>
        <v/>
      </c>
      <c r="N54" s="27" t="str">
        <f>IF(OR('S1'!O54="",'S2'!O54=""),"",('S1'!O54+'S2'!O54)/2)</f>
        <v/>
      </c>
      <c r="O54" s="27" t="str">
        <f>IF(OR('S1'!P54="",'S2'!P54=""),"",('S1'!P54+'S2'!P54)/2)</f>
        <v/>
      </c>
      <c r="P54" s="27" t="str">
        <f>IF(OR('S1'!Q54="",'S2'!Q54=""),"",('S1'!Q54+'S2'!Q54)/2)</f>
        <v/>
      </c>
      <c r="Q54" s="27" t="str">
        <f>IF(OR('S1'!S54="",'S2'!S54=""),"",('S1'!S54+'S2'!S54)/2)</f>
        <v/>
      </c>
      <c r="R54" s="27" t="str">
        <f t="shared" si="0"/>
        <v/>
      </c>
      <c r="S54" s="27" t="str">
        <f t="shared" si="1"/>
        <v/>
      </c>
      <c r="T54" s="42" t="str">
        <f t="shared" si="2"/>
        <v>-</v>
      </c>
      <c r="U54" s="29">
        <f t="shared" si="3"/>
        <v>0</v>
      </c>
      <c r="V54" s="40" t="str">
        <f t="shared" si="4"/>
        <v/>
      </c>
      <c r="W54" s="29" t="str">
        <f t="shared" si="5"/>
        <v/>
      </c>
      <c r="X54" s="29" t="str">
        <f t="shared" si="6"/>
        <v/>
      </c>
      <c r="Y54" s="29" t="str">
        <f t="shared" si="7"/>
        <v/>
      </c>
      <c r="Z54" s="29" t="str">
        <f t="shared" si="8"/>
        <v/>
      </c>
      <c r="AA54" s="29" t="str">
        <f t="shared" si="9"/>
        <v/>
      </c>
      <c r="AB54" s="29" t="str">
        <f t="shared" si="10"/>
        <v/>
      </c>
      <c r="AC54" s="29" t="str">
        <f t="shared" si="11"/>
        <v/>
      </c>
      <c r="AD54" s="29" t="str">
        <f t="shared" si="12"/>
        <v/>
      </c>
      <c r="AE54" s="29" t="str">
        <f t="shared" si="13"/>
        <v/>
      </c>
      <c r="AF54" s="29" t="str">
        <f t="shared" si="14"/>
        <v/>
      </c>
      <c r="AG54" s="29" t="str">
        <f t="shared" si="15"/>
        <v/>
      </c>
      <c r="AH54" s="43" t="str">
        <f t="shared" si="16"/>
        <v/>
      </c>
      <c r="AI54" s="43" t="str">
        <f t="shared" si="17"/>
        <v/>
      </c>
      <c r="AJ54" s="43" t="str">
        <f t="shared" si="18"/>
        <v/>
      </c>
      <c r="AK54" s="43" t="str">
        <f t="shared" si="19"/>
        <v/>
      </c>
      <c r="AL54" s="43" t="str">
        <f t="shared" si="20"/>
        <v/>
      </c>
      <c r="AM54" s="43" t="str">
        <f t="shared" si="21"/>
        <v/>
      </c>
      <c r="AN54" s="43" t="str">
        <f t="shared" si="22"/>
        <v/>
      </c>
      <c r="AO54" s="43" t="str">
        <f t="shared" si="23"/>
        <v/>
      </c>
      <c r="AP54" s="44" t="str">
        <f t="shared" si="24"/>
        <v/>
      </c>
      <c r="AQ54" s="43" t="str">
        <f t="shared" si="25"/>
        <v/>
      </c>
    </row>
    <row r="55" spans="1:43">
      <c r="A55" s="24"/>
      <c r="B55" s="27">
        <f>'S1'!B55</f>
        <v>51</v>
      </c>
      <c r="C55" s="38">
        <f>'S1'!D55</f>
        <v>0</v>
      </c>
      <c r="D55" s="27">
        <f>'S1'!E55</f>
        <v>0</v>
      </c>
      <c r="E55" s="27">
        <f>'S1'!F55</f>
        <v>0</v>
      </c>
      <c r="F55" s="27" t="str">
        <f>IF(OR('S1'!G55="",'S2'!G55=""),"",('S1'!G55+'S2'!G55)/2)</f>
        <v/>
      </c>
      <c r="G55" s="27" t="str">
        <f>IF(OR('S1'!H55="",'S2'!H55=""),"",('S1'!H55+'S2'!H55)/2)</f>
        <v/>
      </c>
      <c r="H55" s="27" t="str">
        <f>IF(OR('S1'!I55="",'S2'!I55=""),"",('S1'!I55+'S2'!I55)/2)</f>
        <v/>
      </c>
      <c r="I55" s="27" t="str">
        <f>IF(OR('S1'!J55="",'S2'!J55=""),"",('S1'!J55+'S2'!J55)/2)</f>
        <v/>
      </c>
      <c r="J55" s="27" t="str">
        <f>IF(OR('S1'!K55="",'S2'!K55=""),"",('S1'!K55+'S2'!K55)/2)</f>
        <v/>
      </c>
      <c r="K55" s="27" t="str">
        <f>IF(OR('S1'!L55="",'S2'!L55=""),"",('S1'!L55+'S2'!L55)/2)</f>
        <v/>
      </c>
      <c r="L55" s="27" t="str">
        <f>IF(OR('S1'!M55="",'S2'!M55=""),"",('S1'!M55+'S2'!M55)/2)</f>
        <v/>
      </c>
      <c r="M55" s="27" t="str">
        <f>IF(OR('S1'!N55="",'S2'!N55=""),"",('S1'!N55+'S2'!N55)/2)</f>
        <v/>
      </c>
      <c r="N55" s="27" t="str">
        <f>IF(OR('S1'!O55="",'S2'!O55=""),"",('S1'!O55+'S2'!O55)/2)</f>
        <v/>
      </c>
      <c r="O55" s="27" t="str">
        <f>IF(OR('S1'!P55="",'S2'!P55=""),"",('S1'!P55+'S2'!P55)/2)</f>
        <v/>
      </c>
      <c r="P55" s="27" t="str">
        <f>IF(OR('S1'!Q55="",'S2'!Q55=""),"",('S1'!Q55+'S2'!Q55)/2)</f>
        <v/>
      </c>
      <c r="Q55" s="27" t="str">
        <f>IF(OR('S1'!S55="",'S2'!S55=""),"",('S1'!S55+'S2'!S55)/2)</f>
        <v/>
      </c>
      <c r="R55" s="27" t="str">
        <f t="shared" si="0"/>
        <v/>
      </c>
      <c r="S55" s="27" t="str">
        <f t="shared" si="1"/>
        <v/>
      </c>
      <c r="T55" s="42" t="str">
        <f t="shared" si="2"/>
        <v>-</v>
      </c>
      <c r="U55" s="29">
        <f t="shared" si="3"/>
        <v>0</v>
      </c>
      <c r="V55" s="40" t="str">
        <f t="shared" si="4"/>
        <v/>
      </c>
      <c r="W55" s="29" t="str">
        <f t="shared" si="5"/>
        <v/>
      </c>
      <c r="X55" s="29" t="str">
        <f t="shared" si="6"/>
        <v/>
      </c>
      <c r="Y55" s="29" t="str">
        <f t="shared" si="7"/>
        <v/>
      </c>
      <c r="Z55" s="29" t="str">
        <f t="shared" si="8"/>
        <v/>
      </c>
      <c r="AA55" s="29" t="str">
        <f t="shared" si="9"/>
        <v/>
      </c>
      <c r="AB55" s="29" t="str">
        <f t="shared" si="10"/>
        <v/>
      </c>
      <c r="AC55" s="29" t="str">
        <f t="shared" si="11"/>
        <v/>
      </c>
      <c r="AD55" s="29" t="str">
        <f t="shared" si="12"/>
        <v/>
      </c>
      <c r="AE55" s="29" t="str">
        <f t="shared" si="13"/>
        <v/>
      </c>
      <c r="AF55" s="29" t="str">
        <f t="shared" si="14"/>
        <v/>
      </c>
      <c r="AG55" s="29" t="str">
        <f t="shared" si="15"/>
        <v/>
      </c>
      <c r="AH55" s="43" t="str">
        <f t="shared" si="16"/>
        <v/>
      </c>
      <c r="AI55" s="43" t="str">
        <f t="shared" si="17"/>
        <v/>
      </c>
      <c r="AJ55" s="43" t="str">
        <f t="shared" si="18"/>
        <v/>
      </c>
      <c r="AK55" s="43" t="str">
        <f t="shared" si="19"/>
        <v/>
      </c>
      <c r="AL55" s="43" t="str">
        <f t="shared" si="20"/>
        <v/>
      </c>
      <c r="AM55" s="43" t="str">
        <f t="shared" si="21"/>
        <v/>
      </c>
      <c r="AN55" s="43" t="str">
        <f t="shared" si="22"/>
        <v/>
      </c>
      <c r="AO55" s="43" t="str">
        <f t="shared" si="23"/>
        <v/>
      </c>
      <c r="AP55" s="44" t="str">
        <f t="shared" si="24"/>
        <v/>
      </c>
      <c r="AQ55" s="43" t="str">
        <f t="shared" si="25"/>
        <v/>
      </c>
    </row>
    <row r="56" spans="1:43">
      <c r="A56" s="24"/>
      <c r="B56" s="27">
        <f>'S1'!B56</f>
        <v>52</v>
      </c>
      <c r="C56" s="38">
        <f>'S1'!D56</f>
        <v>0</v>
      </c>
      <c r="D56" s="27">
        <f>'S1'!E56</f>
        <v>0</v>
      </c>
      <c r="E56" s="27">
        <f>'S1'!F56</f>
        <v>0</v>
      </c>
      <c r="F56" s="27" t="str">
        <f>IF(OR('S1'!G56="",'S2'!G56=""),"",('S1'!G56+'S2'!G56)/2)</f>
        <v/>
      </c>
      <c r="G56" s="27" t="str">
        <f>IF(OR('S1'!H56="",'S2'!H56=""),"",('S1'!H56+'S2'!H56)/2)</f>
        <v/>
      </c>
      <c r="H56" s="27" t="str">
        <f>IF(OR('S1'!I56="",'S2'!I56=""),"",('S1'!I56+'S2'!I56)/2)</f>
        <v/>
      </c>
      <c r="I56" s="27" t="str">
        <f>IF(OR('S1'!J56="",'S2'!J56=""),"",('S1'!J56+'S2'!J56)/2)</f>
        <v/>
      </c>
      <c r="J56" s="27" t="str">
        <f>IF(OR('S1'!K56="",'S2'!K56=""),"",('S1'!K56+'S2'!K56)/2)</f>
        <v/>
      </c>
      <c r="K56" s="27" t="str">
        <f>IF(OR('S1'!L56="",'S2'!L56=""),"",('S1'!L56+'S2'!L56)/2)</f>
        <v/>
      </c>
      <c r="L56" s="27" t="str">
        <f>IF(OR('S1'!M56="",'S2'!M56=""),"",('S1'!M56+'S2'!M56)/2)</f>
        <v/>
      </c>
      <c r="M56" s="27" t="str">
        <f>IF(OR('S1'!N56="",'S2'!N56=""),"",('S1'!N56+'S2'!N56)/2)</f>
        <v/>
      </c>
      <c r="N56" s="27" t="str">
        <f>IF(OR('S1'!O56="",'S2'!O56=""),"",('S1'!O56+'S2'!O56)/2)</f>
        <v/>
      </c>
      <c r="O56" s="27" t="str">
        <f>IF(OR('S1'!P56="",'S2'!P56=""),"",('S1'!P56+'S2'!P56)/2)</f>
        <v/>
      </c>
      <c r="P56" s="27" t="str">
        <f>IF(OR('S1'!Q56="",'S2'!Q56=""),"",('S1'!Q56+'S2'!Q56)/2)</f>
        <v/>
      </c>
      <c r="Q56" s="27" t="str">
        <f>IF(OR('S1'!S56="",'S2'!S56=""),"",('S1'!S56+'S2'!S56)/2)</f>
        <v/>
      </c>
      <c r="R56" s="27" t="str">
        <f t="shared" si="0"/>
        <v/>
      </c>
      <c r="S56" s="27" t="str">
        <f t="shared" si="1"/>
        <v/>
      </c>
      <c r="T56" s="42" t="str">
        <f t="shared" si="2"/>
        <v>-</v>
      </c>
      <c r="U56" s="29">
        <f t="shared" si="3"/>
        <v>0</v>
      </c>
      <c r="V56" s="40" t="str">
        <f t="shared" si="4"/>
        <v/>
      </c>
      <c r="W56" s="29" t="str">
        <f t="shared" si="5"/>
        <v/>
      </c>
      <c r="X56" s="29" t="str">
        <f t="shared" si="6"/>
        <v/>
      </c>
      <c r="Y56" s="29" t="str">
        <f t="shared" si="7"/>
        <v/>
      </c>
      <c r="Z56" s="29" t="str">
        <f t="shared" si="8"/>
        <v/>
      </c>
      <c r="AA56" s="29" t="str">
        <f t="shared" si="9"/>
        <v/>
      </c>
      <c r="AB56" s="29" t="str">
        <f t="shared" si="10"/>
        <v/>
      </c>
      <c r="AC56" s="29" t="str">
        <f t="shared" si="11"/>
        <v/>
      </c>
      <c r="AD56" s="29" t="str">
        <f t="shared" si="12"/>
        <v/>
      </c>
      <c r="AE56" s="29" t="str">
        <f t="shared" si="13"/>
        <v/>
      </c>
      <c r="AF56" s="29" t="str">
        <f t="shared" si="14"/>
        <v/>
      </c>
      <c r="AG56" s="29" t="str">
        <f t="shared" si="15"/>
        <v/>
      </c>
      <c r="AH56" s="43" t="str">
        <f t="shared" si="16"/>
        <v/>
      </c>
      <c r="AI56" s="43" t="str">
        <f t="shared" si="17"/>
        <v/>
      </c>
      <c r="AJ56" s="43" t="str">
        <f t="shared" si="18"/>
        <v/>
      </c>
      <c r="AK56" s="43" t="str">
        <f t="shared" si="19"/>
        <v/>
      </c>
      <c r="AL56" s="43" t="str">
        <f t="shared" si="20"/>
        <v/>
      </c>
      <c r="AM56" s="43" t="str">
        <f t="shared" si="21"/>
        <v/>
      </c>
      <c r="AN56" s="43" t="str">
        <f t="shared" si="22"/>
        <v/>
      </c>
      <c r="AO56" s="43" t="str">
        <f t="shared" si="23"/>
        <v/>
      </c>
      <c r="AP56" s="44" t="str">
        <f t="shared" si="24"/>
        <v/>
      </c>
      <c r="AQ56" s="43" t="str">
        <f t="shared" si="25"/>
        <v/>
      </c>
    </row>
    <row r="57" spans="1:43">
      <c r="A57" s="24"/>
      <c r="B57" s="27">
        <f>'S1'!B57</f>
        <v>53</v>
      </c>
      <c r="C57" s="38">
        <f>'S1'!D57</f>
        <v>0</v>
      </c>
      <c r="D57" s="27">
        <f>'S1'!E57</f>
        <v>0</v>
      </c>
      <c r="E57" s="27">
        <f>'S1'!F57</f>
        <v>0</v>
      </c>
      <c r="F57" s="27" t="str">
        <f>IF(OR('S1'!G57="",'S2'!G57=""),"",('S1'!G57+'S2'!G57)/2)</f>
        <v/>
      </c>
      <c r="G57" s="27" t="str">
        <f>IF(OR('S1'!H57="",'S2'!H57=""),"",('S1'!H57+'S2'!H57)/2)</f>
        <v/>
      </c>
      <c r="H57" s="27" t="str">
        <f>IF(OR('S1'!I57="",'S2'!I57=""),"",('S1'!I57+'S2'!I57)/2)</f>
        <v/>
      </c>
      <c r="I57" s="27" t="str">
        <f>IF(OR('S1'!J57="",'S2'!J57=""),"",('S1'!J57+'S2'!J57)/2)</f>
        <v/>
      </c>
      <c r="J57" s="27" t="str">
        <f>IF(OR('S1'!K57="",'S2'!K57=""),"",('S1'!K57+'S2'!K57)/2)</f>
        <v/>
      </c>
      <c r="K57" s="27" t="str">
        <f>IF(OR('S1'!L57="",'S2'!L57=""),"",('S1'!L57+'S2'!L57)/2)</f>
        <v/>
      </c>
      <c r="L57" s="27" t="str">
        <f>IF(OR('S1'!M57="",'S2'!M57=""),"",('S1'!M57+'S2'!M57)/2)</f>
        <v/>
      </c>
      <c r="M57" s="27" t="str">
        <f>IF(OR('S1'!N57="",'S2'!N57=""),"",('S1'!N57+'S2'!N57)/2)</f>
        <v/>
      </c>
      <c r="N57" s="27" t="str">
        <f>IF(OR('S1'!O57="",'S2'!O57=""),"",('S1'!O57+'S2'!O57)/2)</f>
        <v/>
      </c>
      <c r="O57" s="27" t="str">
        <f>IF(OR('S1'!P57="",'S2'!P57=""),"",('S1'!P57+'S2'!P57)/2)</f>
        <v/>
      </c>
      <c r="P57" s="27" t="str">
        <f>IF(OR('S1'!Q57="",'S2'!Q57=""),"",('S1'!Q57+'S2'!Q57)/2)</f>
        <v/>
      </c>
      <c r="Q57" s="27" t="str">
        <f>IF(OR('S1'!S57="",'S2'!S57=""),"",('S1'!S57+'S2'!S57)/2)</f>
        <v/>
      </c>
      <c r="R57" s="27" t="str">
        <f t="shared" si="0"/>
        <v/>
      </c>
      <c r="S57" s="27" t="str">
        <f t="shared" si="1"/>
        <v/>
      </c>
      <c r="T57" s="42" t="str">
        <f t="shared" si="2"/>
        <v>-</v>
      </c>
      <c r="U57" s="29">
        <f t="shared" si="3"/>
        <v>0</v>
      </c>
      <c r="V57" s="40" t="str">
        <f t="shared" si="4"/>
        <v/>
      </c>
      <c r="W57" s="29" t="str">
        <f t="shared" si="5"/>
        <v/>
      </c>
      <c r="X57" s="29" t="str">
        <f t="shared" si="6"/>
        <v/>
      </c>
      <c r="Y57" s="29" t="str">
        <f t="shared" si="7"/>
        <v/>
      </c>
      <c r="Z57" s="29" t="str">
        <f t="shared" si="8"/>
        <v/>
      </c>
      <c r="AA57" s="29" t="str">
        <f t="shared" si="9"/>
        <v/>
      </c>
      <c r="AB57" s="29" t="str">
        <f t="shared" si="10"/>
        <v/>
      </c>
      <c r="AC57" s="29" t="str">
        <f t="shared" si="11"/>
        <v/>
      </c>
      <c r="AD57" s="29" t="str">
        <f t="shared" si="12"/>
        <v/>
      </c>
      <c r="AE57" s="29" t="str">
        <f t="shared" si="13"/>
        <v/>
      </c>
      <c r="AF57" s="29" t="str">
        <f t="shared" si="14"/>
        <v/>
      </c>
      <c r="AG57" s="29" t="str">
        <f t="shared" si="15"/>
        <v/>
      </c>
      <c r="AH57" s="43" t="str">
        <f t="shared" si="16"/>
        <v/>
      </c>
      <c r="AI57" s="43" t="str">
        <f t="shared" si="17"/>
        <v/>
      </c>
      <c r="AJ57" s="43" t="str">
        <f t="shared" si="18"/>
        <v/>
      </c>
      <c r="AK57" s="43" t="str">
        <f t="shared" si="19"/>
        <v/>
      </c>
      <c r="AL57" s="43" t="str">
        <f t="shared" si="20"/>
        <v/>
      </c>
      <c r="AM57" s="43" t="str">
        <f t="shared" si="21"/>
        <v/>
      </c>
      <c r="AN57" s="43" t="str">
        <f t="shared" si="22"/>
        <v/>
      </c>
      <c r="AO57" s="43" t="str">
        <f t="shared" si="23"/>
        <v/>
      </c>
      <c r="AP57" s="44" t="str">
        <f t="shared" si="24"/>
        <v/>
      </c>
      <c r="AQ57" s="43" t="str">
        <f t="shared" si="25"/>
        <v/>
      </c>
    </row>
    <row r="58" spans="1:43">
      <c r="A58" s="24"/>
      <c r="B58" s="27">
        <f>'S1'!B58</f>
        <v>54</v>
      </c>
      <c r="C58" s="38">
        <f>'S1'!D58</f>
        <v>0</v>
      </c>
      <c r="D58" s="27">
        <f>'S1'!E58</f>
        <v>0</v>
      </c>
      <c r="E58" s="27">
        <f>'S1'!F58</f>
        <v>0</v>
      </c>
      <c r="F58" s="27" t="str">
        <f>IF(OR('S1'!G58="",'S2'!G58=""),"",('S1'!G58+'S2'!G58)/2)</f>
        <v/>
      </c>
      <c r="G58" s="27" t="str">
        <f>IF(OR('S1'!H58="",'S2'!H58=""),"",('S1'!H58+'S2'!H58)/2)</f>
        <v/>
      </c>
      <c r="H58" s="27" t="str">
        <f>IF(OR('S1'!I58="",'S2'!I58=""),"",('S1'!I58+'S2'!I58)/2)</f>
        <v/>
      </c>
      <c r="I58" s="27" t="str">
        <f>IF(OR('S1'!J58="",'S2'!J58=""),"",('S1'!J58+'S2'!J58)/2)</f>
        <v/>
      </c>
      <c r="J58" s="27" t="str">
        <f>IF(OR('S1'!K58="",'S2'!K58=""),"",('S1'!K58+'S2'!K58)/2)</f>
        <v/>
      </c>
      <c r="K58" s="27" t="str">
        <f>IF(OR('S1'!L58="",'S2'!L58=""),"",('S1'!L58+'S2'!L58)/2)</f>
        <v/>
      </c>
      <c r="L58" s="27" t="str">
        <f>IF(OR('S1'!M58="",'S2'!M58=""),"",('S1'!M58+'S2'!M58)/2)</f>
        <v/>
      </c>
      <c r="M58" s="27" t="str">
        <f>IF(OR('S1'!N58="",'S2'!N58=""),"",('S1'!N58+'S2'!N58)/2)</f>
        <v/>
      </c>
      <c r="N58" s="27" t="str">
        <f>IF(OR('S1'!O58="",'S2'!O58=""),"",('S1'!O58+'S2'!O58)/2)</f>
        <v/>
      </c>
      <c r="O58" s="27" t="str">
        <f>IF(OR('S1'!P58="",'S2'!P58=""),"",('S1'!P58+'S2'!P58)/2)</f>
        <v/>
      </c>
      <c r="P58" s="27" t="str">
        <f>IF(OR('S1'!Q58="",'S2'!Q58=""),"",('S1'!Q58+'S2'!Q58)/2)</f>
        <v/>
      </c>
      <c r="Q58" s="27" t="str">
        <f>IF(OR('S1'!S58="",'S2'!S58=""),"",('S1'!S58+'S2'!S58)/2)</f>
        <v/>
      </c>
      <c r="R58" s="27" t="str">
        <f t="shared" si="0"/>
        <v/>
      </c>
      <c r="S58" s="27" t="str">
        <f t="shared" si="1"/>
        <v/>
      </c>
      <c r="T58" s="42" t="str">
        <f t="shared" si="2"/>
        <v>-</v>
      </c>
      <c r="U58" s="29">
        <f t="shared" si="3"/>
        <v>0</v>
      </c>
      <c r="V58" s="40" t="str">
        <f t="shared" si="4"/>
        <v/>
      </c>
      <c r="W58" s="29" t="str">
        <f t="shared" si="5"/>
        <v/>
      </c>
      <c r="X58" s="29" t="str">
        <f t="shared" si="6"/>
        <v/>
      </c>
      <c r="Y58" s="29" t="str">
        <f t="shared" si="7"/>
        <v/>
      </c>
      <c r="Z58" s="29" t="str">
        <f t="shared" si="8"/>
        <v/>
      </c>
      <c r="AA58" s="29" t="str">
        <f t="shared" si="9"/>
        <v/>
      </c>
      <c r="AB58" s="29" t="str">
        <f t="shared" si="10"/>
        <v/>
      </c>
      <c r="AC58" s="29" t="str">
        <f t="shared" si="11"/>
        <v/>
      </c>
      <c r="AD58" s="29" t="str">
        <f t="shared" si="12"/>
        <v/>
      </c>
      <c r="AE58" s="29" t="str">
        <f t="shared" si="13"/>
        <v/>
      </c>
      <c r="AF58" s="29" t="str">
        <f t="shared" si="14"/>
        <v/>
      </c>
      <c r="AG58" s="29" t="str">
        <f t="shared" si="15"/>
        <v/>
      </c>
      <c r="AH58" s="43" t="str">
        <f t="shared" si="16"/>
        <v/>
      </c>
      <c r="AI58" s="43" t="str">
        <f t="shared" si="17"/>
        <v/>
      </c>
      <c r="AJ58" s="43" t="str">
        <f t="shared" si="18"/>
        <v/>
      </c>
      <c r="AK58" s="43" t="str">
        <f t="shared" si="19"/>
        <v/>
      </c>
      <c r="AL58" s="43" t="str">
        <f t="shared" si="20"/>
        <v/>
      </c>
      <c r="AM58" s="43" t="str">
        <f t="shared" si="21"/>
        <v/>
      </c>
      <c r="AN58" s="43" t="str">
        <f t="shared" si="22"/>
        <v/>
      </c>
      <c r="AO58" s="43" t="str">
        <f t="shared" si="23"/>
        <v/>
      </c>
      <c r="AP58" s="44" t="str">
        <f t="shared" si="24"/>
        <v/>
      </c>
      <c r="AQ58" s="43" t="str">
        <f t="shared" si="25"/>
        <v/>
      </c>
    </row>
    <row r="59" spans="1:43">
      <c r="A59" s="24"/>
      <c r="B59" s="27">
        <f>'S1'!B59</f>
        <v>55</v>
      </c>
      <c r="C59" s="38">
        <f>'S1'!D59</f>
        <v>0</v>
      </c>
      <c r="D59" s="27">
        <f>'S1'!E59</f>
        <v>0</v>
      </c>
      <c r="E59" s="27">
        <f>'S1'!F59</f>
        <v>0</v>
      </c>
      <c r="F59" s="27" t="str">
        <f>IF(OR('S1'!G59="",'S2'!G59=""),"",('S1'!G59+'S2'!G59)/2)</f>
        <v/>
      </c>
      <c r="G59" s="27" t="str">
        <f>IF(OR('S1'!H59="",'S2'!H59=""),"",('S1'!H59+'S2'!H59)/2)</f>
        <v/>
      </c>
      <c r="H59" s="27" t="str">
        <f>IF(OR('S1'!I59="",'S2'!I59=""),"",('S1'!I59+'S2'!I59)/2)</f>
        <v/>
      </c>
      <c r="I59" s="27" t="str">
        <f>IF(OR('S1'!J59="",'S2'!J59=""),"",('S1'!J59+'S2'!J59)/2)</f>
        <v/>
      </c>
      <c r="J59" s="27" t="str">
        <f>IF(OR('S1'!K59="",'S2'!K59=""),"",('S1'!K59+'S2'!K59)/2)</f>
        <v/>
      </c>
      <c r="K59" s="27" t="str">
        <f>IF(OR('S1'!L59="",'S2'!L59=""),"",('S1'!L59+'S2'!L59)/2)</f>
        <v/>
      </c>
      <c r="L59" s="27" t="str">
        <f>IF(OR('S1'!M59="",'S2'!M59=""),"",('S1'!M59+'S2'!M59)/2)</f>
        <v/>
      </c>
      <c r="M59" s="27" t="str">
        <f>IF(OR('S1'!N59="",'S2'!N59=""),"",('S1'!N59+'S2'!N59)/2)</f>
        <v/>
      </c>
      <c r="N59" s="27" t="str">
        <f>IF(OR('S1'!O59="",'S2'!O59=""),"",('S1'!O59+'S2'!O59)/2)</f>
        <v/>
      </c>
      <c r="O59" s="27" t="str">
        <f>IF(OR('S1'!P59="",'S2'!P59=""),"",('S1'!P59+'S2'!P59)/2)</f>
        <v/>
      </c>
      <c r="P59" s="27" t="str">
        <f>IF(OR('S1'!Q59="",'S2'!Q59=""),"",('S1'!Q59+'S2'!Q59)/2)</f>
        <v/>
      </c>
      <c r="Q59" s="27" t="str">
        <f>IF(OR('S1'!S59="",'S2'!S59=""),"",('S1'!S59+'S2'!S59)/2)</f>
        <v/>
      </c>
      <c r="R59" s="27" t="str">
        <f t="shared" si="0"/>
        <v/>
      </c>
      <c r="S59" s="27" t="str">
        <f t="shared" si="1"/>
        <v/>
      </c>
      <c r="T59" s="42" t="str">
        <f t="shared" si="2"/>
        <v>-</v>
      </c>
      <c r="U59" s="29">
        <f t="shared" si="3"/>
        <v>0</v>
      </c>
      <c r="V59" s="40" t="str">
        <f t="shared" si="4"/>
        <v/>
      </c>
      <c r="W59" s="29" t="str">
        <f t="shared" si="5"/>
        <v/>
      </c>
      <c r="X59" s="29" t="str">
        <f t="shared" si="6"/>
        <v/>
      </c>
      <c r="Y59" s="29" t="str">
        <f t="shared" si="7"/>
        <v/>
      </c>
      <c r="Z59" s="29" t="str">
        <f t="shared" si="8"/>
        <v/>
      </c>
      <c r="AA59" s="29" t="str">
        <f t="shared" si="9"/>
        <v/>
      </c>
      <c r="AB59" s="29" t="str">
        <f t="shared" si="10"/>
        <v/>
      </c>
      <c r="AC59" s="29" t="str">
        <f t="shared" si="11"/>
        <v/>
      </c>
      <c r="AD59" s="29" t="str">
        <f t="shared" si="12"/>
        <v/>
      </c>
      <c r="AE59" s="29" t="str">
        <f t="shared" si="13"/>
        <v/>
      </c>
      <c r="AF59" s="29" t="str">
        <f t="shared" si="14"/>
        <v/>
      </c>
      <c r="AG59" s="29" t="str">
        <f t="shared" si="15"/>
        <v/>
      </c>
      <c r="AH59" s="43" t="str">
        <f t="shared" si="16"/>
        <v/>
      </c>
      <c r="AI59" s="43" t="str">
        <f t="shared" si="17"/>
        <v/>
      </c>
      <c r="AJ59" s="43" t="str">
        <f t="shared" si="18"/>
        <v/>
      </c>
      <c r="AK59" s="43" t="str">
        <f t="shared" si="19"/>
        <v/>
      </c>
      <c r="AL59" s="43" t="str">
        <f t="shared" si="20"/>
        <v/>
      </c>
      <c r="AM59" s="43" t="str">
        <f t="shared" si="21"/>
        <v/>
      </c>
      <c r="AN59" s="43" t="str">
        <f t="shared" si="22"/>
        <v/>
      </c>
      <c r="AO59" s="43" t="str">
        <f t="shared" si="23"/>
        <v/>
      </c>
      <c r="AP59" s="44" t="str">
        <f t="shared" si="24"/>
        <v/>
      </c>
      <c r="AQ59" s="43" t="str">
        <f t="shared" si="25"/>
        <v/>
      </c>
    </row>
    <row r="60" spans="1:43">
      <c r="A60" s="24"/>
      <c r="B60" s="27">
        <f>'S1'!B60</f>
        <v>56</v>
      </c>
      <c r="C60" s="38">
        <f>'S1'!D60</f>
        <v>0</v>
      </c>
      <c r="D60" s="27">
        <f>'S1'!E60</f>
        <v>0</v>
      </c>
      <c r="E60" s="27">
        <f>'S1'!F60</f>
        <v>0</v>
      </c>
      <c r="F60" s="27" t="str">
        <f>IF(OR('S1'!G60="",'S2'!G60=""),"",('S1'!G60+'S2'!G60)/2)</f>
        <v/>
      </c>
      <c r="G60" s="27" t="str">
        <f>IF(OR('S1'!H60="",'S2'!H60=""),"",('S1'!H60+'S2'!H60)/2)</f>
        <v/>
      </c>
      <c r="H60" s="27" t="str">
        <f>IF(OR('S1'!I60="",'S2'!I60=""),"",('S1'!I60+'S2'!I60)/2)</f>
        <v/>
      </c>
      <c r="I60" s="27" t="str">
        <f>IF(OR('S1'!J60="",'S2'!J60=""),"",('S1'!J60+'S2'!J60)/2)</f>
        <v/>
      </c>
      <c r="J60" s="27" t="str">
        <f>IF(OR('S1'!K60="",'S2'!K60=""),"",('S1'!K60+'S2'!K60)/2)</f>
        <v/>
      </c>
      <c r="K60" s="27" t="str">
        <f>IF(OR('S1'!L60="",'S2'!L60=""),"",('S1'!L60+'S2'!L60)/2)</f>
        <v/>
      </c>
      <c r="L60" s="27" t="str">
        <f>IF(OR('S1'!M60="",'S2'!M60=""),"",('S1'!M60+'S2'!M60)/2)</f>
        <v/>
      </c>
      <c r="M60" s="27" t="str">
        <f>IF(OR('S1'!N60="",'S2'!N60=""),"",('S1'!N60+'S2'!N60)/2)</f>
        <v/>
      </c>
      <c r="N60" s="27" t="str">
        <f>IF(OR('S1'!O60="",'S2'!O60=""),"",('S1'!O60+'S2'!O60)/2)</f>
        <v/>
      </c>
      <c r="O60" s="27" t="str">
        <f>IF(OR('S1'!P60="",'S2'!P60=""),"",('S1'!P60+'S2'!P60)/2)</f>
        <v/>
      </c>
      <c r="P60" s="27" t="str">
        <f>IF(OR('S1'!Q60="",'S2'!Q60=""),"",('S1'!Q60+'S2'!Q60)/2)</f>
        <v/>
      </c>
      <c r="Q60" s="27" t="str">
        <f>IF(OR('S1'!S60="",'S2'!S60=""),"",('S1'!S60+'S2'!S60)/2)</f>
        <v/>
      </c>
      <c r="R60" s="27" t="str">
        <f t="shared" si="0"/>
        <v/>
      </c>
      <c r="S60" s="27" t="str">
        <f t="shared" si="1"/>
        <v/>
      </c>
      <c r="T60" s="42" t="str">
        <f t="shared" si="2"/>
        <v>-</v>
      </c>
      <c r="U60" s="29">
        <f t="shared" si="3"/>
        <v>0</v>
      </c>
      <c r="V60" s="40" t="str">
        <f t="shared" si="4"/>
        <v/>
      </c>
      <c r="W60" s="29" t="str">
        <f t="shared" si="5"/>
        <v/>
      </c>
      <c r="X60" s="29" t="str">
        <f t="shared" si="6"/>
        <v/>
      </c>
      <c r="Y60" s="29" t="str">
        <f t="shared" si="7"/>
        <v/>
      </c>
      <c r="Z60" s="29" t="str">
        <f t="shared" si="8"/>
        <v/>
      </c>
      <c r="AA60" s="29" t="str">
        <f t="shared" si="9"/>
        <v/>
      </c>
      <c r="AB60" s="29" t="str">
        <f t="shared" si="10"/>
        <v/>
      </c>
      <c r="AC60" s="29" t="str">
        <f t="shared" si="11"/>
        <v/>
      </c>
      <c r="AD60" s="29" t="str">
        <f t="shared" si="12"/>
        <v/>
      </c>
      <c r="AE60" s="29" t="str">
        <f t="shared" si="13"/>
        <v/>
      </c>
      <c r="AF60" s="29" t="str">
        <f t="shared" si="14"/>
        <v/>
      </c>
      <c r="AG60" s="29" t="str">
        <f t="shared" si="15"/>
        <v/>
      </c>
      <c r="AH60" s="43" t="str">
        <f t="shared" si="16"/>
        <v/>
      </c>
      <c r="AI60" s="43" t="str">
        <f t="shared" si="17"/>
        <v/>
      </c>
      <c r="AJ60" s="43" t="str">
        <f t="shared" si="18"/>
        <v/>
      </c>
      <c r="AK60" s="43" t="str">
        <f t="shared" si="19"/>
        <v/>
      </c>
      <c r="AL60" s="43" t="str">
        <f t="shared" si="20"/>
        <v/>
      </c>
      <c r="AM60" s="43" t="str">
        <f t="shared" si="21"/>
        <v/>
      </c>
      <c r="AN60" s="43" t="str">
        <f t="shared" si="22"/>
        <v/>
      </c>
      <c r="AO60" s="43" t="str">
        <f t="shared" si="23"/>
        <v/>
      </c>
      <c r="AP60" s="44" t="str">
        <f t="shared" si="24"/>
        <v/>
      </c>
      <c r="AQ60" s="43" t="str">
        <f t="shared" si="25"/>
        <v/>
      </c>
    </row>
    <row r="61" spans="1:43">
      <c r="A61" s="24"/>
      <c r="B61" s="27">
        <f>'S1'!B61</f>
        <v>57</v>
      </c>
      <c r="C61" s="38">
        <f>'S1'!D61</f>
        <v>0</v>
      </c>
      <c r="D61" s="27">
        <f>'S1'!E61</f>
        <v>0</v>
      </c>
      <c r="E61" s="27">
        <f>'S1'!F61</f>
        <v>0</v>
      </c>
      <c r="F61" s="27" t="str">
        <f>IF(OR('S1'!G61="",'S2'!G61=""),"",('S1'!G61+'S2'!G61)/2)</f>
        <v/>
      </c>
      <c r="G61" s="27" t="str">
        <f>IF(OR('S1'!H61="",'S2'!H61=""),"",('S1'!H61+'S2'!H61)/2)</f>
        <v/>
      </c>
      <c r="H61" s="27" t="str">
        <f>IF(OR('S1'!I61="",'S2'!I61=""),"",('S1'!I61+'S2'!I61)/2)</f>
        <v/>
      </c>
      <c r="I61" s="27" t="str">
        <f>IF(OR('S1'!J61="",'S2'!J61=""),"",('S1'!J61+'S2'!J61)/2)</f>
        <v/>
      </c>
      <c r="J61" s="27" t="str">
        <f>IF(OR('S1'!K61="",'S2'!K61=""),"",('S1'!K61+'S2'!K61)/2)</f>
        <v/>
      </c>
      <c r="K61" s="27" t="str">
        <f>IF(OR('S1'!L61="",'S2'!L61=""),"",('S1'!L61+'S2'!L61)/2)</f>
        <v/>
      </c>
      <c r="L61" s="27" t="str">
        <f>IF(OR('S1'!M61="",'S2'!M61=""),"",('S1'!M61+'S2'!M61)/2)</f>
        <v/>
      </c>
      <c r="M61" s="27" t="str">
        <f>IF(OR('S1'!N61="",'S2'!N61=""),"",('S1'!N61+'S2'!N61)/2)</f>
        <v/>
      </c>
      <c r="N61" s="27" t="str">
        <f>IF(OR('S1'!O61="",'S2'!O61=""),"",('S1'!O61+'S2'!O61)/2)</f>
        <v/>
      </c>
      <c r="O61" s="27" t="str">
        <f>IF(OR('S1'!P61="",'S2'!P61=""),"",('S1'!P61+'S2'!P61)/2)</f>
        <v/>
      </c>
      <c r="P61" s="27" t="str">
        <f>IF(OR('S1'!Q61="",'S2'!Q61=""),"",('S1'!Q61+'S2'!Q61)/2)</f>
        <v/>
      </c>
      <c r="Q61" s="27" t="str">
        <f>IF(OR('S1'!S61="",'S2'!S61=""),"",('S1'!S61+'S2'!S61)/2)</f>
        <v/>
      </c>
      <c r="R61" s="27" t="str">
        <f t="shared" si="0"/>
        <v/>
      </c>
      <c r="S61" s="27" t="str">
        <f t="shared" si="1"/>
        <v/>
      </c>
      <c r="T61" s="42" t="str">
        <f t="shared" si="2"/>
        <v>-</v>
      </c>
      <c r="U61" s="29">
        <f t="shared" si="3"/>
        <v>0</v>
      </c>
      <c r="V61" s="40" t="str">
        <f t="shared" si="4"/>
        <v/>
      </c>
      <c r="W61" s="29" t="str">
        <f t="shared" si="5"/>
        <v/>
      </c>
      <c r="X61" s="29" t="str">
        <f t="shared" si="6"/>
        <v/>
      </c>
      <c r="Y61" s="29" t="str">
        <f t="shared" si="7"/>
        <v/>
      </c>
      <c r="Z61" s="29" t="str">
        <f t="shared" si="8"/>
        <v/>
      </c>
      <c r="AA61" s="29" t="str">
        <f t="shared" si="9"/>
        <v/>
      </c>
      <c r="AB61" s="29" t="str">
        <f t="shared" si="10"/>
        <v/>
      </c>
      <c r="AC61" s="29" t="str">
        <f t="shared" si="11"/>
        <v/>
      </c>
      <c r="AD61" s="29" t="str">
        <f t="shared" si="12"/>
        <v/>
      </c>
      <c r="AE61" s="29" t="str">
        <f t="shared" si="13"/>
        <v/>
      </c>
      <c r="AF61" s="29" t="str">
        <f t="shared" si="14"/>
        <v/>
      </c>
      <c r="AG61" s="29" t="str">
        <f t="shared" si="15"/>
        <v/>
      </c>
      <c r="AH61" s="43" t="str">
        <f t="shared" si="16"/>
        <v/>
      </c>
      <c r="AI61" s="43" t="str">
        <f t="shared" si="17"/>
        <v/>
      </c>
      <c r="AJ61" s="43" t="str">
        <f t="shared" si="18"/>
        <v/>
      </c>
      <c r="AK61" s="43" t="str">
        <f t="shared" si="19"/>
        <v/>
      </c>
      <c r="AL61" s="43" t="str">
        <f t="shared" si="20"/>
        <v/>
      </c>
      <c r="AM61" s="43" t="str">
        <f t="shared" si="21"/>
        <v/>
      </c>
      <c r="AN61" s="43" t="str">
        <f t="shared" si="22"/>
        <v/>
      </c>
      <c r="AO61" s="43" t="str">
        <f t="shared" si="23"/>
        <v/>
      </c>
      <c r="AP61" s="44" t="str">
        <f t="shared" si="24"/>
        <v/>
      </c>
      <c r="AQ61" s="43" t="str">
        <f t="shared" si="25"/>
        <v/>
      </c>
    </row>
    <row r="62" spans="1:43">
      <c r="A62" s="24"/>
      <c r="B62" s="27">
        <f>'S1'!B62</f>
        <v>58</v>
      </c>
      <c r="C62" s="38">
        <f>'S1'!D62</f>
        <v>0</v>
      </c>
      <c r="D62" s="27">
        <f>'S1'!E62</f>
        <v>0</v>
      </c>
      <c r="E62" s="27">
        <f>'S1'!F62</f>
        <v>0</v>
      </c>
      <c r="F62" s="27" t="str">
        <f>IF(OR('S1'!G62="",'S2'!G62=""),"",('S1'!G62+'S2'!G62)/2)</f>
        <v/>
      </c>
      <c r="G62" s="27" t="str">
        <f>IF(OR('S1'!H62="",'S2'!H62=""),"",('S1'!H62+'S2'!H62)/2)</f>
        <v/>
      </c>
      <c r="H62" s="27" t="str">
        <f>IF(OR('S1'!I62="",'S2'!I62=""),"",('S1'!I62+'S2'!I62)/2)</f>
        <v/>
      </c>
      <c r="I62" s="27" t="str">
        <f>IF(OR('S1'!J62="",'S2'!J62=""),"",('S1'!J62+'S2'!J62)/2)</f>
        <v/>
      </c>
      <c r="J62" s="27" t="str">
        <f>IF(OR('S1'!K62="",'S2'!K62=""),"",('S1'!K62+'S2'!K62)/2)</f>
        <v/>
      </c>
      <c r="K62" s="27" t="str">
        <f>IF(OR('S1'!L62="",'S2'!L62=""),"",('S1'!L62+'S2'!L62)/2)</f>
        <v/>
      </c>
      <c r="L62" s="27" t="str">
        <f>IF(OR('S1'!M62="",'S2'!M62=""),"",('S1'!M62+'S2'!M62)/2)</f>
        <v/>
      </c>
      <c r="M62" s="27" t="str">
        <f>IF(OR('S1'!N62="",'S2'!N62=""),"",('S1'!N62+'S2'!N62)/2)</f>
        <v/>
      </c>
      <c r="N62" s="27" t="str">
        <f>IF(OR('S1'!O62="",'S2'!O62=""),"",('S1'!O62+'S2'!O62)/2)</f>
        <v/>
      </c>
      <c r="O62" s="27" t="str">
        <f>IF(OR('S1'!P62="",'S2'!P62=""),"",('S1'!P62+'S2'!P62)/2)</f>
        <v/>
      </c>
      <c r="P62" s="27" t="str">
        <f>IF(OR('S1'!Q62="",'S2'!Q62=""),"",('S1'!Q62+'S2'!Q62)/2)</f>
        <v/>
      </c>
      <c r="Q62" s="27" t="str">
        <f>IF(OR('S1'!S62="",'S2'!S62=""),"",('S1'!S62+'S2'!S62)/2)</f>
        <v/>
      </c>
      <c r="R62" s="27" t="str">
        <f t="shared" si="0"/>
        <v/>
      </c>
      <c r="S62" s="27" t="str">
        <f t="shared" si="1"/>
        <v/>
      </c>
      <c r="T62" s="42" t="str">
        <f t="shared" si="2"/>
        <v>-</v>
      </c>
      <c r="U62" s="29">
        <f t="shared" si="3"/>
        <v>0</v>
      </c>
      <c r="V62" s="40" t="str">
        <f t="shared" si="4"/>
        <v/>
      </c>
      <c r="W62" s="29" t="str">
        <f t="shared" si="5"/>
        <v/>
      </c>
      <c r="X62" s="29" t="str">
        <f t="shared" si="6"/>
        <v/>
      </c>
      <c r="Y62" s="29" t="str">
        <f t="shared" si="7"/>
        <v/>
      </c>
      <c r="Z62" s="29" t="str">
        <f t="shared" si="8"/>
        <v/>
      </c>
      <c r="AA62" s="29" t="str">
        <f t="shared" si="9"/>
        <v/>
      </c>
      <c r="AB62" s="29" t="str">
        <f t="shared" si="10"/>
        <v/>
      </c>
      <c r="AC62" s="29" t="str">
        <f t="shared" si="11"/>
        <v/>
      </c>
      <c r="AD62" s="29" t="str">
        <f t="shared" si="12"/>
        <v/>
      </c>
      <c r="AE62" s="29" t="str">
        <f t="shared" si="13"/>
        <v/>
      </c>
      <c r="AF62" s="29" t="str">
        <f t="shared" si="14"/>
        <v/>
      </c>
      <c r="AG62" s="29" t="str">
        <f t="shared" si="15"/>
        <v/>
      </c>
      <c r="AH62" s="43" t="str">
        <f t="shared" si="16"/>
        <v/>
      </c>
      <c r="AI62" s="43" t="str">
        <f t="shared" si="17"/>
        <v/>
      </c>
      <c r="AJ62" s="43" t="str">
        <f t="shared" si="18"/>
        <v/>
      </c>
      <c r="AK62" s="43" t="str">
        <f t="shared" si="19"/>
        <v/>
      </c>
      <c r="AL62" s="43" t="str">
        <f t="shared" si="20"/>
        <v/>
      </c>
      <c r="AM62" s="43" t="str">
        <f t="shared" si="21"/>
        <v/>
      </c>
      <c r="AN62" s="43" t="str">
        <f t="shared" si="22"/>
        <v/>
      </c>
      <c r="AO62" s="43" t="str">
        <f t="shared" si="23"/>
        <v/>
      </c>
      <c r="AP62" s="44" t="str">
        <f t="shared" si="24"/>
        <v/>
      </c>
      <c r="AQ62" s="43" t="str">
        <f t="shared" si="25"/>
        <v/>
      </c>
    </row>
    <row r="63" spans="1:43">
      <c r="A63" s="24"/>
      <c r="B63" s="27">
        <f>'S1'!B63</f>
        <v>59</v>
      </c>
      <c r="C63" s="38">
        <f>'S1'!D63</f>
        <v>0</v>
      </c>
      <c r="D63" s="27">
        <f>'S1'!E63</f>
        <v>0</v>
      </c>
      <c r="E63" s="27">
        <f>'S1'!F63</f>
        <v>0</v>
      </c>
      <c r="F63" s="27" t="str">
        <f>IF(OR('S1'!G63="",'S2'!G63=""),"",('S1'!G63+'S2'!G63)/2)</f>
        <v/>
      </c>
      <c r="G63" s="27" t="str">
        <f>IF(OR('S1'!H63="",'S2'!H63=""),"",('S1'!H63+'S2'!H63)/2)</f>
        <v/>
      </c>
      <c r="H63" s="27" t="str">
        <f>IF(OR('S1'!I63="",'S2'!I63=""),"",('S1'!I63+'S2'!I63)/2)</f>
        <v/>
      </c>
      <c r="I63" s="27" t="str">
        <f>IF(OR('S1'!J63="",'S2'!J63=""),"",('S1'!J63+'S2'!J63)/2)</f>
        <v/>
      </c>
      <c r="J63" s="27" t="str">
        <f>IF(OR('S1'!K63="",'S2'!K63=""),"",('S1'!K63+'S2'!K63)/2)</f>
        <v/>
      </c>
      <c r="K63" s="27" t="str">
        <f>IF(OR('S1'!L63="",'S2'!L63=""),"",('S1'!L63+'S2'!L63)/2)</f>
        <v/>
      </c>
      <c r="L63" s="27" t="str">
        <f>IF(OR('S1'!M63="",'S2'!M63=""),"",('S1'!M63+'S2'!M63)/2)</f>
        <v/>
      </c>
      <c r="M63" s="27" t="str">
        <f>IF(OR('S1'!N63="",'S2'!N63=""),"",('S1'!N63+'S2'!N63)/2)</f>
        <v/>
      </c>
      <c r="N63" s="27" t="str">
        <f>IF(OR('S1'!O63="",'S2'!O63=""),"",('S1'!O63+'S2'!O63)/2)</f>
        <v/>
      </c>
      <c r="O63" s="27" t="str">
        <f>IF(OR('S1'!P63="",'S2'!P63=""),"",('S1'!P63+'S2'!P63)/2)</f>
        <v/>
      </c>
      <c r="P63" s="27" t="str">
        <f>IF(OR('S1'!Q63="",'S2'!Q63=""),"",('S1'!Q63+'S2'!Q63)/2)</f>
        <v/>
      </c>
      <c r="Q63" s="27" t="str">
        <f>IF(OR('S1'!S63="",'S2'!S63=""),"",('S1'!S63+'S2'!S63)/2)</f>
        <v/>
      </c>
      <c r="R63" s="27" t="str">
        <f t="shared" si="0"/>
        <v/>
      </c>
      <c r="S63" s="27" t="str">
        <f t="shared" si="1"/>
        <v/>
      </c>
      <c r="T63" s="42" t="str">
        <f t="shared" si="2"/>
        <v>-</v>
      </c>
      <c r="U63" s="29">
        <f t="shared" si="3"/>
        <v>0</v>
      </c>
      <c r="V63" s="40" t="str">
        <f t="shared" si="4"/>
        <v/>
      </c>
      <c r="W63" s="29" t="str">
        <f t="shared" si="5"/>
        <v/>
      </c>
      <c r="X63" s="29" t="str">
        <f t="shared" si="6"/>
        <v/>
      </c>
      <c r="Y63" s="29" t="str">
        <f t="shared" si="7"/>
        <v/>
      </c>
      <c r="Z63" s="29" t="str">
        <f t="shared" si="8"/>
        <v/>
      </c>
      <c r="AA63" s="29" t="str">
        <f t="shared" si="9"/>
        <v/>
      </c>
      <c r="AB63" s="29" t="str">
        <f t="shared" si="10"/>
        <v/>
      </c>
      <c r="AC63" s="29" t="str">
        <f t="shared" si="11"/>
        <v/>
      </c>
      <c r="AD63" s="29" t="str">
        <f t="shared" si="12"/>
        <v/>
      </c>
      <c r="AE63" s="29" t="str">
        <f t="shared" si="13"/>
        <v/>
      </c>
      <c r="AF63" s="29" t="str">
        <f t="shared" si="14"/>
        <v/>
      </c>
      <c r="AG63" s="29" t="str">
        <f t="shared" si="15"/>
        <v/>
      </c>
      <c r="AH63" s="43" t="str">
        <f t="shared" si="16"/>
        <v/>
      </c>
      <c r="AI63" s="43" t="str">
        <f t="shared" si="17"/>
        <v/>
      </c>
      <c r="AJ63" s="43" t="str">
        <f t="shared" si="18"/>
        <v/>
      </c>
      <c r="AK63" s="43" t="str">
        <f t="shared" si="19"/>
        <v/>
      </c>
      <c r="AL63" s="43" t="str">
        <f t="shared" si="20"/>
        <v/>
      </c>
      <c r="AM63" s="43" t="str">
        <f t="shared" si="21"/>
        <v/>
      </c>
      <c r="AN63" s="43" t="str">
        <f t="shared" si="22"/>
        <v/>
      </c>
      <c r="AO63" s="43" t="str">
        <f t="shared" si="23"/>
        <v/>
      </c>
      <c r="AP63" s="44" t="str">
        <f t="shared" si="24"/>
        <v/>
      </c>
      <c r="AQ63" s="43" t="str">
        <f t="shared" si="25"/>
        <v/>
      </c>
    </row>
    <row r="64" spans="1:43">
      <c r="A64" s="24"/>
      <c r="B64" s="27">
        <f>'S1'!B64</f>
        <v>60</v>
      </c>
      <c r="C64" s="38">
        <f>'S1'!D64</f>
        <v>0</v>
      </c>
      <c r="D64" s="27">
        <f>'S1'!E64</f>
        <v>0</v>
      </c>
      <c r="E64" s="27">
        <f>'S1'!F64</f>
        <v>0</v>
      </c>
      <c r="F64" s="27" t="str">
        <f>IF(OR('S1'!G64="",'S2'!G64=""),"",('S1'!G64+'S2'!G64)/2)</f>
        <v/>
      </c>
      <c r="G64" s="27" t="str">
        <f>IF(OR('S1'!H64="",'S2'!H64=""),"",('S1'!H64+'S2'!H64)/2)</f>
        <v/>
      </c>
      <c r="H64" s="27" t="str">
        <f>IF(OR('S1'!I64="",'S2'!I64=""),"",('S1'!I64+'S2'!I64)/2)</f>
        <v/>
      </c>
      <c r="I64" s="27" t="str">
        <f>IF(OR('S1'!J64="",'S2'!J64=""),"",('S1'!J64+'S2'!J64)/2)</f>
        <v/>
      </c>
      <c r="J64" s="27" t="str">
        <f>IF(OR('S1'!K64="",'S2'!K64=""),"",('S1'!K64+'S2'!K64)/2)</f>
        <v/>
      </c>
      <c r="K64" s="27" t="str">
        <f>IF(OR('S1'!L64="",'S2'!L64=""),"",('S1'!L64+'S2'!L64)/2)</f>
        <v/>
      </c>
      <c r="L64" s="27" t="str">
        <f>IF(OR('S1'!M64="",'S2'!M64=""),"",('S1'!M64+'S2'!M64)/2)</f>
        <v/>
      </c>
      <c r="M64" s="27" t="str">
        <f>IF(OR('S1'!N64="",'S2'!N64=""),"",('S1'!N64+'S2'!N64)/2)</f>
        <v/>
      </c>
      <c r="N64" s="27" t="str">
        <f>IF(OR('S1'!O64="",'S2'!O64=""),"",('S1'!O64+'S2'!O64)/2)</f>
        <v/>
      </c>
      <c r="O64" s="27" t="str">
        <f>IF(OR('S1'!P64="",'S2'!P64=""),"",('S1'!P64+'S2'!P64)/2)</f>
        <v/>
      </c>
      <c r="P64" s="27" t="str">
        <f>IF(OR('S1'!Q64="",'S2'!Q64=""),"",('S1'!Q64+'S2'!Q64)/2)</f>
        <v/>
      </c>
      <c r="Q64" s="27" t="str">
        <f>IF(OR('S1'!S64="",'S2'!S64=""),"",('S1'!S64+'S2'!S64)/2)</f>
        <v/>
      </c>
      <c r="R64" s="27" t="str">
        <f t="shared" si="0"/>
        <v/>
      </c>
      <c r="S64" s="27" t="str">
        <f t="shared" si="1"/>
        <v/>
      </c>
      <c r="T64" s="42" t="str">
        <f t="shared" si="2"/>
        <v>-</v>
      </c>
      <c r="U64" s="29">
        <f t="shared" si="3"/>
        <v>0</v>
      </c>
      <c r="V64" s="40" t="str">
        <f t="shared" si="4"/>
        <v/>
      </c>
      <c r="W64" s="29" t="str">
        <f t="shared" si="5"/>
        <v/>
      </c>
      <c r="X64" s="29" t="str">
        <f t="shared" si="6"/>
        <v/>
      </c>
      <c r="Y64" s="29" t="str">
        <f t="shared" si="7"/>
        <v/>
      </c>
      <c r="Z64" s="29" t="str">
        <f t="shared" si="8"/>
        <v/>
      </c>
      <c r="AA64" s="29" t="str">
        <f t="shared" si="9"/>
        <v/>
      </c>
      <c r="AB64" s="29" t="str">
        <f t="shared" si="10"/>
        <v/>
      </c>
      <c r="AC64" s="29" t="str">
        <f t="shared" si="11"/>
        <v/>
      </c>
      <c r="AD64" s="29" t="str">
        <f t="shared" si="12"/>
        <v/>
      </c>
      <c r="AE64" s="29" t="str">
        <f t="shared" si="13"/>
        <v/>
      </c>
      <c r="AF64" s="29" t="str">
        <f t="shared" si="14"/>
        <v/>
      </c>
      <c r="AG64" s="29" t="str">
        <f t="shared" si="15"/>
        <v/>
      </c>
      <c r="AH64" s="43" t="str">
        <f t="shared" si="16"/>
        <v/>
      </c>
      <c r="AI64" s="43" t="str">
        <f t="shared" si="17"/>
        <v/>
      </c>
      <c r="AJ64" s="43" t="str">
        <f t="shared" si="18"/>
        <v/>
      </c>
      <c r="AK64" s="43" t="str">
        <f t="shared" si="19"/>
        <v/>
      </c>
      <c r="AL64" s="43" t="str">
        <f t="shared" si="20"/>
        <v/>
      </c>
      <c r="AM64" s="43" t="str">
        <f t="shared" si="21"/>
        <v/>
      </c>
      <c r="AN64" s="43" t="str">
        <f t="shared" si="22"/>
        <v/>
      </c>
      <c r="AO64" s="43" t="str">
        <f t="shared" si="23"/>
        <v/>
      </c>
      <c r="AP64" s="44" t="str">
        <f t="shared" si="24"/>
        <v/>
      </c>
      <c r="AQ64" s="43" t="str">
        <f t="shared" si="25"/>
        <v/>
      </c>
    </row>
    <row r="65" spans="1:43">
      <c r="A65" s="24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9">
        <f>SUM(V5:V64)</f>
        <v>2137.5</v>
      </c>
      <c r="W65" s="29">
        <f t="shared" ref="W65:AQ65" si="26">SUM(W5:W64)</f>
        <v>0</v>
      </c>
      <c r="X65" s="29">
        <f t="shared" si="26"/>
        <v>1931</v>
      </c>
      <c r="Y65" s="29">
        <f t="shared" si="26"/>
        <v>0</v>
      </c>
      <c r="Z65" s="29">
        <f t="shared" si="26"/>
        <v>1932</v>
      </c>
      <c r="AA65" s="29">
        <f t="shared" si="26"/>
        <v>0</v>
      </c>
      <c r="AB65" s="29">
        <f t="shared" si="26"/>
        <v>1701</v>
      </c>
      <c r="AC65" s="29">
        <f t="shared" si="26"/>
        <v>0</v>
      </c>
      <c r="AD65" s="29">
        <f t="shared" si="26"/>
        <v>1712.25</v>
      </c>
      <c r="AE65" s="29">
        <f t="shared" si="26"/>
        <v>0</v>
      </c>
      <c r="AF65" s="29">
        <f t="shared" si="26"/>
        <v>2061.5</v>
      </c>
      <c r="AG65" s="29">
        <f t="shared" si="26"/>
        <v>0</v>
      </c>
      <c r="AH65" s="29">
        <f t="shared" si="26"/>
        <v>2032</v>
      </c>
      <c r="AI65" s="29">
        <f t="shared" si="26"/>
        <v>0</v>
      </c>
      <c r="AJ65" s="29">
        <f t="shared" si="26"/>
        <v>2047.5</v>
      </c>
      <c r="AK65" s="29">
        <f t="shared" si="26"/>
        <v>0</v>
      </c>
      <c r="AL65" s="29">
        <f t="shared" si="26"/>
        <v>2700.5</v>
      </c>
      <c r="AM65" s="29">
        <f t="shared" si="26"/>
        <v>0</v>
      </c>
      <c r="AN65" s="29">
        <f t="shared" si="26"/>
        <v>2168.5</v>
      </c>
      <c r="AO65" s="29">
        <f t="shared" si="26"/>
        <v>0</v>
      </c>
      <c r="AP65" s="29">
        <f t="shared" si="26"/>
        <v>2775</v>
      </c>
      <c r="AQ65" s="29">
        <f t="shared" si="26"/>
        <v>0</v>
      </c>
    </row>
    <row r="66" spans="1:43">
      <c r="A66" s="24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9">
        <f>COUNT(V5:V64,"&lt;&gt;""")</f>
        <v>39</v>
      </c>
      <c r="W66" s="29">
        <f t="shared" ref="W66:AQ66" si="27">COUNT(W5:W64,"&lt;&gt;""")</f>
        <v>0</v>
      </c>
      <c r="X66" s="29">
        <f t="shared" si="27"/>
        <v>39</v>
      </c>
      <c r="Y66" s="29">
        <f t="shared" si="27"/>
        <v>0</v>
      </c>
      <c r="Z66" s="29">
        <f t="shared" si="27"/>
        <v>39</v>
      </c>
      <c r="AA66" s="29">
        <f t="shared" si="27"/>
        <v>0</v>
      </c>
      <c r="AB66" s="29">
        <f t="shared" si="27"/>
        <v>39</v>
      </c>
      <c r="AC66" s="29">
        <f t="shared" si="27"/>
        <v>0</v>
      </c>
      <c r="AD66" s="29">
        <f t="shared" si="27"/>
        <v>39</v>
      </c>
      <c r="AE66" s="29">
        <f t="shared" si="27"/>
        <v>0</v>
      </c>
      <c r="AF66" s="29">
        <f t="shared" si="27"/>
        <v>39</v>
      </c>
      <c r="AG66" s="29">
        <f t="shared" si="27"/>
        <v>0</v>
      </c>
      <c r="AH66" s="29">
        <f t="shared" si="27"/>
        <v>39</v>
      </c>
      <c r="AI66" s="29">
        <f t="shared" si="27"/>
        <v>0</v>
      </c>
      <c r="AJ66" s="29">
        <f t="shared" si="27"/>
        <v>39</v>
      </c>
      <c r="AK66" s="29">
        <f t="shared" si="27"/>
        <v>0</v>
      </c>
      <c r="AL66" s="29">
        <f t="shared" si="27"/>
        <v>39</v>
      </c>
      <c r="AM66" s="29">
        <f t="shared" si="27"/>
        <v>0</v>
      </c>
      <c r="AN66" s="29">
        <f t="shared" si="27"/>
        <v>39</v>
      </c>
      <c r="AO66" s="29">
        <f t="shared" si="27"/>
        <v>0</v>
      </c>
      <c r="AP66" s="29">
        <f t="shared" si="27"/>
        <v>39</v>
      </c>
      <c r="AQ66" s="29">
        <f t="shared" si="27"/>
        <v>0</v>
      </c>
    </row>
    <row r="67" spans="1:43">
      <c r="A67" s="24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 spans="1:43">
      <c r="A68" s="24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 spans="1:43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</row>
    <row r="70" spans="1:43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</row>
    <row r="71" spans="1:43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</row>
    <row r="72" spans="1:43">
      <c r="A72" s="24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</row>
    <row r="73" spans="1:43">
      <c r="A73" s="24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</row>
    <row r="74" spans="1:43">
      <c r="A74" s="24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</row>
    <row r="75" spans="1:43">
      <c r="A75" s="24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</row>
    <row r="76" spans="1:43">
      <c r="A76" s="24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</row>
    <row r="77" spans="1:43">
      <c r="A77" s="24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</row>
    <row r="78" spans="1:43">
      <c r="A78" s="24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</row>
    <row r="79" spans="1:43">
      <c r="A79" s="24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</row>
    <row r="80" spans="1:43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</row>
    <row r="81" spans="1:43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</row>
    <row r="82" spans="1:43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</row>
    <row r="83" spans="1:43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</row>
    <row r="84" spans="1:43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</row>
    <row r="85" spans="1:43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</row>
    <row r="86" spans="1:43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</row>
    <row r="87" spans="1:43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</row>
    <row r="88" spans="1:43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</row>
    <row r="89" spans="1:43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</row>
    <row r="90" spans="1:43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</row>
    <row r="91" spans="1:43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</row>
    <row r="92" spans="1:43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 spans="1:43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</row>
    <row r="94" spans="1:43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</row>
    <row r="95" spans="1:43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</row>
    <row r="96" spans="1:43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</row>
    <row r="97" spans="1:43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</row>
    <row r="98" spans="1:43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</row>
    <row r="99" spans="1:43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</row>
    <row r="100" spans="1:43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</row>
    <row r="101" spans="1:43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</row>
    <row r="102" spans="1:43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</row>
    <row r="103" spans="1:43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</row>
    <row r="104" spans="1:43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</row>
    <row r="105" spans="1:43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</row>
    <row r="106" spans="1:43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</row>
    <row r="107" spans="1:43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</row>
    <row r="108" spans="1:43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</row>
    <row r="109" spans="1:43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</row>
    <row r="110" spans="1:43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</row>
    <row r="111" spans="1:43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</row>
    <row r="112" spans="1:43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</row>
    <row r="113" spans="1:43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</row>
    <row r="114" spans="1:43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</row>
    <row r="115" spans="1:43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</row>
    <row r="116" spans="1:43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AQ116" s="26"/>
    </row>
    <row r="117" spans="1:43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AQ117" s="26"/>
    </row>
    <row r="118" spans="1:43"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AQ118" s="26"/>
    </row>
    <row r="119" spans="1:43"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AQ119" s="26"/>
    </row>
    <row r="120" spans="1:43">
      <c r="U120" s="26"/>
      <c r="AQ120" s="26"/>
    </row>
    <row r="121" spans="1:43">
      <c r="U121" s="26"/>
      <c r="AQ121" s="26"/>
    </row>
    <row r="122" spans="1:43">
      <c r="U122" s="26"/>
      <c r="AQ122" s="26"/>
    </row>
    <row r="123" spans="1:43">
      <c r="U123" s="26"/>
      <c r="AQ123" s="26"/>
    </row>
    <row r="124" spans="1:43">
      <c r="U124" s="26"/>
      <c r="AQ124" s="26"/>
    </row>
    <row r="125" spans="1:43">
      <c r="U125" s="26"/>
      <c r="AQ125" s="26"/>
    </row>
    <row r="126" spans="1:43">
      <c r="U126" s="26"/>
      <c r="AQ126" s="26"/>
    </row>
    <row r="127" spans="1:43">
      <c r="U127" s="26"/>
      <c r="AQ127" s="26"/>
    </row>
    <row r="128" spans="1:43">
      <c r="U128" s="26"/>
      <c r="AQ128" s="26"/>
    </row>
    <row r="129" spans="21:43">
      <c r="U129" s="26"/>
      <c r="AQ129" s="26"/>
    </row>
    <row r="130" spans="21:43">
      <c r="U130" s="26"/>
      <c r="AQ130" s="26"/>
    </row>
    <row r="131" spans="21:43">
      <c r="U131" s="26"/>
      <c r="AQ131" s="26"/>
    </row>
    <row r="132" spans="21:43">
      <c r="U132" s="26"/>
      <c r="AQ132" s="26"/>
    </row>
    <row r="133" spans="21:43">
      <c r="U133" s="26"/>
      <c r="AQ133" s="26"/>
    </row>
    <row r="134" spans="21:43">
      <c r="U134" s="26"/>
      <c r="AQ134" s="26"/>
    </row>
    <row r="135" spans="21:43">
      <c r="U135" s="26"/>
      <c r="AQ135" s="26"/>
    </row>
    <row r="136" spans="21:43">
      <c r="U136" s="26"/>
      <c r="AQ136" s="26"/>
    </row>
    <row r="137" spans="21:43">
      <c r="U137" s="26"/>
      <c r="AQ137" s="26"/>
    </row>
    <row r="138" spans="21:43">
      <c r="U138" s="26"/>
      <c r="AQ138" s="26"/>
    </row>
    <row r="139" spans="21:43">
      <c r="U139" s="26"/>
      <c r="AQ139" s="26"/>
    </row>
  </sheetData>
  <sheetProtection password="C7C7" sheet="1" objects="1" scenarios="1"/>
  <mergeCells count="20">
    <mergeCell ref="S3:S4"/>
    <mergeCell ref="T3:T4"/>
    <mergeCell ref="B3:B4"/>
    <mergeCell ref="C3:C4"/>
    <mergeCell ref="D3:D4"/>
    <mergeCell ref="E3:E4"/>
    <mergeCell ref="F3:P3"/>
    <mergeCell ref="Q3:Q4"/>
    <mergeCell ref="R3:R4"/>
    <mergeCell ref="V3:W3"/>
    <mergeCell ref="X3:Y3"/>
    <mergeCell ref="Z3:AA3"/>
    <mergeCell ref="AB3:AC3"/>
    <mergeCell ref="AD3:AE3"/>
    <mergeCell ref="AP3:AQ3"/>
    <mergeCell ref="AF3:AG3"/>
    <mergeCell ref="AH3:AI3"/>
    <mergeCell ref="AJ3:AK3"/>
    <mergeCell ref="AL3:AM3"/>
    <mergeCell ref="AN3:AO3"/>
  </mergeCells>
  <conditionalFormatting sqref="F5:P64">
    <cfRule type="cellIs" dxfId="536" priority="7" operator="between">
      <formula>0.0001</formula>
      <formula>49.999</formula>
    </cfRule>
  </conditionalFormatting>
  <conditionalFormatting sqref="R5:R64">
    <cfRule type="cellIs" dxfId="535" priority="6" operator="between">
      <formula>0.0001</formula>
      <formula>49.999</formula>
    </cfRule>
  </conditionalFormatting>
  <conditionalFormatting sqref="T5:T64">
    <cfRule type="cellIs" dxfId="534" priority="1" operator="equal">
      <formula>"አልተሟላም"</formula>
    </cfRule>
    <cfRule type="cellIs" dxfId="533" priority="2" operator="equal">
      <formula>"ተዛውራለች"</formula>
    </cfRule>
    <cfRule type="cellIs" dxfId="532" priority="3" operator="equal">
      <formula>"ተዛውሯል"</formula>
    </cfRule>
    <cfRule type="cellIs" dxfId="531" priority="4" operator="equal">
      <formula>"አልተዛወረችም"</formula>
    </cfRule>
    <cfRule type="cellIs" dxfId="530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388"/>
  <sheetViews>
    <sheetView showZeros="0" topLeftCell="A61" zoomScaleSheetLayoutView="100" workbookViewId="0">
      <selection activeCell="T119" sqref="T119"/>
    </sheetView>
  </sheetViews>
  <sheetFormatPr defaultColWidth="8.85546875" defaultRowHeight="17.45" customHeight="1"/>
  <cols>
    <col min="1" max="1" width="8.85546875" style="72"/>
    <col min="2" max="2" width="4.42578125" style="100" bestFit="1" customWidth="1"/>
    <col min="3" max="3" width="7.28515625" style="100" hidden="1" customWidth="1"/>
    <col min="4" max="4" width="25.85546875" style="87" customWidth="1"/>
    <col min="5" max="5" width="4.140625" style="87" customWidth="1"/>
    <col min="6" max="6" width="5.42578125" style="87" bestFit="1" customWidth="1"/>
    <col min="7" max="7" width="6.140625" style="87" bestFit="1" customWidth="1"/>
    <col min="8" max="8" width="8.28515625" style="89" bestFit="1" customWidth="1"/>
    <col min="9" max="11" width="7.28515625" style="89" bestFit="1" customWidth="1"/>
    <col min="12" max="12" width="5.28515625" style="89" customWidth="1"/>
    <col min="13" max="13" width="10.140625" style="89" bestFit="1" customWidth="1"/>
    <col min="14" max="14" width="10.42578125" style="89" bestFit="1" customWidth="1"/>
    <col min="15" max="18" width="6.7109375" style="89" customWidth="1"/>
    <col min="19" max="19" width="8.42578125" style="89" bestFit="1" customWidth="1"/>
    <col min="20" max="20" width="8.140625" style="89" customWidth="1"/>
    <col min="21" max="21" width="5.42578125" style="89" bestFit="1" customWidth="1"/>
    <col min="22" max="22" width="9.42578125" style="87" customWidth="1"/>
    <col min="23" max="23" width="8.85546875" style="73"/>
    <col min="24" max="40" width="8.85546875" style="72"/>
    <col min="41" max="16384" width="8.85546875" style="89"/>
  </cols>
  <sheetData>
    <row r="1" spans="1:40" s="67" customFormat="1" ht="17.45" customHeight="1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62</v>
      </c>
      <c r="W1" s="70"/>
    </row>
    <row r="2" spans="1:40" s="67" customFormat="1" ht="17.45" customHeight="1">
      <c r="B2" s="68"/>
      <c r="C2" s="68"/>
      <c r="H2" s="67" t="str">
        <f>'S1'!G2</f>
        <v>Grade</v>
      </c>
      <c r="K2" s="67" t="str">
        <f>'S1'!J2</f>
        <v>Section</v>
      </c>
      <c r="N2" s="67" t="str">
        <f>'S1'!M2</f>
        <v>Acc yr</v>
      </c>
      <c r="W2" s="70"/>
    </row>
    <row r="3" spans="1:40" ht="17.45" customHeight="1">
      <c r="B3" s="156" t="str">
        <f>'S1'!B3:B4</f>
        <v>NO.</v>
      </c>
      <c r="C3" s="161" t="s">
        <v>25</v>
      </c>
      <c r="D3" s="156" t="str">
        <f>'S1'!D3:D4</f>
        <v>Students Name</v>
      </c>
      <c r="E3" s="156" t="str">
        <f>'S1'!E3:E4</f>
        <v>Sex</v>
      </c>
      <c r="F3" s="156" t="str">
        <f>'S1'!F3:F4</f>
        <v>Age</v>
      </c>
      <c r="G3" s="159" t="s">
        <v>23</v>
      </c>
      <c r="H3" s="156" t="s">
        <v>4</v>
      </c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 t="s">
        <v>5</v>
      </c>
      <c r="T3" s="152" t="s">
        <v>6</v>
      </c>
      <c r="U3" s="152" t="s">
        <v>7</v>
      </c>
      <c r="V3" s="157" t="s">
        <v>22</v>
      </c>
    </row>
    <row r="4" spans="1:40" s="83" customFormat="1" ht="17.45" customHeight="1">
      <c r="A4" s="62"/>
      <c r="B4" s="156"/>
      <c r="C4" s="162"/>
      <c r="D4" s="156"/>
      <c r="E4" s="156"/>
      <c r="F4" s="156"/>
      <c r="G4" s="160"/>
      <c r="H4" s="79" t="str">
        <f>'S1'!G4</f>
        <v>Amharic</v>
      </c>
      <c r="I4" s="79" t="str">
        <f>'S1'!H4</f>
        <v>English</v>
      </c>
      <c r="J4" s="79" t="str">
        <f>'S1'!I4</f>
        <v>Arabic</v>
      </c>
      <c r="K4" s="79" t="str">
        <f>'S1'!J4</f>
        <v>Maths</v>
      </c>
      <c r="L4" s="79" t="str">
        <f>'S1'!K4</f>
        <v>G.S</v>
      </c>
      <c r="M4" s="79" t="str">
        <f>'S1'!L4</f>
        <v>Geography</v>
      </c>
      <c r="N4" s="79" t="str">
        <f>'S1'!M4</f>
        <v>Citizenship</v>
      </c>
      <c r="O4" s="79" t="str">
        <f>'S1'!N4</f>
        <v>CTE</v>
      </c>
      <c r="P4" s="79" t="str">
        <f>'S1'!O4</f>
        <v>ICT</v>
      </c>
      <c r="Q4" s="79" t="str">
        <f>'S1'!P4</f>
        <v>Art</v>
      </c>
      <c r="R4" s="79" t="str">
        <f>'S1'!Q4</f>
        <v>HPE</v>
      </c>
      <c r="S4" s="156"/>
      <c r="T4" s="152"/>
      <c r="U4" s="152"/>
      <c r="V4" s="157"/>
      <c r="W4" s="78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ht="17.45" customHeight="1">
      <c r="B5" s="152">
        <v>1</v>
      </c>
      <c r="C5" s="161">
        <f>'S1'!C5</f>
        <v>0</v>
      </c>
      <c r="D5" s="158" t="str">
        <f>Ave!C5</f>
        <v>ሀቢብ አህመድ ቦጋለ</v>
      </c>
      <c r="E5" s="156" t="str">
        <f>'S1'!E5</f>
        <v>M</v>
      </c>
      <c r="F5" s="156">
        <f>'S1'!F5</f>
        <v>14</v>
      </c>
      <c r="G5" s="101" t="s">
        <v>89</v>
      </c>
      <c r="H5" s="81">
        <f>'S1'!G5</f>
        <v>52</v>
      </c>
      <c r="I5" s="81">
        <f>'S1'!H5</f>
        <v>33</v>
      </c>
      <c r="J5" s="81">
        <f>'S1'!I5</f>
        <v>57</v>
      </c>
      <c r="K5" s="81">
        <f>'S1'!J5</f>
        <v>42</v>
      </c>
      <c r="L5" s="81">
        <f>'S1'!K5</f>
        <v>44</v>
      </c>
      <c r="M5" s="81">
        <f>'S1'!L5</f>
        <v>45</v>
      </c>
      <c r="N5" s="81">
        <f>'S1'!M5</f>
        <v>42</v>
      </c>
      <c r="O5" s="81">
        <f>'S1'!N5</f>
        <v>47</v>
      </c>
      <c r="P5" s="81">
        <f>'S1'!O5</f>
        <v>71</v>
      </c>
      <c r="Q5" s="81">
        <f>'S1'!P5</f>
        <v>66</v>
      </c>
      <c r="R5" s="81">
        <f>'S1'!Q5</f>
        <v>80</v>
      </c>
      <c r="S5" s="81">
        <f>'S1'!S5</f>
        <v>579</v>
      </c>
      <c r="T5" s="81">
        <f>'S1'!T5</f>
        <v>52.636363636363633</v>
      </c>
      <c r="U5" s="81">
        <f>'S1'!U5</f>
        <v>19</v>
      </c>
      <c r="V5" s="164" t="str">
        <f>Ave!T5</f>
        <v>አልተዛወረም</v>
      </c>
    </row>
    <row r="6" spans="1:40" ht="17.45" customHeight="1">
      <c r="B6" s="152"/>
      <c r="C6" s="163"/>
      <c r="D6" s="158"/>
      <c r="E6" s="156"/>
      <c r="F6" s="156"/>
      <c r="G6" s="101" t="s">
        <v>90</v>
      </c>
      <c r="H6" s="81">
        <f>'S2'!G5</f>
        <v>48</v>
      </c>
      <c r="I6" s="81">
        <f>'S2'!H5</f>
        <v>36</v>
      </c>
      <c r="J6" s="81">
        <f>'S2'!I5</f>
        <v>35</v>
      </c>
      <c r="K6" s="81">
        <f>'S2'!J5</f>
        <v>36</v>
      </c>
      <c r="L6" s="81">
        <f>'S2'!K5</f>
        <v>37</v>
      </c>
      <c r="M6" s="81">
        <f>'S2'!L5</f>
        <v>31</v>
      </c>
      <c r="N6" s="81">
        <f>'S2'!M5</f>
        <v>66</v>
      </c>
      <c r="O6" s="81">
        <f>'S2'!N5</f>
        <v>47</v>
      </c>
      <c r="P6" s="81">
        <f>'S2'!O5</f>
        <v>59</v>
      </c>
      <c r="Q6" s="81">
        <f>'S2'!P5</f>
        <v>60</v>
      </c>
      <c r="R6" s="81">
        <f>'S2'!Q5</f>
        <v>59</v>
      </c>
      <c r="S6" s="81">
        <f>'S2'!S5</f>
        <v>514</v>
      </c>
      <c r="T6" s="81">
        <f>'S2'!T5</f>
        <v>46.727272727272727</v>
      </c>
      <c r="U6" s="81">
        <f>'S2'!U5</f>
        <v>33</v>
      </c>
      <c r="V6" s="164"/>
    </row>
    <row r="7" spans="1:40" s="72" customFormat="1" ht="17.45" customHeight="1">
      <c r="B7" s="152"/>
      <c r="C7" s="162"/>
      <c r="D7" s="158"/>
      <c r="E7" s="156"/>
      <c r="F7" s="156"/>
      <c r="G7" s="102" t="s">
        <v>24</v>
      </c>
      <c r="H7" s="82">
        <f>Ave!F5</f>
        <v>50</v>
      </c>
      <c r="I7" s="82">
        <f>Ave!G5</f>
        <v>34.5</v>
      </c>
      <c r="J7" s="82">
        <f>Ave!H5</f>
        <v>46</v>
      </c>
      <c r="K7" s="82">
        <f>Ave!I5</f>
        <v>39</v>
      </c>
      <c r="L7" s="82">
        <f>Ave!J5</f>
        <v>40.5</v>
      </c>
      <c r="M7" s="82">
        <f>Ave!K5</f>
        <v>38</v>
      </c>
      <c r="N7" s="82">
        <f>Ave!L5</f>
        <v>54</v>
      </c>
      <c r="O7" s="82">
        <f>Ave!M5</f>
        <v>47</v>
      </c>
      <c r="P7" s="82">
        <f>Ave!N5</f>
        <v>65</v>
      </c>
      <c r="Q7" s="82">
        <f>Ave!O5</f>
        <v>63</v>
      </c>
      <c r="R7" s="82">
        <f>Ave!P5</f>
        <v>69.5</v>
      </c>
      <c r="S7" s="82">
        <f>Ave!Q5</f>
        <v>546.5</v>
      </c>
      <c r="T7" s="82">
        <f>Ave!R5</f>
        <v>49.68181818181818</v>
      </c>
      <c r="U7" s="82">
        <f>Ave!S5</f>
        <v>30</v>
      </c>
      <c r="V7" s="164"/>
      <c r="W7" s="73"/>
    </row>
    <row r="8" spans="1:40" ht="17.45" customHeight="1">
      <c r="B8" s="152">
        <v>2</v>
      </c>
      <c r="C8" s="161">
        <f>'S1'!C6</f>
        <v>0</v>
      </c>
      <c r="D8" s="153" t="str">
        <f>Ave!C6</f>
        <v>ሀቢብ አህመድ ኑራዲስ</v>
      </c>
      <c r="E8" s="156" t="str">
        <f>'S1'!E6</f>
        <v>M</v>
      </c>
      <c r="F8" s="156">
        <f>'S1'!F6</f>
        <v>18</v>
      </c>
      <c r="G8" s="101" t="s">
        <v>89</v>
      </c>
      <c r="H8" s="81">
        <f>'S1'!G6</f>
        <v>33</v>
      </c>
      <c r="I8" s="81">
        <f>'S1'!H6</f>
        <v>40</v>
      </c>
      <c r="J8" s="81">
        <f>'S1'!I6</f>
        <v>49</v>
      </c>
      <c r="K8" s="81">
        <f>'S1'!J6</f>
        <v>36</v>
      </c>
      <c r="L8" s="81">
        <f>'S1'!K6</f>
        <v>37</v>
      </c>
      <c r="M8" s="81">
        <f>'S1'!L6</f>
        <v>43</v>
      </c>
      <c r="N8" s="81">
        <f>'S1'!M6</f>
        <v>34</v>
      </c>
      <c r="O8" s="81">
        <f>'S1'!N6</f>
        <v>46</v>
      </c>
      <c r="P8" s="81">
        <f>'S1'!O6</f>
        <v>67.5</v>
      </c>
      <c r="Q8" s="81">
        <f>'S1'!P6</f>
        <v>56</v>
      </c>
      <c r="R8" s="81">
        <f>'S1'!Q6</f>
        <v>88</v>
      </c>
      <c r="S8" s="81">
        <f>'S1'!S6</f>
        <v>529.5</v>
      </c>
      <c r="T8" s="81">
        <f>'S1'!T6</f>
        <v>48.136363636363633</v>
      </c>
      <c r="U8" s="81">
        <f>'S1'!U6</f>
        <v>35</v>
      </c>
      <c r="V8" s="164" t="str">
        <f>Ave!T6</f>
        <v>አልተዛወረም</v>
      </c>
    </row>
    <row r="9" spans="1:40" ht="17.45" customHeight="1">
      <c r="B9" s="152"/>
      <c r="C9" s="163"/>
      <c r="D9" s="154"/>
      <c r="E9" s="156"/>
      <c r="F9" s="156"/>
      <c r="G9" s="101" t="s">
        <v>90</v>
      </c>
      <c r="H9" s="81">
        <f>'S2'!G6</f>
        <v>56</v>
      </c>
      <c r="I9" s="81">
        <f>'S2'!H6</f>
        <v>41</v>
      </c>
      <c r="J9" s="81">
        <f>'S2'!I6</f>
        <v>50</v>
      </c>
      <c r="K9" s="81">
        <f>'S2'!J6</f>
        <v>30</v>
      </c>
      <c r="L9" s="81">
        <f>'S2'!K6</f>
        <v>33</v>
      </c>
      <c r="M9" s="81">
        <f>'S2'!L6</f>
        <v>36</v>
      </c>
      <c r="N9" s="81">
        <f>'S2'!M6</f>
        <v>56</v>
      </c>
      <c r="O9" s="81">
        <f>'S2'!N6</f>
        <v>50</v>
      </c>
      <c r="P9" s="81">
        <f>'S2'!O6</f>
        <v>51</v>
      </c>
      <c r="Q9" s="81">
        <f>'S2'!P6</f>
        <v>25</v>
      </c>
      <c r="R9" s="81">
        <f>'S2'!Q6</f>
        <v>69</v>
      </c>
      <c r="S9" s="81">
        <f>'S2'!S6</f>
        <v>497</v>
      </c>
      <c r="T9" s="81">
        <f>'S2'!T6</f>
        <v>45.18181818181818</v>
      </c>
      <c r="U9" s="81">
        <f>'S2'!U6</f>
        <v>35</v>
      </c>
      <c r="V9" s="164"/>
    </row>
    <row r="10" spans="1:40" s="72" customFormat="1" ht="17.45" customHeight="1">
      <c r="B10" s="152"/>
      <c r="C10" s="162"/>
      <c r="D10" s="155"/>
      <c r="E10" s="156"/>
      <c r="F10" s="156"/>
      <c r="G10" s="102" t="s">
        <v>24</v>
      </c>
      <c r="H10" s="82">
        <f>Ave!F6</f>
        <v>44.5</v>
      </c>
      <c r="I10" s="82">
        <f>Ave!G6</f>
        <v>40.5</v>
      </c>
      <c r="J10" s="82">
        <f>Ave!H6</f>
        <v>49.5</v>
      </c>
      <c r="K10" s="82">
        <f>Ave!I6</f>
        <v>33</v>
      </c>
      <c r="L10" s="82">
        <f>Ave!J6</f>
        <v>35</v>
      </c>
      <c r="M10" s="82">
        <f>Ave!K6</f>
        <v>39.5</v>
      </c>
      <c r="N10" s="82">
        <f>Ave!L6</f>
        <v>45</v>
      </c>
      <c r="O10" s="82">
        <f>Ave!M6</f>
        <v>48</v>
      </c>
      <c r="P10" s="82">
        <f>Ave!N6</f>
        <v>59.25</v>
      </c>
      <c r="Q10" s="82">
        <f>Ave!O6</f>
        <v>40.5</v>
      </c>
      <c r="R10" s="82">
        <f>Ave!P6</f>
        <v>78.5</v>
      </c>
      <c r="S10" s="82">
        <f>Ave!Q6</f>
        <v>513.25</v>
      </c>
      <c r="T10" s="82">
        <f>Ave!R6</f>
        <v>46.659090909090907</v>
      </c>
      <c r="U10" s="82">
        <f>Ave!S6</f>
        <v>34</v>
      </c>
      <c r="V10" s="164"/>
      <c r="W10" s="73"/>
    </row>
    <row r="11" spans="1:40" ht="17.45" customHeight="1">
      <c r="B11" s="152">
        <v>3</v>
      </c>
      <c r="C11" s="161">
        <f>'S1'!C7</f>
        <v>0</v>
      </c>
      <c r="D11" s="153" t="str">
        <f>Ave!C7</f>
        <v>ሙሀመድ ሽመልስ ሙሀመድ</v>
      </c>
      <c r="E11" s="156" t="str">
        <f>'S1'!E7</f>
        <v>M</v>
      </c>
      <c r="F11" s="156">
        <f>'S1'!F7</f>
        <v>13</v>
      </c>
      <c r="G11" s="101" t="s">
        <v>89</v>
      </c>
      <c r="H11" s="81">
        <f>'S1'!G7</f>
        <v>47</v>
      </c>
      <c r="I11" s="81">
        <f>'S1'!H7</f>
        <v>43</v>
      </c>
      <c r="J11" s="81">
        <f>'S1'!I7</f>
        <v>41</v>
      </c>
      <c r="K11" s="81">
        <f>'S1'!J7</f>
        <v>33</v>
      </c>
      <c r="L11" s="81">
        <f>'S1'!K7</f>
        <v>33</v>
      </c>
      <c r="M11" s="81">
        <f>'S1'!L7</f>
        <v>50</v>
      </c>
      <c r="N11" s="81">
        <f>'S1'!M7</f>
        <v>30</v>
      </c>
      <c r="O11" s="81">
        <f>'S1'!N7</f>
        <v>52</v>
      </c>
      <c r="P11" s="81">
        <f>'S1'!O7</f>
        <v>63</v>
      </c>
      <c r="Q11" s="81">
        <f>'S1'!P7</f>
        <v>50</v>
      </c>
      <c r="R11" s="81">
        <f>'S1'!Q7</f>
        <v>59</v>
      </c>
      <c r="S11" s="81">
        <f>'S1'!S7</f>
        <v>501</v>
      </c>
      <c r="T11" s="81">
        <f>'S1'!T7</f>
        <v>45.545454545454547</v>
      </c>
      <c r="U11" s="81">
        <f>'S1'!U7</f>
        <v>38</v>
      </c>
      <c r="V11" s="164" t="str">
        <f>Ave!T7</f>
        <v>አልተዛወረም</v>
      </c>
    </row>
    <row r="12" spans="1:40" ht="17.45" customHeight="1">
      <c r="B12" s="152"/>
      <c r="C12" s="163"/>
      <c r="D12" s="154"/>
      <c r="E12" s="156"/>
      <c r="F12" s="156"/>
      <c r="G12" s="101" t="s">
        <v>90</v>
      </c>
      <c r="H12" s="81">
        <f>'S2'!G7</f>
        <v>60</v>
      </c>
      <c r="I12" s="81">
        <f>'S2'!H7</f>
        <v>47</v>
      </c>
      <c r="J12" s="81">
        <f>'S2'!I7</f>
        <v>24</v>
      </c>
      <c r="K12" s="81">
        <f>'S2'!J7</f>
        <v>29</v>
      </c>
      <c r="L12" s="81">
        <f>'S2'!K7</f>
        <v>32</v>
      </c>
      <c r="M12" s="81">
        <f>'S2'!L7</f>
        <v>39</v>
      </c>
      <c r="N12" s="81">
        <f>'S2'!M7</f>
        <v>64</v>
      </c>
      <c r="O12" s="81">
        <f>'S2'!N7</f>
        <v>52</v>
      </c>
      <c r="P12" s="81">
        <f>'S2'!O7</f>
        <v>45</v>
      </c>
      <c r="Q12" s="81">
        <f>'S2'!P7</f>
        <v>20</v>
      </c>
      <c r="R12" s="81">
        <f>'S2'!Q7</f>
        <v>84</v>
      </c>
      <c r="S12" s="81">
        <f>'S2'!S7</f>
        <v>496</v>
      </c>
      <c r="T12" s="81">
        <f>'S2'!T7</f>
        <v>45.090909090909093</v>
      </c>
      <c r="U12" s="81">
        <f>'S2'!U7</f>
        <v>36</v>
      </c>
      <c r="V12" s="164"/>
    </row>
    <row r="13" spans="1:40" s="72" customFormat="1" ht="17.45" customHeight="1">
      <c r="B13" s="152"/>
      <c r="C13" s="162"/>
      <c r="D13" s="155"/>
      <c r="E13" s="156"/>
      <c r="F13" s="156"/>
      <c r="G13" s="102" t="s">
        <v>24</v>
      </c>
      <c r="H13" s="82">
        <f>Ave!F7</f>
        <v>53.5</v>
      </c>
      <c r="I13" s="82">
        <f>Ave!G7</f>
        <v>45</v>
      </c>
      <c r="J13" s="82">
        <f>Ave!H7</f>
        <v>32.5</v>
      </c>
      <c r="K13" s="82">
        <f>Ave!I7</f>
        <v>31</v>
      </c>
      <c r="L13" s="82">
        <f>Ave!J7</f>
        <v>32.5</v>
      </c>
      <c r="M13" s="82">
        <f>Ave!K7</f>
        <v>44.5</v>
      </c>
      <c r="N13" s="82">
        <f>Ave!L7</f>
        <v>47</v>
      </c>
      <c r="O13" s="82">
        <f>Ave!M7</f>
        <v>52</v>
      </c>
      <c r="P13" s="82">
        <f>Ave!N7</f>
        <v>54</v>
      </c>
      <c r="Q13" s="82">
        <f>Ave!O7</f>
        <v>35</v>
      </c>
      <c r="R13" s="82">
        <f>Ave!P7</f>
        <v>71.5</v>
      </c>
      <c r="S13" s="82">
        <f>Ave!Q7</f>
        <v>498.5</v>
      </c>
      <c r="T13" s="82">
        <f>Ave!R7</f>
        <v>45.31818181818182</v>
      </c>
      <c r="U13" s="82">
        <f>Ave!S7</f>
        <v>36</v>
      </c>
      <c r="V13" s="164"/>
      <c r="W13" s="73"/>
    </row>
    <row r="14" spans="1:40" ht="17.45" customHeight="1">
      <c r="B14" s="152">
        <v>4</v>
      </c>
      <c r="C14" s="161">
        <f>'S1'!C8</f>
        <v>0</v>
      </c>
      <c r="D14" s="153" t="str">
        <f>Ave!C8</f>
        <v>ሙሀመድ ኡመር አህመድ</v>
      </c>
      <c r="E14" s="156" t="str">
        <f>'S1'!E8</f>
        <v>M</v>
      </c>
      <c r="F14" s="156">
        <f>'S1'!F8</f>
        <v>14</v>
      </c>
      <c r="G14" s="101" t="s">
        <v>89</v>
      </c>
      <c r="H14" s="81">
        <f>'S1'!G8</f>
        <v>59</v>
      </c>
      <c r="I14" s="81">
        <f>'S1'!H8</f>
        <v>57</v>
      </c>
      <c r="J14" s="81">
        <f>'S1'!I8</f>
        <v>65</v>
      </c>
      <c r="K14" s="81">
        <f>'S1'!J8</f>
        <v>59</v>
      </c>
      <c r="L14" s="81">
        <f>'S1'!K8</f>
        <v>54</v>
      </c>
      <c r="M14" s="81">
        <f>'S1'!L8</f>
        <v>85</v>
      </c>
      <c r="N14" s="81">
        <f>'S1'!M8</f>
        <v>43</v>
      </c>
      <c r="O14" s="81">
        <f>'S1'!N8</f>
        <v>54</v>
      </c>
      <c r="P14" s="81">
        <f>'S1'!O8</f>
        <v>65</v>
      </c>
      <c r="Q14" s="81">
        <f>'S1'!P8</f>
        <v>65</v>
      </c>
      <c r="R14" s="81">
        <f>'S1'!Q8</f>
        <v>84</v>
      </c>
      <c r="S14" s="81">
        <f>'S1'!S8</f>
        <v>690</v>
      </c>
      <c r="T14" s="81">
        <f>'S1'!T8</f>
        <v>62.727272727272727</v>
      </c>
      <c r="U14" s="81">
        <f>'S1'!U8</f>
        <v>6</v>
      </c>
      <c r="V14" s="164" t="str">
        <f>Ave!T8</f>
        <v>ተዛውሯል</v>
      </c>
    </row>
    <row r="15" spans="1:40" ht="17.45" customHeight="1">
      <c r="B15" s="152"/>
      <c r="C15" s="163"/>
      <c r="D15" s="154"/>
      <c r="E15" s="156"/>
      <c r="F15" s="156"/>
      <c r="G15" s="101" t="s">
        <v>90</v>
      </c>
      <c r="H15" s="81">
        <f>'S2'!G8</f>
        <v>67</v>
      </c>
      <c r="I15" s="81">
        <f>'S2'!H8</f>
        <v>63</v>
      </c>
      <c r="J15" s="81">
        <f>'S2'!I8</f>
        <v>22</v>
      </c>
      <c r="K15" s="81">
        <f>'S2'!J8</f>
        <v>35</v>
      </c>
      <c r="L15" s="81">
        <f>'S2'!K8</f>
        <v>40</v>
      </c>
      <c r="M15" s="81">
        <f>'S2'!L8</f>
        <v>51</v>
      </c>
      <c r="N15" s="81">
        <f>'S2'!M8</f>
        <v>70</v>
      </c>
      <c r="O15" s="81">
        <f>'S2'!N8</f>
        <v>57</v>
      </c>
      <c r="P15" s="81">
        <f>'S2'!O8</f>
        <v>52</v>
      </c>
      <c r="Q15" s="81">
        <f>'S2'!P8</f>
        <v>61</v>
      </c>
      <c r="R15" s="81">
        <f>'S2'!Q8</f>
        <v>64</v>
      </c>
      <c r="S15" s="81">
        <f>'S2'!S8</f>
        <v>582</v>
      </c>
      <c r="T15" s="81">
        <f>'S2'!T8</f>
        <v>52.909090909090907</v>
      </c>
      <c r="U15" s="81">
        <f>'S2'!U8</f>
        <v>15</v>
      </c>
      <c r="V15" s="164"/>
    </row>
    <row r="16" spans="1:40" s="72" customFormat="1" ht="17.45" customHeight="1">
      <c r="B16" s="152"/>
      <c r="C16" s="162"/>
      <c r="D16" s="155"/>
      <c r="E16" s="156"/>
      <c r="F16" s="156"/>
      <c r="G16" s="102" t="s">
        <v>24</v>
      </c>
      <c r="H16" s="82">
        <f>Ave!F8</f>
        <v>63</v>
      </c>
      <c r="I16" s="82">
        <f>Ave!G8</f>
        <v>60</v>
      </c>
      <c r="J16" s="82">
        <f>Ave!H8</f>
        <v>43.5</v>
      </c>
      <c r="K16" s="82">
        <f>Ave!I8</f>
        <v>47</v>
      </c>
      <c r="L16" s="82">
        <f>Ave!J8</f>
        <v>47</v>
      </c>
      <c r="M16" s="82">
        <f>Ave!K8</f>
        <v>68</v>
      </c>
      <c r="N16" s="82">
        <f>Ave!L8</f>
        <v>56.5</v>
      </c>
      <c r="O16" s="82">
        <f>Ave!M8</f>
        <v>55.5</v>
      </c>
      <c r="P16" s="82">
        <f>Ave!N8</f>
        <v>58.5</v>
      </c>
      <c r="Q16" s="82">
        <f>Ave!O8</f>
        <v>63</v>
      </c>
      <c r="R16" s="82">
        <f>Ave!P8</f>
        <v>74</v>
      </c>
      <c r="S16" s="82">
        <f>Ave!Q8</f>
        <v>636</v>
      </c>
      <c r="T16" s="82">
        <f>Ave!R8</f>
        <v>57.81818181818182</v>
      </c>
      <c r="U16" s="82">
        <f>Ave!S8</f>
        <v>8</v>
      </c>
      <c r="V16" s="164"/>
      <c r="W16" s="73"/>
    </row>
    <row r="17" spans="2:23" ht="17.45" customHeight="1">
      <c r="B17" s="152">
        <v>5</v>
      </c>
      <c r="C17" s="161">
        <f>'S1'!C9</f>
        <v>0</v>
      </c>
      <c r="D17" s="153" t="str">
        <f>Ave!C9</f>
        <v>ሙሀመድ ከማል አሻግሬ</v>
      </c>
      <c r="E17" s="156" t="str">
        <f>'S1'!E9</f>
        <v>M</v>
      </c>
      <c r="F17" s="156">
        <f>'S1'!F9</f>
        <v>14</v>
      </c>
      <c r="G17" s="101" t="s">
        <v>89</v>
      </c>
      <c r="H17" s="81">
        <f>'S1'!G9</f>
        <v>37</v>
      </c>
      <c r="I17" s="81">
        <f>'S1'!H9</f>
        <v>37</v>
      </c>
      <c r="J17" s="81">
        <f>'S1'!I9</f>
        <v>54</v>
      </c>
      <c r="K17" s="81">
        <f>'S1'!J9</f>
        <v>35</v>
      </c>
      <c r="L17" s="81">
        <f>'S1'!K9</f>
        <v>34</v>
      </c>
      <c r="M17" s="81">
        <f>'S1'!L9</f>
        <v>42</v>
      </c>
      <c r="N17" s="81">
        <f>'S1'!M9</f>
        <v>27</v>
      </c>
      <c r="O17" s="81">
        <f>'S1'!N9</f>
        <v>48</v>
      </c>
      <c r="P17" s="81">
        <f>'S1'!O9</f>
        <v>70</v>
      </c>
      <c r="Q17" s="81">
        <f>'S1'!P9</f>
        <v>57</v>
      </c>
      <c r="R17" s="81">
        <f>'S1'!Q9</f>
        <v>76</v>
      </c>
      <c r="S17" s="81">
        <f>'S1'!S9</f>
        <v>517</v>
      </c>
      <c r="T17" s="81">
        <f>'S1'!T9</f>
        <v>47</v>
      </c>
      <c r="U17" s="81">
        <f>'S1'!U9</f>
        <v>36</v>
      </c>
      <c r="V17" s="164" t="str">
        <f>Ave!T9</f>
        <v>አልተዛወረም</v>
      </c>
    </row>
    <row r="18" spans="2:23" ht="17.45" customHeight="1">
      <c r="B18" s="152"/>
      <c r="C18" s="163"/>
      <c r="D18" s="154"/>
      <c r="E18" s="156"/>
      <c r="F18" s="156"/>
      <c r="G18" s="101" t="s">
        <v>90</v>
      </c>
      <c r="H18" s="81">
        <f>'S2'!G9</f>
        <v>29</v>
      </c>
      <c r="I18" s="81">
        <f>'S2'!H9</f>
        <v>48</v>
      </c>
      <c r="J18" s="81">
        <f>'S2'!I9</f>
        <v>33</v>
      </c>
      <c r="K18" s="81">
        <f>'S2'!J9</f>
        <v>51</v>
      </c>
      <c r="L18" s="81">
        <f>'S2'!K9</f>
        <v>28</v>
      </c>
      <c r="M18" s="81">
        <f>'S2'!L9</f>
        <v>54</v>
      </c>
      <c r="N18" s="81">
        <f>'S2'!M9</f>
        <v>77</v>
      </c>
      <c r="O18" s="81">
        <f>'S2'!N9</f>
        <v>53</v>
      </c>
      <c r="P18" s="81">
        <f>'S2'!O9</f>
        <v>54</v>
      </c>
      <c r="Q18" s="81">
        <f>'S2'!P9</f>
        <v>25</v>
      </c>
      <c r="R18" s="81">
        <f>'S2'!Q9</f>
        <v>54</v>
      </c>
      <c r="S18" s="81">
        <f>'S2'!S9</f>
        <v>506</v>
      </c>
      <c r="T18" s="81">
        <f>'S2'!T9</f>
        <v>46</v>
      </c>
      <c r="U18" s="81">
        <f>'S2'!U9</f>
        <v>34</v>
      </c>
      <c r="V18" s="164"/>
    </row>
    <row r="19" spans="2:23" s="72" customFormat="1" ht="17.45" customHeight="1">
      <c r="B19" s="152"/>
      <c r="C19" s="162"/>
      <c r="D19" s="155"/>
      <c r="E19" s="156"/>
      <c r="F19" s="156"/>
      <c r="G19" s="102" t="s">
        <v>24</v>
      </c>
      <c r="H19" s="82">
        <f>Ave!F9</f>
        <v>33</v>
      </c>
      <c r="I19" s="82">
        <f>Ave!G9</f>
        <v>42.5</v>
      </c>
      <c r="J19" s="82">
        <f>Ave!H9</f>
        <v>43.5</v>
      </c>
      <c r="K19" s="82">
        <f>Ave!I9</f>
        <v>43</v>
      </c>
      <c r="L19" s="82">
        <f>Ave!J9</f>
        <v>31</v>
      </c>
      <c r="M19" s="82">
        <f>Ave!K9</f>
        <v>48</v>
      </c>
      <c r="N19" s="82">
        <f>Ave!L9</f>
        <v>52</v>
      </c>
      <c r="O19" s="82">
        <f>Ave!M9</f>
        <v>50.5</v>
      </c>
      <c r="P19" s="82">
        <f>Ave!N9</f>
        <v>62</v>
      </c>
      <c r="Q19" s="82">
        <f>Ave!O9</f>
        <v>41</v>
      </c>
      <c r="R19" s="82">
        <f>Ave!P9</f>
        <v>65</v>
      </c>
      <c r="S19" s="82">
        <f>Ave!Q9</f>
        <v>511.5</v>
      </c>
      <c r="T19" s="82">
        <f>Ave!R9</f>
        <v>46.5</v>
      </c>
      <c r="U19" s="82">
        <f>Ave!S9</f>
        <v>35</v>
      </c>
      <c r="V19" s="164"/>
      <c r="W19" s="73"/>
    </row>
    <row r="20" spans="2:23" ht="17.45" customHeight="1">
      <c r="B20" s="152">
        <v>6</v>
      </c>
      <c r="C20" s="161">
        <f>'S1'!C10</f>
        <v>0</v>
      </c>
      <c r="D20" s="153" t="str">
        <f>Ave!C10</f>
        <v>ሰልማን ሁሴን አደም</v>
      </c>
      <c r="E20" s="156" t="str">
        <f>'S1'!E10</f>
        <v>M</v>
      </c>
      <c r="F20" s="156">
        <f>'S1'!F10</f>
        <v>13</v>
      </c>
      <c r="G20" s="101" t="s">
        <v>89</v>
      </c>
      <c r="H20" s="81">
        <f>'S1'!G10</f>
        <v>44</v>
      </c>
      <c r="I20" s="81">
        <f>'S1'!H10</f>
        <v>44</v>
      </c>
      <c r="J20" s="81">
        <f>'S1'!I10</f>
        <v>40</v>
      </c>
      <c r="K20" s="81">
        <f>'S1'!J10</f>
        <v>42</v>
      </c>
      <c r="L20" s="81">
        <f>'S1'!K10</f>
        <v>41</v>
      </c>
      <c r="M20" s="81">
        <f>'S1'!L10</f>
        <v>54</v>
      </c>
      <c r="N20" s="81">
        <f>'S1'!M10</f>
        <v>45</v>
      </c>
      <c r="O20" s="81">
        <f>'S1'!N10</f>
        <v>49</v>
      </c>
      <c r="P20" s="81">
        <f>'S1'!O10</f>
        <v>68.5</v>
      </c>
      <c r="Q20" s="81">
        <f>'S1'!P10</f>
        <v>61</v>
      </c>
      <c r="R20" s="81">
        <f>'S1'!Q10</f>
        <v>80</v>
      </c>
      <c r="S20" s="81">
        <f>'S1'!S10</f>
        <v>568.5</v>
      </c>
      <c r="T20" s="81">
        <f>'S1'!T10</f>
        <v>51.68181818181818</v>
      </c>
      <c r="U20" s="81">
        <f>'S1'!U10</f>
        <v>24</v>
      </c>
      <c r="V20" s="164" t="str">
        <f>Ave!T10</f>
        <v>ተዛውሯል</v>
      </c>
    </row>
    <row r="21" spans="2:23" ht="17.45" customHeight="1">
      <c r="B21" s="152"/>
      <c r="C21" s="163"/>
      <c r="D21" s="154"/>
      <c r="E21" s="156"/>
      <c r="F21" s="156"/>
      <c r="G21" s="101" t="s">
        <v>90</v>
      </c>
      <c r="H21" s="81">
        <f>'S2'!G10</f>
        <v>57</v>
      </c>
      <c r="I21" s="81">
        <f>'S2'!H10</f>
        <v>49</v>
      </c>
      <c r="J21" s="81">
        <f>'S2'!I10</f>
        <v>44</v>
      </c>
      <c r="K21" s="81">
        <f>'S2'!J10</f>
        <v>34</v>
      </c>
      <c r="L21" s="81">
        <f>'S2'!K10</f>
        <v>33</v>
      </c>
      <c r="M21" s="81">
        <f>'S2'!L10</f>
        <v>50</v>
      </c>
      <c r="N21" s="81">
        <f>'S2'!M10</f>
        <v>51</v>
      </c>
      <c r="O21" s="81">
        <f>'S2'!N10</f>
        <v>50</v>
      </c>
      <c r="P21" s="81">
        <f>'S2'!O10</f>
        <v>64</v>
      </c>
      <c r="Q21" s="81">
        <f>'S2'!P10</f>
        <v>44</v>
      </c>
      <c r="R21" s="81">
        <f>'S2'!Q10</f>
        <v>75</v>
      </c>
      <c r="S21" s="81">
        <f>'S2'!S10</f>
        <v>551</v>
      </c>
      <c r="T21" s="81">
        <f>'S2'!T10</f>
        <v>50.090909090909093</v>
      </c>
      <c r="U21" s="81">
        <f>'S2'!U10</f>
        <v>24</v>
      </c>
      <c r="V21" s="164"/>
    </row>
    <row r="22" spans="2:23" s="72" customFormat="1" ht="17.45" customHeight="1">
      <c r="B22" s="152"/>
      <c r="C22" s="162"/>
      <c r="D22" s="155"/>
      <c r="E22" s="156"/>
      <c r="F22" s="156"/>
      <c r="G22" s="102" t="s">
        <v>24</v>
      </c>
      <c r="H22" s="82">
        <f>Ave!F10</f>
        <v>50.5</v>
      </c>
      <c r="I22" s="82">
        <f>Ave!G10</f>
        <v>46.5</v>
      </c>
      <c r="J22" s="82">
        <f>Ave!H10</f>
        <v>42</v>
      </c>
      <c r="K22" s="82">
        <f>Ave!I10</f>
        <v>38</v>
      </c>
      <c r="L22" s="82">
        <f>Ave!J10</f>
        <v>37</v>
      </c>
      <c r="M22" s="82">
        <f>Ave!K10</f>
        <v>52</v>
      </c>
      <c r="N22" s="82">
        <f>Ave!L10</f>
        <v>48</v>
      </c>
      <c r="O22" s="82">
        <f>Ave!M10</f>
        <v>49.5</v>
      </c>
      <c r="P22" s="82">
        <f>Ave!N10</f>
        <v>66.25</v>
      </c>
      <c r="Q22" s="82">
        <f>Ave!O10</f>
        <v>52.5</v>
      </c>
      <c r="R22" s="82">
        <f>Ave!P10</f>
        <v>77.5</v>
      </c>
      <c r="S22" s="82">
        <f>Ave!Q10</f>
        <v>559.75</v>
      </c>
      <c r="T22" s="82">
        <f>Ave!R10</f>
        <v>50.886363636363633</v>
      </c>
      <c r="U22" s="82">
        <f>Ave!S10</f>
        <v>24</v>
      </c>
      <c r="V22" s="164"/>
      <c r="W22" s="73"/>
    </row>
    <row r="23" spans="2:23" ht="17.45" customHeight="1">
      <c r="B23" s="152">
        <v>7</v>
      </c>
      <c r="C23" s="161">
        <f>'S1'!C11</f>
        <v>7</v>
      </c>
      <c r="D23" s="153" t="str">
        <f>Ave!C11</f>
        <v>ሰልማን ሙሀመድ ይማም</v>
      </c>
      <c r="E23" s="156" t="str">
        <f>'S1'!E11</f>
        <v>M</v>
      </c>
      <c r="F23" s="156">
        <f>'S1'!F11</f>
        <v>13</v>
      </c>
      <c r="G23" s="101" t="s">
        <v>89</v>
      </c>
      <c r="H23" s="81">
        <f>'S1'!G11</f>
        <v>64</v>
      </c>
      <c r="I23" s="81">
        <f>'S1'!H11</f>
        <v>46</v>
      </c>
      <c r="J23" s="81">
        <f>'S1'!I11</f>
        <v>33</v>
      </c>
      <c r="K23" s="81">
        <f>'S1'!J11</f>
        <v>55</v>
      </c>
      <c r="L23" s="81">
        <f>'S1'!K11</f>
        <v>35</v>
      </c>
      <c r="M23" s="81">
        <f>'S1'!L11</f>
        <v>57</v>
      </c>
      <c r="N23" s="81">
        <f>'S1'!M11</f>
        <v>40</v>
      </c>
      <c r="O23" s="81">
        <f>'S1'!N11</f>
        <v>54</v>
      </c>
      <c r="P23" s="81">
        <f>'S1'!O11</f>
        <v>69.5</v>
      </c>
      <c r="Q23" s="81">
        <f>'S1'!P11</f>
        <v>56</v>
      </c>
      <c r="R23" s="81">
        <f>'S1'!Q11</f>
        <v>39</v>
      </c>
      <c r="S23" s="81">
        <f>'S1'!S11</f>
        <v>548.5</v>
      </c>
      <c r="T23" s="81">
        <f>'S1'!T11</f>
        <v>49.863636363636367</v>
      </c>
      <c r="U23" s="81">
        <f>'S1'!U11</f>
        <v>30</v>
      </c>
      <c r="V23" s="164" t="str">
        <f>Ave!T11</f>
        <v>አልተዛወረም</v>
      </c>
    </row>
    <row r="24" spans="2:23" ht="17.45" customHeight="1">
      <c r="B24" s="152"/>
      <c r="C24" s="163"/>
      <c r="D24" s="154"/>
      <c r="E24" s="156"/>
      <c r="F24" s="156"/>
      <c r="G24" s="101" t="s">
        <v>90</v>
      </c>
      <c r="H24" s="81">
        <f>'S2'!G11</f>
        <v>69</v>
      </c>
      <c r="I24" s="81">
        <f>'S2'!H11</f>
        <v>33</v>
      </c>
      <c r="J24" s="81">
        <f>'S2'!I11</f>
        <v>29</v>
      </c>
      <c r="K24" s="81">
        <f>'S2'!J11</f>
        <v>39</v>
      </c>
      <c r="L24" s="81">
        <f>'S2'!K11</f>
        <v>37</v>
      </c>
      <c r="M24" s="81">
        <f>'S2'!L11</f>
        <v>45</v>
      </c>
      <c r="N24" s="81">
        <f>'S2'!M11</f>
        <v>46</v>
      </c>
      <c r="O24" s="81">
        <f>'S2'!N11</f>
        <v>52</v>
      </c>
      <c r="P24" s="81">
        <f>'S2'!O11</f>
        <v>67</v>
      </c>
      <c r="Q24" s="81">
        <f>'S2'!P11</f>
        <v>50</v>
      </c>
      <c r="R24" s="81">
        <f>'S2'!Q11</f>
        <v>53</v>
      </c>
      <c r="S24" s="81">
        <f>'S2'!S11</f>
        <v>520</v>
      </c>
      <c r="T24" s="81">
        <f>'S2'!T11</f>
        <v>47.272727272727273</v>
      </c>
      <c r="U24" s="81">
        <f>'S2'!U11</f>
        <v>30</v>
      </c>
      <c r="V24" s="164"/>
    </row>
    <row r="25" spans="2:23" s="72" customFormat="1" ht="17.45" customHeight="1">
      <c r="B25" s="152"/>
      <c r="C25" s="162"/>
      <c r="D25" s="155"/>
      <c r="E25" s="156"/>
      <c r="F25" s="156"/>
      <c r="G25" s="102" t="s">
        <v>24</v>
      </c>
      <c r="H25" s="82">
        <f>Ave!F11</f>
        <v>66.5</v>
      </c>
      <c r="I25" s="82">
        <f>Ave!G11</f>
        <v>39.5</v>
      </c>
      <c r="J25" s="82">
        <f>Ave!H11</f>
        <v>31</v>
      </c>
      <c r="K25" s="82">
        <f>Ave!I11</f>
        <v>47</v>
      </c>
      <c r="L25" s="82">
        <f>Ave!J11</f>
        <v>36</v>
      </c>
      <c r="M25" s="82">
        <f>Ave!K11</f>
        <v>51</v>
      </c>
      <c r="N25" s="82">
        <f>Ave!L11</f>
        <v>43</v>
      </c>
      <c r="O25" s="82">
        <f>Ave!M11</f>
        <v>53</v>
      </c>
      <c r="P25" s="82">
        <f>Ave!N11</f>
        <v>68.25</v>
      </c>
      <c r="Q25" s="82">
        <f>Ave!O11</f>
        <v>53</v>
      </c>
      <c r="R25" s="82">
        <f>Ave!P11</f>
        <v>46</v>
      </c>
      <c r="S25" s="82">
        <f>Ave!Q11</f>
        <v>534.25</v>
      </c>
      <c r="T25" s="82">
        <f>Ave!R11</f>
        <v>48.56818181818182</v>
      </c>
      <c r="U25" s="82">
        <f>Ave!S11</f>
        <v>32</v>
      </c>
      <c r="V25" s="164"/>
      <c r="W25" s="73"/>
    </row>
    <row r="26" spans="2:23" ht="17.45" customHeight="1">
      <c r="B26" s="152">
        <v>8</v>
      </c>
      <c r="C26" s="161">
        <f>'S1'!C12</f>
        <v>8</v>
      </c>
      <c r="D26" s="153" t="str">
        <f>Ave!C12</f>
        <v>ሰሚር ኢብራሂም ሰኢድ</v>
      </c>
      <c r="E26" s="156" t="str">
        <f>'S1'!E12</f>
        <v>M</v>
      </c>
      <c r="F26" s="156">
        <f>'S1'!F12</f>
        <v>13</v>
      </c>
      <c r="G26" s="101" t="s">
        <v>89</v>
      </c>
      <c r="H26" s="81">
        <f>'S1'!G12</f>
        <v>73</v>
      </c>
      <c r="I26" s="81">
        <f>'S1'!H12</f>
        <v>80</v>
      </c>
      <c r="J26" s="81">
        <f>'S1'!I12</f>
        <v>59</v>
      </c>
      <c r="K26" s="81">
        <f>'S1'!J12</f>
        <v>63</v>
      </c>
      <c r="L26" s="81">
        <f>'S1'!K12</f>
        <v>60</v>
      </c>
      <c r="M26" s="81">
        <f>'S1'!L12</f>
        <v>77</v>
      </c>
      <c r="N26" s="81">
        <f>'S1'!M12</f>
        <v>59</v>
      </c>
      <c r="O26" s="81">
        <f>'S1'!N12</f>
        <v>62</v>
      </c>
      <c r="P26" s="81">
        <f>'S1'!O12</f>
        <v>82</v>
      </c>
      <c r="Q26" s="81">
        <f>'S1'!P12</f>
        <v>77</v>
      </c>
      <c r="R26" s="81">
        <f>'S1'!Q12</f>
        <v>78</v>
      </c>
      <c r="S26" s="81">
        <f>'S1'!S12</f>
        <v>770</v>
      </c>
      <c r="T26" s="81">
        <f>'S1'!T12</f>
        <v>70</v>
      </c>
      <c r="U26" s="81">
        <f>'S1'!U12</f>
        <v>4</v>
      </c>
      <c r="V26" s="164" t="str">
        <f>Ave!T12</f>
        <v>ተዛውሯል</v>
      </c>
    </row>
    <row r="27" spans="2:23" ht="17.45" customHeight="1">
      <c r="B27" s="152"/>
      <c r="C27" s="163"/>
      <c r="D27" s="154"/>
      <c r="E27" s="156"/>
      <c r="F27" s="156"/>
      <c r="G27" s="101" t="s">
        <v>90</v>
      </c>
      <c r="H27" s="81">
        <f>'S2'!G12</f>
        <v>83</v>
      </c>
      <c r="I27" s="81">
        <f>'S2'!H12</f>
        <v>71</v>
      </c>
      <c r="J27" s="81">
        <f>'S2'!I12</f>
        <v>60</v>
      </c>
      <c r="K27" s="81">
        <f>'S2'!J12</f>
        <v>53</v>
      </c>
      <c r="L27" s="81">
        <f>'S2'!K12</f>
        <v>48</v>
      </c>
      <c r="M27" s="81">
        <f>'S2'!L12</f>
        <v>46</v>
      </c>
      <c r="N27" s="81">
        <f>'S2'!M12</f>
        <v>61</v>
      </c>
      <c r="O27" s="81">
        <f>'S2'!N12</f>
        <v>70</v>
      </c>
      <c r="P27" s="81">
        <f>'S2'!O12</f>
        <v>73</v>
      </c>
      <c r="Q27" s="81">
        <f>'S2'!P12</f>
        <v>67</v>
      </c>
      <c r="R27" s="81">
        <f>'S2'!Q12</f>
        <v>78</v>
      </c>
      <c r="S27" s="81">
        <f>'S2'!S12</f>
        <v>710</v>
      </c>
      <c r="T27" s="81">
        <f>'S2'!T12</f>
        <v>64.545454545454547</v>
      </c>
      <c r="U27" s="81">
        <f>'S2'!U12</f>
        <v>4</v>
      </c>
      <c r="V27" s="164"/>
    </row>
    <row r="28" spans="2:23" s="72" customFormat="1" ht="17.45" customHeight="1">
      <c r="B28" s="152"/>
      <c r="C28" s="162"/>
      <c r="D28" s="155"/>
      <c r="E28" s="156"/>
      <c r="F28" s="156"/>
      <c r="G28" s="102" t="s">
        <v>24</v>
      </c>
      <c r="H28" s="82">
        <f>Ave!F12</f>
        <v>78</v>
      </c>
      <c r="I28" s="82">
        <f>Ave!G12</f>
        <v>75.5</v>
      </c>
      <c r="J28" s="82">
        <f>Ave!H12</f>
        <v>59.5</v>
      </c>
      <c r="K28" s="82">
        <f>Ave!I12</f>
        <v>58</v>
      </c>
      <c r="L28" s="82">
        <f>Ave!J12</f>
        <v>54</v>
      </c>
      <c r="M28" s="82">
        <f>Ave!K12</f>
        <v>61.5</v>
      </c>
      <c r="N28" s="82">
        <f>Ave!L12</f>
        <v>60</v>
      </c>
      <c r="O28" s="82">
        <f>Ave!M12</f>
        <v>66</v>
      </c>
      <c r="P28" s="82">
        <f>Ave!N12</f>
        <v>77.5</v>
      </c>
      <c r="Q28" s="82">
        <f>Ave!O12</f>
        <v>72</v>
      </c>
      <c r="R28" s="82">
        <f>Ave!P12</f>
        <v>78</v>
      </c>
      <c r="S28" s="82">
        <f>Ave!Q12</f>
        <v>740</v>
      </c>
      <c r="T28" s="82">
        <f>Ave!R12</f>
        <v>67.272727272727266</v>
      </c>
      <c r="U28" s="82">
        <f>Ave!S12</f>
        <v>4</v>
      </c>
      <c r="V28" s="164"/>
      <c r="W28" s="73"/>
    </row>
    <row r="29" spans="2:23" s="90" customFormat="1" ht="17.45" customHeight="1">
      <c r="B29" s="74"/>
      <c r="C29" s="74"/>
      <c r="D29" s="63"/>
      <c r="E29" s="63"/>
      <c r="F29" s="63"/>
      <c r="G29" s="6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91"/>
      <c r="T29" s="74"/>
      <c r="U29" s="74"/>
      <c r="V29" s="104"/>
    </row>
    <row r="30" spans="2:23" s="90" customFormat="1" ht="17.45" customHeight="1">
      <c r="B30" s="74"/>
      <c r="C30" s="74"/>
      <c r="D30" s="85" t="s">
        <v>82</v>
      </c>
      <c r="E30" s="85"/>
      <c r="F30" s="85"/>
      <c r="G30" s="63"/>
      <c r="H30" s="74"/>
      <c r="I30" s="130" t="s">
        <v>83</v>
      </c>
      <c r="J30" s="130"/>
      <c r="K30" s="130"/>
      <c r="L30" s="130"/>
      <c r="M30" s="130"/>
      <c r="N30" s="131" t="s">
        <v>84</v>
      </c>
      <c r="O30" s="131"/>
      <c r="P30" s="131"/>
      <c r="Q30" s="131"/>
      <c r="R30" s="131"/>
      <c r="S30" s="131"/>
      <c r="T30" s="131"/>
      <c r="U30" s="131"/>
      <c r="V30" s="104"/>
    </row>
    <row r="31" spans="2:23" s="90" customFormat="1" ht="17.45" customHeight="1">
      <c r="B31" s="74"/>
      <c r="C31" s="74"/>
      <c r="D31" s="132" t="s">
        <v>85</v>
      </c>
      <c r="E31" s="132"/>
      <c r="F31" s="132"/>
      <c r="G31" s="63"/>
      <c r="H31" s="74"/>
      <c r="I31" s="133" t="s">
        <v>86</v>
      </c>
      <c r="J31" s="133"/>
      <c r="K31" s="133"/>
      <c r="L31" s="133"/>
      <c r="M31" s="133"/>
      <c r="N31" s="93"/>
      <c r="O31" s="93" t="s">
        <v>85</v>
      </c>
      <c r="P31" s="93"/>
      <c r="Q31" s="93"/>
      <c r="R31" s="93"/>
      <c r="S31" s="93"/>
      <c r="T31" s="93"/>
      <c r="U31" s="93"/>
      <c r="V31" s="104"/>
    </row>
    <row r="32" spans="2:23" s="90" customFormat="1" ht="17.45" customHeight="1">
      <c r="B32" s="74"/>
      <c r="C32" s="74"/>
      <c r="D32" s="132" t="s">
        <v>87</v>
      </c>
      <c r="E32" s="132"/>
      <c r="F32" s="132"/>
      <c r="G32" s="63"/>
      <c r="H32" s="74"/>
      <c r="I32" s="133" t="s">
        <v>88</v>
      </c>
      <c r="J32" s="133"/>
      <c r="K32" s="133"/>
      <c r="L32" s="133"/>
      <c r="M32" s="133"/>
      <c r="N32" s="93"/>
      <c r="O32" s="93" t="s">
        <v>87</v>
      </c>
      <c r="P32" s="93"/>
      <c r="Q32" s="93"/>
      <c r="R32" s="93"/>
      <c r="S32" s="93"/>
      <c r="T32" s="93"/>
      <c r="U32" s="93"/>
      <c r="V32" s="104"/>
    </row>
    <row r="33" spans="2:23" s="90" customFormat="1" ht="17.45" customHeight="1">
      <c r="B33" s="74"/>
      <c r="C33" s="74"/>
      <c r="D33" s="63"/>
      <c r="E33" s="63"/>
      <c r="F33" s="63"/>
      <c r="G33" s="6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91"/>
      <c r="T33" s="74"/>
      <c r="U33" s="74"/>
      <c r="V33" s="104"/>
    </row>
    <row r="34" spans="2:23" s="90" customFormat="1" ht="17.45" customHeight="1">
      <c r="B34" s="74"/>
      <c r="C34" s="74"/>
      <c r="D34" s="63"/>
      <c r="E34" s="63"/>
      <c r="F34" s="63"/>
      <c r="G34" s="63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91"/>
      <c r="T34" s="74"/>
      <c r="U34" s="74"/>
      <c r="V34" s="104"/>
    </row>
    <row r="35" spans="2:23" s="67" customFormat="1" ht="17.45" customHeight="1">
      <c r="B35" s="63"/>
      <c r="C35" s="63"/>
      <c r="D35" s="64" t="s">
        <v>26</v>
      </c>
      <c r="E35" s="65" t="s">
        <v>72</v>
      </c>
      <c r="F35" s="63"/>
      <c r="G35" s="63"/>
      <c r="H35" s="63"/>
      <c r="I35" s="63"/>
      <c r="J35" s="63"/>
      <c r="K35" s="63"/>
      <c r="L35" s="63"/>
      <c r="M35" s="63" t="s">
        <v>62</v>
      </c>
      <c r="N35" s="63"/>
      <c r="O35" s="63"/>
      <c r="P35" s="63"/>
      <c r="Q35" s="63"/>
      <c r="R35" s="63"/>
      <c r="S35" s="66"/>
      <c r="T35" s="63"/>
      <c r="U35" s="63"/>
      <c r="V35" s="63"/>
    </row>
    <row r="36" spans="2:23" s="67" customFormat="1" ht="17.45" customHeight="1">
      <c r="B36" s="63"/>
      <c r="C36" s="63"/>
      <c r="D36" s="63"/>
      <c r="E36" s="63"/>
      <c r="F36" s="63"/>
      <c r="G36" s="63"/>
      <c r="H36" s="63" t="s">
        <v>28</v>
      </c>
      <c r="I36" s="63"/>
      <c r="J36" s="63"/>
      <c r="K36" s="63" t="s">
        <v>29</v>
      </c>
      <c r="L36" s="63"/>
      <c r="M36" s="63"/>
      <c r="N36" s="63" t="s">
        <v>30</v>
      </c>
      <c r="O36" s="63"/>
      <c r="P36" s="63"/>
      <c r="Q36" s="63"/>
      <c r="R36" s="63"/>
      <c r="S36" s="66"/>
      <c r="T36" s="63"/>
      <c r="U36" s="63"/>
      <c r="V36" s="63"/>
    </row>
    <row r="37" spans="2:23" s="84" customFormat="1" ht="17.45" customHeight="1">
      <c r="B37" s="145" t="s">
        <v>0</v>
      </c>
      <c r="C37" s="103"/>
      <c r="D37" s="134" t="s">
        <v>1</v>
      </c>
      <c r="E37" s="134" t="s">
        <v>2</v>
      </c>
      <c r="F37" s="134" t="s">
        <v>3</v>
      </c>
      <c r="G37" s="134" t="s">
        <v>23</v>
      </c>
      <c r="H37" s="147" t="s">
        <v>4</v>
      </c>
      <c r="I37" s="148"/>
      <c r="J37" s="148"/>
      <c r="K37" s="148"/>
      <c r="L37" s="148"/>
      <c r="M37" s="148"/>
      <c r="N37" s="148"/>
      <c r="O37" s="148"/>
      <c r="P37" s="148"/>
      <c r="Q37" s="148"/>
      <c r="R37" s="149"/>
      <c r="S37" s="150" t="s">
        <v>5</v>
      </c>
      <c r="T37" s="145" t="s">
        <v>6</v>
      </c>
      <c r="U37" s="145" t="s">
        <v>7</v>
      </c>
      <c r="V37" s="134" t="s">
        <v>22</v>
      </c>
    </row>
    <row r="38" spans="2:23" s="62" customFormat="1" ht="17.45" customHeight="1">
      <c r="B38" s="146"/>
      <c r="C38" s="80"/>
      <c r="D38" s="135"/>
      <c r="E38" s="135"/>
      <c r="F38" s="135"/>
      <c r="G38" s="135"/>
      <c r="H38" s="80" t="s">
        <v>8</v>
      </c>
      <c r="I38" s="80" t="s">
        <v>9</v>
      </c>
      <c r="J38" s="80" t="s">
        <v>10</v>
      </c>
      <c r="K38" s="80" t="s">
        <v>11</v>
      </c>
      <c r="L38" s="80" t="s">
        <v>16</v>
      </c>
      <c r="M38" s="80" t="s">
        <v>12</v>
      </c>
      <c r="N38" s="80" t="s">
        <v>13</v>
      </c>
      <c r="O38" s="80" t="s">
        <v>17</v>
      </c>
      <c r="P38" s="80" t="s">
        <v>14</v>
      </c>
      <c r="Q38" s="80" t="s">
        <v>18</v>
      </c>
      <c r="R38" s="80" t="s">
        <v>15</v>
      </c>
      <c r="S38" s="151"/>
      <c r="T38" s="146"/>
      <c r="U38" s="146"/>
      <c r="V38" s="135"/>
    </row>
    <row r="39" spans="2:23" ht="17.45" customHeight="1">
      <c r="B39" s="152">
        <v>9</v>
      </c>
      <c r="C39" s="161">
        <f>'S1'!C13</f>
        <v>9</v>
      </c>
      <c r="D39" s="153" t="str">
        <f>Ave!C13</f>
        <v>ሰኢድ ሙሀመድ ያሲን</v>
      </c>
      <c r="E39" s="156" t="str">
        <f>'S1'!E13</f>
        <v>M</v>
      </c>
      <c r="F39" s="156">
        <f>'S1'!F13</f>
        <v>16</v>
      </c>
      <c r="G39" s="101" t="s">
        <v>89</v>
      </c>
      <c r="H39" s="81">
        <f>'S1'!G13</f>
        <v>37</v>
      </c>
      <c r="I39" s="81">
        <f>'S1'!H13</f>
        <v>45</v>
      </c>
      <c r="J39" s="81">
        <f>'S1'!I13</f>
        <v>66</v>
      </c>
      <c r="K39" s="81">
        <f>'S1'!J13</f>
        <v>49</v>
      </c>
      <c r="L39" s="81">
        <f>'S1'!K13</f>
        <v>37</v>
      </c>
      <c r="M39" s="81">
        <f>'S1'!L13</f>
        <v>50</v>
      </c>
      <c r="N39" s="81">
        <f>'S1'!M13</f>
        <v>36</v>
      </c>
      <c r="O39" s="81">
        <f>'S1'!N13</f>
        <v>61</v>
      </c>
      <c r="P39" s="81">
        <f>'S1'!O13</f>
        <v>71</v>
      </c>
      <c r="Q39" s="81">
        <f>'S1'!P13</f>
        <v>55</v>
      </c>
      <c r="R39" s="81">
        <f>'S1'!Q13</f>
        <v>90</v>
      </c>
      <c r="S39" s="81">
        <f>'S1'!S13</f>
        <v>597</v>
      </c>
      <c r="T39" s="81">
        <f>'S1'!T13</f>
        <v>54.272727272727273</v>
      </c>
      <c r="U39" s="81">
        <f>'S1'!U13</f>
        <v>13</v>
      </c>
      <c r="V39" s="166" t="str">
        <f>Ave!T13</f>
        <v>ተዛውሯል</v>
      </c>
    </row>
    <row r="40" spans="2:23" ht="17.45" customHeight="1">
      <c r="B40" s="152"/>
      <c r="C40" s="163"/>
      <c r="D40" s="154"/>
      <c r="E40" s="156"/>
      <c r="F40" s="156"/>
      <c r="G40" s="101" t="s">
        <v>90</v>
      </c>
      <c r="H40" s="81">
        <f>'S2'!G13</f>
        <v>44</v>
      </c>
      <c r="I40" s="81">
        <f>'S2'!H13</f>
        <v>34</v>
      </c>
      <c r="J40" s="81">
        <f>'S2'!I13</f>
        <v>54</v>
      </c>
      <c r="K40" s="81">
        <f>'S2'!J13</f>
        <v>48</v>
      </c>
      <c r="L40" s="81">
        <f>'S2'!K13</f>
        <v>52</v>
      </c>
      <c r="M40" s="81">
        <f>'S2'!L13</f>
        <v>58</v>
      </c>
      <c r="N40" s="81">
        <f>'S2'!M13</f>
        <v>75</v>
      </c>
      <c r="O40" s="81">
        <f>'S2'!N13</f>
        <v>52</v>
      </c>
      <c r="P40" s="81">
        <f>'S2'!O13</f>
        <v>59</v>
      </c>
      <c r="Q40" s="81">
        <f>'S2'!P13</f>
        <v>66</v>
      </c>
      <c r="R40" s="81">
        <f>'S2'!Q13</f>
        <v>63</v>
      </c>
      <c r="S40" s="81">
        <f>'S2'!S13</f>
        <v>605</v>
      </c>
      <c r="T40" s="81">
        <f>'S2'!T13</f>
        <v>55</v>
      </c>
      <c r="U40" s="81">
        <f>'S2'!U13</f>
        <v>13</v>
      </c>
      <c r="V40" s="167"/>
    </row>
    <row r="41" spans="2:23" s="72" customFormat="1" ht="17.45" customHeight="1">
      <c r="B41" s="152"/>
      <c r="C41" s="162"/>
      <c r="D41" s="155"/>
      <c r="E41" s="156"/>
      <c r="F41" s="156"/>
      <c r="G41" s="102" t="s">
        <v>24</v>
      </c>
      <c r="H41" s="82">
        <f>Ave!F13</f>
        <v>40.5</v>
      </c>
      <c r="I41" s="82">
        <f>Ave!G13</f>
        <v>39.5</v>
      </c>
      <c r="J41" s="82">
        <f>Ave!H13</f>
        <v>60</v>
      </c>
      <c r="K41" s="82">
        <f>Ave!I13</f>
        <v>48.5</v>
      </c>
      <c r="L41" s="82">
        <f>Ave!J13</f>
        <v>44.5</v>
      </c>
      <c r="M41" s="82">
        <f>Ave!K13</f>
        <v>54</v>
      </c>
      <c r="N41" s="82">
        <f>Ave!L13</f>
        <v>55.5</v>
      </c>
      <c r="O41" s="82">
        <f>Ave!M13</f>
        <v>56.5</v>
      </c>
      <c r="P41" s="82">
        <f>Ave!N13</f>
        <v>65</v>
      </c>
      <c r="Q41" s="82">
        <f>Ave!O13</f>
        <v>60.5</v>
      </c>
      <c r="R41" s="82">
        <f>Ave!P13</f>
        <v>76.5</v>
      </c>
      <c r="S41" s="82">
        <f>Ave!Q13</f>
        <v>601</v>
      </c>
      <c r="T41" s="82">
        <f>Ave!R13</f>
        <v>54.636363636363633</v>
      </c>
      <c r="U41" s="82">
        <f>Ave!S13</f>
        <v>14</v>
      </c>
      <c r="V41" s="168"/>
      <c r="W41" s="73"/>
    </row>
    <row r="42" spans="2:23" ht="17.45" customHeight="1">
      <c r="B42" s="152">
        <v>10</v>
      </c>
      <c r="C42" s="161">
        <f>'S1'!C14</f>
        <v>10</v>
      </c>
      <c r="D42" s="153" t="str">
        <f>Ave!C14</f>
        <v>ሰኢድ አህመድ ሚነወር</v>
      </c>
      <c r="E42" s="156" t="str">
        <f>'S1'!E14</f>
        <v>M</v>
      </c>
      <c r="F42" s="156">
        <f>'S1'!F14</f>
        <v>15</v>
      </c>
      <c r="G42" s="101" t="s">
        <v>89</v>
      </c>
      <c r="H42" s="81">
        <f>'S1'!G14</f>
        <v>39</v>
      </c>
      <c r="I42" s="81">
        <f>'S1'!H14</f>
        <v>34</v>
      </c>
      <c r="J42" s="81">
        <f>'S1'!I14</f>
        <v>40</v>
      </c>
      <c r="K42" s="81">
        <f>'S1'!J14</f>
        <v>46</v>
      </c>
      <c r="L42" s="81">
        <f>'S1'!K14</f>
        <v>36</v>
      </c>
      <c r="M42" s="81">
        <f>'S1'!L14</f>
        <v>59</v>
      </c>
      <c r="N42" s="81">
        <f>'S1'!M14</f>
        <v>47</v>
      </c>
      <c r="O42" s="81">
        <f>'S1'!N14</f>
        <v>44</v>
      </c>
      <c r="P42" s="81">
        <f>'S1'!O14</f>
        <v>68</v>
      </c>
      <c r="Q42" s="81">
        <f>'S1'!P14</f>
        <v>52</v>
      </c>
      <c r="R42" s="81">
        <f>'S1'!Q14</f>
        <v>69</v>
      </c>
      <c r="S42" s="81">
        <f>'S1'!S14</f>
        <v>534</v>
      </c>
      <c r="T42" s="81">
        <f>'S1'!T14</f>
        <v>48.545454545454547</v>
      </c>
      <c r="U42" s="81">
        <f>'S1'!U14</f>
        <v>33</v>
      </c>
      <c r="V42" s="136" t="str">
        <f>Ave!T14</f>
        <v>-</v>
      </c>
    </row>
    <row r="43" spans="2:23" ht="17.45" customHeight="1">
      <c r="B43" s="152"/>
      <c r="C43" s="163"/>
      <c r="D43" s="154"/>
      <c r="E43" s="156"/>
      <c r="F43" s="156"/>
      <c r="G43" s="101" t="s">
        <v>90</v>
      </c>
      <c r="H43" s="81">
        <f>'S2'!G14</f>
        <v>0</v>
      </c>
      <c r="I43" s="81">
        <f>'S2'!H14</f>
        <v>0</v>
      </c>
      <c r="J43" s="81">
        <f>'S2'!I14</f>
        <v>0</v>
      </c>
      <c r="K43" s="81">
        <f>'S2'!J14</f>
        <v>0</v>
      </c>
      <c r="L43" s="81">
        <f>'S2'!K14</f>
        <v>0</v>
      </c>
      <c r="M43" s="81">
        <f>'S2'!L14</f>
        <v>0</v>
      </c>
      <c r="N43" s="81">
        <f>'S2'!M14</f>
        <v>0</v>
      </c>
      <c r="O43" s="81">
        <f>'S2'!N14</f>
        <v>0</v>
      </c>
      <c r="P43" s="81">
        <f>'S2'!O14</f>
        <v>0</v>
      </c>
      <c r="Q43" s="81">
        <f>'S2'!P14</f>
        <v>0</v>
      </c>
      <c r="R43" s="81">
        <f>'S2'!Q14</f>
        <v>0</v>
      </c>
      <c r="S43" s="81" t="str">
        <f>'S2'!S14</f>
        <v/>
      </c>
      <c r="T43" s="81" t="str">
        <f>'S2'!T14</f>
        <v/>
      </c>
      <c r="U43" s="81" t="str">
        <f>'S2'!U14</f>
        <v/>
      </c>
      <c r="V43" s="137"/>
    </row>
    <row r="44" spans="2:23" s="72" customFormat="1" ht="17.45" customHeight="1">
      <c r="B44" s="152"/>
      <c r="C44" s="162"/>
      <c r="D44" s="155"/>
      <c r="E44" s="156"/>
      <c r="F44" s="156"/>
      <c r="G44" s="102" t="s">
        <v>24</v>
      </c>
      <c r="H44" s="82" t="str">
        <f>Ave!F14</f>
        <v/>
      </c>
      <c r="I44" s="82" t="str">
        <f>Ave!G14</f>
        <v/>
      </c>
      <c r="J44" s="82" t="str">
        <f>Ave!H14</f>
        <v/>
      </c>
      <c r="K44" s="82" t="str">
        <f>Ave!I14</f>
        <v/>
      </c>
      <c r="L44" s="82" t="str">
        <f>Ave!J14</f>
        <v/>
      </c>
      <c r="M44" s="82" t="str">
        <f>Ave!K14</f>
        <v/>
      </c>
      <c r="N44" s="82" t="str">
        <f>Ave!L14</f>
        <v/>
      </c>
      <c r="O44" s="82" t="str">
        <f>Ave!M14</f>
        <v/>
      </c>
      <c r="P44" s="82" t="str">
        <f>Ave!N14</f>
        <v/>
      </c>
      <c r="Q44" s="82" t="str">
        <f>Ave!O14</f>
        <v/>
      </c>
      <c r="R44" s="82" t="str">
        <f>Ave!P14</f>
        <v/>
      </c>
      <c r="S44" s="82" t="str">
        <f>Ave!Q14</f>
        <v/>
      </c>
      <c r="T44" s="82" t="str">
        <f>Ave!R14</f>
        <v/>
      </c>
      <c r="U44" s="82" t="str">
        <f>Ave!S14</f>
        <v/>
      </c>
      <c r="V44" s="138"/>
      <c r="W44" s="73"/>
    </row>
    <row r="45" spans="2:23" ht="17.45" customHeight="1">
      <c r="B45" s="152">
        <v>11</v>
      </c>
      <c r="C45" s="161">
        <f>'S1'!C15</f>
        <v>11</v>
      </c>
      <c r="D45" s="153" t="str">
        <f>Ave!C15</f>
        <v>ሰኢድ ይማም አሊ</v>
      </c>
      <c r="E45" s="156" t="str">
        <f>'S1'!E15</f>
        <v>M</v>
      </c>
      <c r="F45" s="156">
        <f>'S1'!F15</f>
        <v>15</v>
      </c>
      <c r="G45" s="101" t="s">
        <v>89</v>
      </c>
      <c r="H45" s="81">
        <f>'S1'!G15</f>
        <v>85</v>
      </c>
      <c r="I45" s="81">
        <f>'S1'!H15</f>
        <v>72</v>
      </c>
      <c r="J45" s="81">
        <f>'S1'!I15</f>
        <v>95</v>
      </c>
      <c r="K45" s="81">
        <f>'S1'!J15</f>
        <v>78</v>
      </c>
      <c r="L45" s="81">
        <f>'S1'!K15</f>
        <v>94.5</v>
      </c>
      <c r="M45" s="81">
        <f>'S1'!L15</f>
        <v>96</v>
      </c>
      <c r="N45" s="81">
        <f>'S1'!M15</f>
        <v>88</v>
      </c>
      <c r="O45" s="81">
        <f>'S1'!N15</f>
        <v>74</v>
      </c>
      <c r="P45" s="81">
        <f>'S1'!O15</f>
        <v>93.5</v>
      </c>
      <c r="Q45" s="81">
        <f>'S1'!P15</f>
        <v>80</v>
      </c>
      <c r="R45" s="81">
        <f>'S1'!Q15</f>
        <v>87</v>
      </c>
      <c r="S45" s="81">
        <f>'S1'!S15</f>
        <v>943</v>
      </c>
      <c r="T45" s="81">
        <f>'S1'!T15</f>
        <v>85.727272727272734</v>
      </c>
      <c r="U45" s="81">
        <f>'S1'!U15</f>
        <v>1</v>
      </c>
      <c r="V45" s="136" t="str">
        <f>Ave!T15</f>
        <v>ተዛውሯል</v>
      </c>
    </row>
    <row r="46" spans="2:23" ht="17.45" customHeight="1">
      <c r="B46" s="152"/>
      <c r="C46" s="163"/>
      <c r="D46" s="154"/>
      <c r="E46" s="156"/>
      <c r="F46" s="156"/>
      <c r="G46" s="101" t="s">
        <v>90</v>
      </c>
      <c r="H46" s="81">
        <f>'S2'!G15</f>
        <v>81</v>
      </c>
      <c r="I46" s="81">
        <f>'S2'!H15</f>
        <v>61</v>
      </c>
      <c r="J46" s="81">
        <f>'S2'!I15</f>
        <v>85</v>
      </c>
      <c r="K46" s="81">
        <f>'S2'!J15</f>
        <v>67</v>
      </c>
      <c r="L46" s="81">
        <f>'S2'!K15</f>
        <v>82</v>
      </c>
      <c r="M46" s="81">
        <f>'S2'!L15</f>
        <v>76</v>
      </c>
      <c r="N46" s="81">
        <f>'S2'!M15</f>
        <v>79</v>
      </c>
      <c r="O46" s="81">
        <f>'S2'!N15</f>
        <v>81</v>
      </c>
      <c r="P46" s="81">
        <f>'S2'!O15</f>
        <v>79</v>
      </c>
      <c r="Q46" s="81">
        <f>'S2'!P15</f>
        <v>88</v>
      </c>
      <c r="R46" s="81">
        <f>'S2'!Q15</f>
        <v>91</v>
      </c>
      <c r="S46" s="81">
        <f>'S2'!S15</f>
        <v>870</v>
      </c>
      <c r="T46" s="81">
        <f>'S2'!T15</f>
        <v>79.090909090909093</v>
      </c>
      <c r="U46" s="81">
        <f>'S2'!U15</f>
        <v>1</v>
      </c>
      <c r="V46" s="137"/>
    </row>
    <row r="47" spans="2:23" ht="17.45" customHeight="1">
      <c r="B47" s="152"/>
      <c r="C47" s="162"/>
      <c r="D47" s="155"/>
      <c r="E47" s="156"/>
      <c r="F47" s="156"/>
      <c r="G47" s="101" t="s">
        <v>24</v>
      </c>
      <c r="H47" s="81">
        <f>Ave!F15</f>
        <v>83</v>
      </c>
      <c r="I47" s="81">
        <f>Ave!G15</f>
        <v>66.5</v>
      </c>
      <c r="J47" s="81">
        <f>Ave!H15</f>
        <v>90</v>
      </c>
      <c r="K47" s="81">
        <f>Ave!I15</f>
        <v>72.5</v>
      </c>
      <c r="L47" s="81">
        <f>Ave!J15</f>
        <v>88.25</v>
      </c>
      <c r="M47" s="81">
        <f>Ave!K15</f>
        <v>86</v>
      </c>
      <c r="N47" s="81">
        <f>Ave!L15</f>
        <v>83.5</v>
      </c>
      <c r="O47" s="81">
        <f>Ave!M15</f>
        <v>77.5</v>
      </c>
      <c r="P47" s="81">
        <f>Ave!N15</f>
        <v>86.25</v>
      </c>
      <c r="Q47" s="81">
        <f>Ave!O15</f>
        <v>84</v>
      </c>
      <c r="R47" s="81">
        <f>Ave!P15</f>
        <v>89</v>
      </c>
      <c r="S47" s="81">
        <f>Ave!Q15</f>
        <v>906.5</v>
      </c>
      <c r="T47" s="81">
        <f>Ave!R15</f>
        <v>82.409090909090907</v>
      </c>
      <c r="U47" s="81">
        <f>Ave!S15</f>
        <v>1</v>
      </c>
      <c r="V47" s="138"/>
    </row>
    <row r="48" spans="2:23" ht="17.45" customHeight="1">
      <c r="B48" s="152">
        <v>12</v>
      </c>
      <c r="C48" s="161">
        <f>'S1'!C16</f>
        <v>12</v>
      </c>
      <c r="D48" s="153" t="str">
        <f>Ave!C16</f>
        <v>ረመዷን ኑራዲስ ሙሀመድ</v>
      </c>
      <c r="E48" s="156" t="str">
        <f>'S1'!E16</f>
        <v>M</v>
      </c>
      <c r="F48" s="156">
        <f>'S1'!F16</f>
        <v>14</v>
      </c>
      <c r="G48" s="101" t="s">
        <v>89</v>
      </c>
      <c r="H48" s="81">
        <f>'S1'!G16</f>
        <v>60</v>
      </c>
      <c r="I48" s="81">
        <f>'S1'!H16</f>
        <v>53</v>
      </c>
      <c r="J48" s="81">
        <f>'S1'!I16</f>
        <v>56</v>
      </c>
      <c r="K48" s="81">
        <f>'S1'!J16</f>
        <v>33</v>
      </c>
      <c r="L48" s="81">
        <f>'S1'!K16</f>
        <v>40</v>
      </c>
      <c r="M48" s="81">
        <f>'S1'!L16</f>
        <v>59</v>
      </c>
      <c r="N48" s="81">
        <f>'S1'!M16</f>
        <v>26</v>
      </c>
      <c r="O48" s="81">
        <f>'S1'!N16</f>
        <v>52</v>
      </c>
      <c r="P48" s="81">
        <f>'S1'!O16</f>
        <v>69</v>
      </c>
      <c r="Q48" s="81">
        <f>'S1'!P16</f>
        <v>58</v>
      </c>
      <c r="R48" s="81">
        <f>'S1'!Q16</f>
        <v>67</v>
      </c>
      <c r="S48" s="81">
        <f>'S1'!S16</f>
        <v>573</v>
      </c>
      <c r="T48" s="81">
        <f>'S1'!T16</f>
        <v>52.090909090909093</v>
      </c>
      <c r="U48" s="81">
        <f>'S1'!U16</f>
        <v>21</v>
      </c>
      <c r="V48" s="136" t="str">
        <f>Ave!T16</f>
        <v>ተዛውሯል</v>
      </c>
    </row>
    <row r="49" spans="2:22" ht="17.45" customHeight="1">
      <c r="B49" s="152"/>
      <c r="C49" s="163"/>
      <c r="D49" s="154"/>
      <c r="E49" s="156"/>
      <c r="F49" s="156"/>
      <c r="G49" s="101" t="s">
        <v>90</v>
      </c>
      <c r="H49" s="81">
        <f>'S2'!G16</f>
        <v>67</v>
      </c>
      <c r="I49" s="81">
        <f>'S2'!H16</f>
        <v>49</v>
      </c>
      <c r="J49" s="81">
        <f>'S2'!I16</f>
        <v>52</v>
      </c>
      <c r="K49" s="81">
        <f>'S2'!J16</f>
        <v>37</v>
      </c>
      <c r="L49" s="81">
        <f>'S2'!K16</f>
        <v>40</v>
      </c>
      <c r="M49" s="81">
        <f>'S2'!L16</f>
        <v>46</v>
      </c>
      <c r="N49" s="81">
        <f>'S2'!M16</f>
        <v>75</v>
      </c>
      <c r="O49" s="81">
        <f>'S2'!N16</f>
        <v>51</v>
      </c>
      <c r="P49" s="81">
        <f>'S2'!O16</f>
        <v>68</v>
      </c>
      <c r="Q49" s="81">
        <f>'S2'!P16</f>
        <v>75</v>
      </c>
      <c r="R49" s="81">
        <f>'S2'!Q16</f>
        <v>72</v>
      </c>
      <c r="S49" s="81">
        <f>'S2'!S16</f>
        <v>632</v>
      </c>
      <c r="T49" s="81">
        <f>'S2'!T16</f>
        <v>57.454545454545453</v>
      </c>
      <c r="U49" s="81">
        <f>'S2'!U16</f>
        <v>9</v>
      </c>
      <c r="V49" s="137"/>
    </row>
    <row r="50" spans="2:22" ht="17.45" customHeight="1">
      <c r="B50" s="152"/>
      <c r="C50" s="162"/>
      <c r="D50" s="155"/>
      <c r="E50" s="156"/>
      <c r="F50" s="156"/>
      <c r="G50" s="101" t="s">
        <v>24</v>
      </c>
      <c r="H50" s="81">
        <f>Ave!F16</f>
        <v>63.5</v>
      </c>
      <c r="I50" s="81">
        <f>Ave!G16</f>
        <v>51</v>
      </c>
      <c r="J50" s="81">
        <f>Ave!H16</f>
        <v>54</v>
      </c>
      <c r="K50" s="81">
        <f>Ave!I16</f>
        <v>35</v>
      </c>
      <c r="L50" s="81">
        <f>Ave!J16</f>
        <v>40</v>
      </c>
      <c r="M50" s="81">
        <f>Ave!K16</f>
        <v>52.5</v>
      </c>
      <c r="N50" s="81">
        <f>Ave!L16</f>
        <v>50.5</v>
      </c>
      <c r="O50" s="81">
        <f>Ave!M16</f>
        <v>51.5</v>
      </c>
      <c r="P50" s="81">
        <f>Ave!N16</f>
        <v>68.5</v>
      </c>
      <c r="Q50" s="81">
        <f>Ave!O16</f>
        <v>66.5</v>
      </c>
      <c r="R50" s="81">
        <f>Ave!P16</f>
        <v>69.5</v>
      </c>
      <c r="S50" s="81">
        <f>Ave!Q16</f>
        <v>602.5</v>
      </c>
      <c r="T50" s="81">
        <f>Ave!R16</f>
        <v>54.772727272727273</v>
      </c>
      <c r="U50" s="81">
        <f>Ave!S16</f>
        <v>13</v>
      </c>
      <c r="V50" s="138"/>
    </row>
    <row r="51" spans="2:22" ht="17.45" customHeight="1">
      <c r="B51" s="152">
        <v>13</v>
      </c>
      <c r="C51" s="161">
        <f>'S1'!C17</f>
        <v>13</v>
      </c>
      <c r="D51" s="153" t="str">
        <f>Ave!C17</f>
        <v>ሪድዋን ሙሀመድ አወል ሁሴን</v>
      </c>
      <c r="E51" s="156" t="str">
        <f>'S1'!E17</f>
        <v>M</v>
      </c>
      <c r="F51" s="156">
        <f>'S1'!F17</f>
        <v>15</v>
      </c>
      <c r="G51" s="101" t="s">
        <v>89</v>
      </c>
      <c r="H51" s="81">
        <f>'S1'!G17</f>
        <v>32</v>
      </c>
      <c r="I51" s="81">
        <f>'S1'!H17</f>
        <v>29</v>
      </c>
      <c r="J51" s="81">
        <f>'S1'!I17</f>
        <v>55</v>
      </c>
      <c r="K51" s="81">
        <f>'S1'!J17</f>
        <v>36</v>
      </c>
      <c r="L51" s="81">
        <f>'S1'!K17</f>
        <v>37</v>
      </c>
      <c r="M51" s="81">
        <f>'S1'!L17</f>
        <v>56</v>
      </c>
      <c r="N51" s="81">
        <f>'S1'!M17</f>
        <v>40</v>
      </c>
      <c r="O51" s="81">
        <f>'S1'!N17</f>
        <v>44</v>
      </c>
      <c r="P51" s="81">
        <f>'S1'!O17</f>
        <v>74.5</v>
      </c>
      <c r="Q51" s="81">
        <f>'S1'!P17</f>
        <v>57</v>
      </c>
      <c r="R51" s="81">
        <f>'S1'!Q17</f>
        <v>76</v>
      </c>
      <c r="S51" s="81">
        <f>'S1'!S17</f>
        <v>536.5</v>
      </c>
      <c r="T51" s="81">
        <f>'S1'!T17</f>
        <v>48.772727272727273</v>
      </c>
      <c r="U51" s="81">
        <f>'S1'!U17</f>
        <v>32</v>
      </c>
      <c r="V51" s="136" t="str">
        <f>Ave!T17</f>
        <v>ተዛውሯል</v>
      </c>
    </row>
    <row r="52" spans="2:22" ht="17.45" customHeight="1">
      <c r="B52" s="152"/>
      <c r="C52" s="163"/>
      <c r="D52" s="154"/>
      <c r="E52" s="156"/>
      <c r="F52" s="156"/>
      <c r="G52" s="101" t="s">
        <v>90</v>
      </c>
      <c r="H52" s="81">
        <f>'S2'!G17</f>
        <v>56</v>
      </c>
      <c r="I52" s="81">
        <f>'S2'!H17</f>
        <v>69</v>
      </c>
      <c r="J52" s="81">
        <f>'S2'!I17</f>
        <v>41</v>
      </c>
      <c r="K52" s="81">
        <f>'S2'!J17</f>
        <v>45</v>
      </c>
      <c r="L52" s="81">
        <f>'S2'!K17</f>
        <v>41</v>
      </c>
      <c r="M52" s="81">
        <f>'S2'!L17</f>
        <v>34</v>
      </c>
      <c r="N52" s="81">
        <f>'S2'!M17</f>
        <v>67</v>
      </c>
      <c r="O52" s="81">
        <f>'S2'!N17</f>
        <v>48</v>
      </c>
      <c r="P52" s="81">
        <f>'S2'!O17</f>
        <v>69</v>
      </c>
      <c r="Q52" s="81">
        <f>'S2'!P17</f>
        <v>44</v>
      </c>
      <c r="R52" s="81">
        <f>'S2'!Q17</f>
        <v>59</v>
      </c>
      <c r="S52" s="81">
        <f>'S2'!S17</f>
        <v>573</v>
      </c>
      <c r="T52" s="81">
        <f>'S2'!T17</f>
        <v>52.090909090909093</v>
      </c>
      <c r="U52" s="81">
        <f>'S2'!U17</f>
        <v>19</v>
      </c>
      <c r="V52" s="137"/>
    </row>
    <row r="53" spans="2:22" ht="17.45" customHeight="1">
      <c r="B53" s="152"/>
      <c r="C53" s="162"/>
      <c r="D53" s="155"/>
      <c r="E53" s="156"/>
      <c r="F53" s="156"/>
      <c r="G53" s="101" t="s">
        <v>24</v>
      </c>
      <c r="H53" s="81">
        <f>Ave!F17</f>
        <v>44</v>
      </c>
      <c r="I53" s="81">
        <f>Ave!G17</f>
        <v>49</v>
      </c>
      <c r="J53" s="81">
        <f>Ave!H17</f>
        <v>48</v>
      </c>
      <c r="K53" s="81">
        <f>Ave!I17</f>
        <v>40.5</v>
      </c>
      <c r="L53" s="81">
        <f>Ave!J17</f>
        <v>39</v>
      </c>
      <c r="M53" s="81">
        <f>Ave!K17</f>
        <v>45</v>
      </c>
      <c r="N53" s="81">
        <f>Ave!L17</f>
        <v>53.5</v>
      </c>
      <c r="O53" s="81">
        <f>Ave!M17</f>
        <v>46</v>
      </c>
      <c r="P53" s="81">
        <f>Ave!N17</f>
        <v>71.75</v>
      </c>
      <c r="Q53" s="81">
        <f>Ave!O17</f>
        <v>50.5</v>
      </c>
      <c r="R53" s="81">
        <f>Ave!P17</f>
        <v>67.5</v>
      </c>
      <c r="S53" s="81">
        <f>Ave!Q17</f>
        <v>554.75</v>
      </c>
      <c r="T53" s="81">
        <f>Ave!R17</f>
        <v>50.43181818181818</v>
      </c>
      <c r="U53" s="81">
        <f>Ave!S17</f>
        <v>26</v>
      </c>
      <c r="V53" s="138"/>
    </row>
    <row r="54" spans="2:22" ht="17.45" customHeight="1">
      <c r="B54" s="152">
        <v>14</v>
      </c>
      <c r="C54" s="161">
        <f>'S1'!C18</f>
        <v>14</v>
      </c>
      <c r="D54" s="153" t="str">
        <f>Ave!C18</f>
        <v>ተውፊቅ ሱለይማን ኡመር</v>
      </c>
      <c r="E54" s="156" t="str">
        <f>'S1'!E18</f>
        <v>M</v>
      </c>
      <c r="F54" s="156">
        <f>'S1'!F18</f>
        <v>15</v>
      </c>
      <c r="G54" s="101" t="s">
        <v>89</v>
      </c>
      <c r="H54" s="81">
        <f>'S1'!G18</f>
        <v>54</v>
      </c>
      <c r="I54" s="81">
        <f>'S1'!H18</f>
        <v>38</v>
      </c>
      <c r="J54" s="81">
        <f>'S1'!I18</f>
        <v>71</v>
      </c>
      <c r="K54" s="81">
        <f>'S1'!J18</f>
        <v>43</v>
      </c>
      <c r="L54" s="81">
        <f>'S1'!K18</f>
        <v>45</v>
      </c>
      <c r="M54" s="81">
        <f>'S1'!L18</f>
        <v>68</v>
      </c>
      <c r="N54" s="81">
        <f>'S1'!M18</f>
        <v>42</v>
      </c>
      <c r="O54" s="81">
        <f>'S1'!N18</f>
        <v>50</v>
      </c>
      <c r="P54" s="81">
        <f>'S1'!O18</f>
        <v>71.5</v>
      </c>
      <c r="Q54" s="81">
        <f>'S1'!P18</f>
        <v>61</v>
      </c>
      <c r="R54" s="81">
        <f>'S1'!Q18</f>
        <v>87</v>
      </c>
      <c r="S54" s="81">
        <f>'S1'!S18</f>
        <v>630.5</v>
      </c>
      <c r="T54" s="81">
        <f>'S1'!T18</f>
        <v>57.31818181818182</v>
      </c>
      <c r="U54" s="81">
        <f>'S1'!U18</f>
        <v>9</v>
      </c>
      <c r="V54" s="136" t="str">
        <f>Ave!T18</f>
        <v>ተዛውሯል</v>
      </c>
    </row>
    <row r="55" spans="2:22" ht="17.45" customHeight="1">
      <c r="B55" s="152"/>
      <c r="C55" s="163"/>
      <c r="D55" s="154"/>
      <c r="E55" s="156"/>
      <c r="F55" s="156"/>
      <c r="G55" s="101" t="s">
        <v>90</v>
      </c>
      <c r="H55" s="81">
        <f>'S2'!G18</f>
        <v>62</v>
      </c>
      <c r="I55" s="81">
        <f>'S2'!H18</f>
        <v>67</v>
      </c>
      <c r="J55" s="81">
        <f>'S2'!I18</f>
        <v>43</v>
      </c>
      <c r="K55" s="81">
        <f>'S2'!J18</f>
        <v>51</v>
      </c>
      <c r="L55" s="81">
        <f>'S2'!K18</f>
        <v>46</v>
      </c>
      <c r="M55" s="81">
        <f>'S2'!L18</f>
        <v>50</v>
      </c>
      <c r="N55" s="81">
        <f>'S2'!M18</f>
        <v>71</v>
      </c>
      <c r="O55" s="81">
        <f>'S2'!N18</f>
        <v>56</v>
      </c>
      <c r="P55" s="81">
        <f>'S2'!O18</f>
        <v>67</v>
      </c>
      <c r="Q55" s="81">
        <f>'S2'!P18</f>
        <v>52</v>
      </c>
      <c r="R55" s="81">
        <f>'S2'!Q18</f>
        <v>63</v>
      </c>
      <c r="S55" s="81">
        <f>'S2'!S18</f>
        <v>628</v>
      </c>
      <c r="T55" s="81">
        <f>'S2'!T18</f>
        <v>57.090909090909093</v>
      </c>
      <c r="U55" s="81">
        <f>'S2'!U18</f>
        <v>10</v>
      </c>
      <c r="V55" s="137"/>
    </row>
    <row r="56" spans="2:22" ht="17.45" customHeight="1">
      <c r="B56" s="152"/>
      <c r="C56" s="162"/>
      <c r="D56" s="155"/>
      <c r="E56" s="156"/>
      <c r="F56" s="156"/>
      <c r="G56" s="101" t="s">
        <v>24</v>
      </c>
      <c r="H56" s="81">
        <f>Ave!F18</f>
        <v>58</v>
      </c>
      <c r="I56" s="81">
        <f>Ave!G18</f>
        <v>52.5</v>
      </c>
      <c r="J56" s="81">
        <f>Ave!H18</f>
        <v>57</v>
      </c>
      <c r="K56" s="81">
        <f>Ave!I18</f>
        <v>47</v>
      </c>
      <c r="L56" s="81">
        <f>Ave!J18</f>
        <v>45.5</v>
      </c>
      <c r="M56" s="81">
        <f>Ave!K18</f>
        <v>59</v>
      </c>
      <c r="N56" s="81">
        <f>Ave!L18</f>
        <v>56.5</v>
      </c>
      <c r="O56" s="81">
        <f>Ave!M18</f>
        <v>53</v>
      </c>
      <c r="P56" s="81">
        <f>Ave!N18</f>
        <v>69.25</v>
      </c>
      <c r="Q56" s="81">
        <f>Ave!O18</f>
        <v>56.5</v>
      </c>
      <c r="R56" s="81">
        <f>Ave!P18</f>
        <v>75</v>
      </c>
      <c r="S56" s="81">
        <f>Ave!Q18</f>
        <v>629.25</v>
      </c>
      <c r="T56" s="81">
        <f>Ave!R18</f>
        <v>57.204545454545453</v>
      </c>
      <c r="U56" s="81">
        <f>Ave!S18</f>
        <v>10</v>
      </c>
      <c r="V56" s="138"/>
    </row>
    <row r="57" spans="2:22" ht="17.45" customHeight="1">
      <c r="B57" s="152">
        <v>15</v>
      </c>
      <c r="C57" s="161">
        <f>'S1'!C19</f>
        <v>15</v>
      </c>
      <c r="D57" s="153" t="str">
        <f>Ave!C19</f>
        <v>ተውፊቅ ይማም ይመር</v>
      </c>
      <c r="E57" s="156" t="str">
        <f>'S1'!E19</f>
        <v>M</v>
      </c>
      <c r="F57" s="156">
        <f>'S1'!F19</f>
        <v>14</v>
      </c>
      <c r="G57" s="101" t="s">
        <v>89</v>
      </c>
      <c r="H57" s="81">
        <f>'S1'!G19</f>
        <v>80</v>
      </c>
      <c r="I57" s="81">
        <f>'S1'!H19</f>
        <v>78</v>
      </c>
      <c r="J57" s="81">
        <f>'S1'!I19</f>
        <v>65</v>
      </c>
      <c r="K57" s="81">
        <f>'S1'!J19</f>
        <v>74</v>
      </c>
      <c r="L57" s="81">
        <f>'S1'!K19</f>
        <v>75</v>
      </c>
      <c r="M57" s="81">
        <f>'S1'!L19</f>
        <v>81</v>
      </c>
      <c r="N57" s="81">
        <f>'S1'!M19</f>
        <v>72</v>
      </c>
      <c r="O57" s="81">
        <f>'S1'!N19</f>
        <v>77</v>
      </c>
      <c r="P57" s="81">
        <f>'S1'!O19</f>
        <v>78</v>
      </c>
      <c r="Q57" s="81">
        <f>'S1'!P19</f>
        <v>74</v>
      </c>
      <c r="R57" s="81">
        <f>'S1'!Q19</f>
        <v>90</v>
      </c>
      <c r="S57" s="81">
        <f>'S1'!S19</f>
        <v>844</v>
      </c>
      <c r="T57" s="81">
        <f>'S1'!T19</f>
        <v>76.727272727272734</v>
      </c>
      <c r="U57" s="81">
        <f>'S1'!U19</f>
        <v>3</v>
      </c>
      <c r="V57" s="136" t="str">
        <f>Ave!T19</f>
        <v>ተዛውሯል</v>
      </c>
    </row>
    <row r="58" spans="2:22" ht="17.45" customHeight="1">
      <c r="B58" s="152"/>
      <c r="C58" s="163"/>
      <c r="D58" s="154"/>
      <c r="E58" s="156"/>
      <c r="F58" s="156"/>
      <c r="G58" s="101" t="s">
        <v>90</v>
      </c>
      <c r="H58" s="81">
        <f>'S2'!G19</f>
        <v>83</v>
      </c>
      <c r="I58" s="81">
        <f>'S2'!H19</f>
        <v>80</v>
      </c>
      <c r="J58" s="81">
        <f>'S2'!I19</f>
        <v>63</v>
      </c>
      <c r="K58" s="81">
        <f>'S2'!J19</f>
        <v>64</v>
      </c>
      <c r="L58" s="81">
        <f>'S2'!K19</f>
        <v>66</v>
      </c>
      <c r="M58" s="81">
        <f>'S2'!L19</f>
        <v>62</v>
      </c>
      <c r="N58" s="81">
        <f>'S2'!M19</f>
        <v>75</v>
      </c>
      <c r="O58" s="81">
        <f>'S2'!N19</f>
        <v>82</v>
      </c>
      <c r="P58" s="81">
        <f>'S2'!O19</f>
        <v>76</v>
      </c>
      <c r="Q58" s="81">
        <f>'S2'!P19</f>
        <v>59</v>
      </c>
      <c r="R58" s="81">
        <f>'S2'!Q19</f>
        <v>88</v>
      </c>
      <c r="S58" s="81">
        <f>'S2'!S19</f>
        <v>798</v>
      </c>
      <c r="T58" s="81">
        <f>'S2'!T19</f>
        <v>72.545454545454547</v>
      </c>
      <c r="U58" s="81">
        <f>'S2'!U19</f>
        <v>2</v>
      </c>
      <c r="V58" s="137"/>
    </row>
    <row r="59" spans="2:22" ht="17.45" customHeight="1">
      <c r="B59" s="152"/>
      <c r="C59" s="162"/>
      <c r="D59" s="155"/>
      <c r="E59" s="156"/>
      <c r="F59" s="156"/>
      <c r="G59" s="101" t="s">
        <v>24</v>
      </c>
      <c r="H59" s="81">
        <f>Ave!F19</f>
        <v>81.5</v>
      </c>
      <c r="I59" s="81">
        <f>Ave!G19</f>
        <v>79</v>
      </c>
      <c r="J59" s="81">
        <f>Ave!H19</f>
        <v>64</v>
      </c>
      <c r="K59" s="81">
        <f>Ave!I19</f>
        <v>69</v>
      </c>
      <c r="L59" s="81">
        <f>Ave!J19</f>
        <v>70.5</v>
      </c>
      <c r="M59" s="81">
        <f>Ave!K19</f>
        <v>71.5</v>
      </c>
      <c r="N59" s="81">
        <f>Ave!L19</f>
        <v>73.5</v>
      </c>
      <c r="O59" s="81">
        <f>Ave!M19</f>
        <v>79.5</v>
      </c>
      <c r="P59" s="81">
        <f>Ave!N19</f>
        <v>77</v>
      </c>
      <c r="Q59" s="81">
        <f>Ave!O19</f>
        <v>66.5</v>
      </c>
      <c r="R59" s="81">
        <f>Ave!P19</f>
        <v>89</v>
      </c>
      <c r="S59" s="81">
        <f>Ave!Q19</f>
        <v>821</v>
      </c>
      <c r="T59" s="81">
        <f>Ave!R19</f>
        <v>74.63636363636364</v>
      </c>
      <c r="U59" s="81">
        <f>Ave!S19</f>
        <v>3</v>
      </c>
      <c r="V59" s="138"/>
    </row>
    <row r="60" spans="2:22" ht="17.45" customHeight="1">
      <c r="B60" s="152">
        <v>16</v>
      </c>
      <c r="C60" s="161">
        <f>'S1'!C20</f>
        <v>16</v>
      </c>
      <c r="D60" s="153" t="str">
        <f>Ave!C20</f>
        <v>ኑረዲን ይማም ሙሀመድ</v>
      </c>
      <c r="E60" s="156" t="str">
        <f>'S1'!E20</f>
        <v>M</v>
      </c>
      <c r="F60" s="156">
        <f>'S1'!F20</f>
        <v>14</v>
      </c>
      <c r="G60" s="101" t="s">
        <v>89</v>
      </c>
      <c r="H60" s="81">
        <f>'S1'!G20</f>
        <v>49</v>
      </c>
      <c r="I60" s="81">
        <f>'S1'!H20</f>
        <v>43</v>
      </c>
      <c r="J60" s="81">
        <f>'S1'!I20</f>
        <v>47</v>
      </c>
      <c r="K60" s="81">
        <f>'S1'!J20</f>
        <v>45</v>
      </c>
      <c r="L60" s="81">
        <f>'S1'!K20</f>
        <v>37</v>
      </c>
      <c r="M60" s="81">
        <f>'S1'!L20</f>
        <v>46</v>
      </c>
      <c r="N60" s="81">
        <f>'S1'!M20</f>
        <v>27</v>
      </c>
      <c r="O60" s="81">
        <f>'S1'!N20</f>
        <v>51</v>
      </c>
      <c r="P60" s="81">
        <f>'S1'!O20</f>
        <v>71</v>
      </c>
      <c r="Q60" s="81">
        <f>'S1'!P20</f>
        <v>42</v>
      </c>
      <c r="R60" s="81">
        <f>'S1'!Q20</f>
        <v>73</v>
      </c>
      <c r="S60" s="81">
        <f>'S1'!S20</f>
        <v>531</v>
      </c>
      <c r="T60" s="81">
        <f>'S1'!T20</f>
        <v>48.272727272727273</v>
      </c>
      <c r="U60" s="81">
        <f>'S1'!U20</f>
        <v>34</v>
      </c>
      <c r="V60" s="136" t="str">
        <f>Ave!T20</f>
        <v>አልተዛወረም</v>
      </c>
    </row>
    <row r="61" spans="2:22" ht="17.45" customHeight="1">
      <c r="B61" s="152"/>
      <c r="C61" s="163"/>
      <c r="D61" s="154"/>
      <c r="E61" s="156"/>
      <c r="F61" s="156"/>
      <c r="G61" s="101" t="s">
        <v>90</v>
      </c>
      <c r="H61" s="81">
        <f>'S2'!G20</f>
        <v>43</v>
      </c>
      <c r="I61" s="81">
        <f>'S2'!H20</f>
        <v>49</v>
      </c>
      <c r="J61" s="81">
        <f>'S2'!I20</f>
        <v>26</v>
      </c>
      <c r="K61" s="81">
        <f>'S2'!J20</f>
        <v>35</v>
      </c>
      <c r="L61" s="81">
        <f>'S2'!K20</f>
        <v>44</v>
      </c>
      <c r="M61" s="81">
        <f>'S2'!L20</f>
        <v>47</v>
      </c>
      <c r="N61" s="81">
        <f>'S2'!M20</f>
        <v>69</v>
      </c>
      <c r="O61" s="81">
        <f>'S2'!N20</f>
        <v>49</v>
      </c>
      <c r="P61" s="81">
        <f>'S2'!O20</f>
        <v>64</v>
      </c>
      <c r="Q61" s="81">
        <f>'S2'!P20</f>
        <v>52</v>
      </c>
      <c r="R61" s="81">
        <f>'S2'!Q20</f>
        <v>60</v>
      </c>
      <c r="S61" s="81">
        <f>'S2'!S20</f>
        <v>538</v>
      </c>
      <c r="T61" s="81">
        <f>'S2'!T20</f>
        <v>48.909090909090907</v>
      </c>
      <c r="U61" s="81">
        <f>'S2'!U20</f>
        <v>27</v>
      </c>
      <c r="V61" s="137"/>
    </row>
    <row r="62" spans="2:22" ht="17.45" customHeight="1">
      <c r="B62" s="152"/>
      <c r="C62" s="162"/>
      <c r="D62" s="155"/>
      <c r="E62" s="156"/>
      <c r="F62" s="156"/>
      <c r="G62" s="101" t="s">
        <v>24</v>
      </c>
      <c r="H62" s="81">
        <f>Ave!F20</f>
        <v>46</v>
      </c>
      <c r="I62" s="81">
        <f>Ave!G20</f>
        <v>46</v>
      </c>
      <c r="J62" s="81">
        <f>Ave!H20</f>
        <v>36.5</v>
      </c>
      <c r="K62" s="81">
        <f>Ave!I20</f>
        <v>40</v>
      </c>
      <c r="L62" s="81">
        <f>Ave!J20</f>
        <v>40.5</v>
      </c>
      <c r="M62" s="81">
        <f>Ave!K20</f>
        <v>46.5</v>
      </c>
      <c r="N62" s="81">
        <f>Ave!L20</f>
        <v>48</v>
      </c>
      <c r="O62" s="81">
        <f>Ave!M20</f>
        <v>50</v>
      </c>
      <c r="P62" s="81">
        <f>Ave!N20</f>
        <v>67.5</v>
      </c>
      <c r="Q62" s="81">
        <f>Ave!O20</f>
        <v>47</v>
      </c>
      <c r="R62" s="81">
        <f>Ave!P20</f>
        <v>66.5</v>
      </c>
      <c r="S62" s="81">
        <f>Ave!Q20</f>
        <v>534.5</v>
      </c>
      <c r="T62" s="81">
        <f>Ave!R20</f>
        <v>48.590909090909093</v>
      </c>
      <c r="U62" s="81">
        <f>Ave!S20</f>
        <v>31</v>
      </c>
      <c r="V62" s="138"/>
    </row>
    <row r="63" spans="2:22" s="90" customFormat="1" ht="17.45" customHeight="1">
      <c r="B63" s="74"/>
      <c r="C63" s="74"/>
      <c r="D63" s="63"/>
      <c r="E63" s="63"/>
      <c r="F63" s="63"/>
      <c r="G63" s="63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91"/>
      <c r="T63" s="74"/>
      <c r="U63" s="74"/>
      <c r="V63" s="104"/>
    </row>
    <row r="64" spans="2:22" s="105" customFormat="1" ht="17.45" customHeight="1">
      <c r="B64" s="63"/>
      <c r="C64" s="63"/>
      <c r="D64" s="85" t="s">
        <v>82</v>
      </c>
      <c r="E64" s="85"/>
      <c r="F64" s="85"/>
      <c r="G64" s="63"/>
      <c r="H64" s="63"/>
      <c r="I64" s="130" t="s">
        <v>83</v>
      </c>
      <c r="J64" s="130"/>
      <c r="K64" s="130"/>
      <c r="L64" s="130"/>
      <c r="M64" s="130"/>
      <c r="N64" s="131" t="s">
        <v>84</v>
      </c>
      <c r="O64" s="131"/>
      <c r="P64" s="131"/>
      <c r="Q64" s="131"/>
      <c r="R64" s="131"/>
      <c r="S64" s="131"/>
      <c r="T64" s="131"/>
      <c r="U64" s="131"/>
      <c r="V64" s="104"/>
    </row>
    <row r="65" spans="2:22" s="90" customFormat="1" ht="17.45" customHeight="1">
      <c r="B65" s="74"/>
      <c r="C65" s="74"/>
      <c r="D65" s="132" t="s">
        <v>85</v>
      </c>
      <c r="E65" s="132"/>
      <c r="F65" s="132"/>
      <c r="G65" s="63"/>
      <c r="H65" s="74"/>
      <c r="I65" s="133" t="s">
        <v>86</v>
      </c>
      <c r="J65" s="133"/>
      <c r="K65" s="133"/>
      <c r="L65" s="133"/>
      <c r="M65" s="133"/>
      <c r="N65" s="93"/>
      <c r="O65" s="93" t="s">
        <v>85</v>
      </c>
      <c r="P65" s="93"/>
      <c r="Q65" s="93"/>
      <c r="R65" s="93"/>
      <c r="S65" s="93"/>
      <c r="T65" s="93"/>
      <c r="U65" s="93"/>
      <c r="V65" s="104"/>
    </row>
    <row r="66" spans="2:22" s="90" customFormat="1" ht="17.45" customHeight="1">
      <c r="B66" s="74"/>
      <c r="C66" s="74"/>
      <c r="D66" s="132" t="s">
        <v>87</v>
      </c>
      <c r="E66" s="132"/>
      <c r="F66" s="132"/>
      <c r="G66" s="63"/>
      <c r="H66" s="74"/>
      <c r="I66" s="133" t="s">
        <v>88</v>
      </c>
      <c r="J66" s="133"/>
      <c r="K66" s="133"/>
      <c r="L66" s="133"/>
      <c r="M66" s="133"/>
      <c r="N66" s="93"/>
      <c r="O66" s="93" t="s">
        <v>87</v>
      </c>
      <c r="P66" s="93"/>
      <c r="Q66" s="93"/>
      <c r="R66" s="93"/>
      <c r="S66" s="93"/>
      <c r="T66" s="93"/>
      <c r="U66" s="93"/>
      <c r="V66" s="104"/>
    </row>
    <row r="67" spans="2:22" s="90" customFormat="1" ht="17.45" customHeight="1">
      <c r="B67" s="74"/>
      <c r="C67" s="74"/>
      <c r="D67" s="63"/>
      <c r="E67" s="63"/>
      <c r="F67" s="63"/>
      <c r="G67" s="63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91"/>
      <c r="T67" s="74"/>
      <c r="U67" s="74"/>
      <c r="V67" s="104"/>
    </row>
    <row r="68" spans="2:22" s="90" customFormat="1" ht="17.45" customHeight="1">
      <c r="B68" s="74"/>
      <c r="C68" s="74"/>
      <c r="D68" s="63"/>
      <c r="E68" s="63"/>
      <c r="F68" s="63"/>
      <c r="G68" s="63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91"/>
      <c r="T68" s="74"/>
      <c r="U68" s="74"/>
      <c r="V68" s="104"/>
    </row>
    <row r="69" spans="2:22" s="67" customFormat="1" ht="17.45" customHeight="1">
      <c r="B69" s="63"/>
      <c r="C69" s="63"/>
      <c r="D69" s="64" t="s">
        <v>26</v>
      </c>
      <c r="E69" s="65" t="s">
        <v>72</v>
      </c>
      <c r="F69" s="63"/>
      <c r="G69" s="63"/>
      <c r="H69" s="63"/>
      <c r="I69" s="63"/>
      <c r="J69" s="63"/>
      <c r="K69" s="63"/>
      <c r="L69" s="63"/>
      <c r="M69" s="63" t="s">
        <v>62</v>
      </c>
      <c r="N69" s="63"/>
      <c r="O69" s="63"/>
      <c r="P69" s="63"/>
      <c r="Q69" s="63"/>
      <c r="R69" s="63"/>
      <c r="S69" s="66"/>
      <c r="T69" s="63"/>
      <c r="U69" s="63"/>
      <c r="V69" s="63"/>
    </row>
    <row r="70" spans="2:22" s="67" customFormat="1" ht="17.45" customHeight="1">
      <c r="B70" s="63"/>
      <c r="C70" s="63"/>
      <c r="D70" s="63"/>
      <c r="E70" s="63"/>
      <c r="F70" s="63"/>
      <c r="G70" s="63"/>
      <c r="H70" s="63" t="s">
        <v>28</v>
      </c>
      <c r="I70" s="63"/>
      <c r="J70" s="63"/>
      <c r="K70" s="63" t="s">
        <v>29</v>
      </c>
      <c r="L70" s="63"/>
      <c r="M70" s="63"/>
      <c r="N70" s="63" t="s">
        <v>30</v>
      </c>
      <c r="O70" s="63"/>
      <c r="P70" s="63"/>
      <c r="Q70" s="63"/>
      <c r="R70" s="63"/>
      <c r="S70" s="66"/>
      <c r="T70" s="63"/>
      <c r="U70" s="63"/>
      <c r="V70" s="63"/>
    </row>
    <row r="71" spans="2:22" s="84" customFormat="1" ht="17.45" customHeight="1">
      <c r="B71" s="145" t="s">
        <v>0</v>
      </c>
      <c r="C71" s="103"/>
      <c r="D71" s="134" t="s">
        <v>1</v>
      </c>
      <c r="E71" s="134" t="s">
        <v>2</v>
      </c>
      <c r="F71" s="134" t="s">
        <v>3</v>
      </c>
      <c r="G71" s="134" t="s">
        <v>23</v>
      </c>
      <c r="H71" s="147" t="s">
        <v>4</v>
      </c>
      <c r="I71" s="148"/>
      <c r="J71" s="148"/>
      <c r="K71" s="148"/>
      <c r="L71" s="148"/>
      <c r="M71" s="148"/>
      <c r="N71" s="148"/>
      <c r="O71" s="148"/>
      <c r="P71" s="148"/>
      <c r="Q71" s="148"/>
      <c r="R71" s="149"/>
      <c r="S71" s="150" t="s">
        <v>5</v>
      </c>
      <c r="T71" s="145" t="s">
        <v>6</v>
      </c>
      <c r="U71" s="145" t="s">
        <v>7</v>
      </c>
      <c r="V71" s="134" t="s">
        <v>22</v>
      </c>
    </row>
    <row r="72" spans="2:22" s="62" customFormat="1" ht="17.45" customHeight="1">
      <c r="B72" s="146"/>
      <c r="C72" s="80"/>
      <c r="D72" s="135"/>
      <c r="E72" s="135"/>
      <c r="F72" s="135"/>
      <c r="G72" s="135"/>
      <c r="H72" s="80" t="s">
        <v>8</v>
      </c>
      <c r="I72" s="80" t="s">
        <v>9</v>
      </c>
      <c r="J72" s="80" t="s">
        <v>10</v>
      </c>
      <c r="K72" s="80" t="s">
        <v>11</v>
      </c>
      <c r="L72" s="80" t="s">
        <v>16</v>
      </c>
      <c r="M72" s="80" t="s">
        <v>12</v>
      </c>
      <c r="N72" s="80" t="s">
        <v>13</v>
      </c>
      <c r="O72" s="80" t="s">
        <v>17</v>
      </c>
      <c r="P72" s="80" t="s">
        <v>14</v>
      </c>
      <c r="Q72" s="80" t="s">
        <v>18</v>
      </c>
      <c r="R72" s="80" t="s">
        <v>15</v>
      </c>
      <c r="S72" s="151"/>
      <c r="T72" s="146"/>
      <c r="U72" s="146"/>
      <c r="V72" s="135"/>
    </row>
    <row r="73" spans="2:22" ht="17.45" customHeight="1">
      <c r="B73" s="152">
        <v>17</v>
      </c>
      <c r="C73" s="161">
        <f>'S1'!C21</f>
        <v>17</v>
      </c>
      <c r="D73" s="153" t="str">
        <f>Ave!C21</f>
        <v xml:space="preserve">አሚር ይማም ሰኢድ </v>
      </c>
      <c r="E73" s="156" t="str">
        <f>'S1'!E21</f>
        <v>M</v>
      </c>
      <c r="F73" s="156">
        <f>'S1'!F21</f>
        <v>14</v>
      </c>
      <c r="G73" s="101" t="s">
        <v>89</v>
      </c>
      <c r="H73" s="81">
        <f>'S1'!G21</f>
        <v>59</v>
      </c>
      <c r="I73" s="81">
        <f>'S1'!H21</f>
        <v>40</v>
      </c>
      <c r="J73" s="81">
        <f>'S1'!I21</f>
        <v>45</v>
      </c>
      <c r="K73" s="81">
        <f>'S1'!J21</f>
        <v>40</v>
      </c>
      <c r="L73" s="81">
        <f>'S1'!K21</f>
        <v>36</v>
      </c>
      <c r="M73" s="81">
        <f>'S1'!L21</f>
        <v>46</v>
      </c>
      <c r="N73" s="81">
        <f>'S1'!M21</f>
        <v>38</v>
      </c>
      <c r="O73" s="81">
        <f>'S1'!N21</f>
        <v>48</v>
      </c>
      <c r="P73" s="81">
        <f>'S1'!O21</f>
        <v>77</v>
      </c>
      <c r="Q73" s="81">
        <f>'S1'!P21</f>
        <v>62</v>
      </c>
      <c r="R73" s="81">
        <f>'S1'!Q21</f>
        <v>79</v>
      </c>
      <c r="S73" s="81">
        <f>'S1'!S21</f>
        <v>570</v>
      </c>
      <c r="T73" s="81">
        <f>'S1'!T21</f>
        <v>51.81818181818182</v>
      </c>
      <c r="U73" s="81">
        <f>'S1'!U21</f>
        <v>23</v>
      </c>
      <c r="V73" s="136" t="str">
        <f>Ave!T21</f>
        <v>ተዛውሯል</v>
      </c>
    </row>
    <row r="74" spans="2:22" ht="17.45" customHeight="1">
      <c r="B74" s="152"/>
      <c r="C74" s="163"/>
      <c r="D74" s="154"/>
      <c r="E74" s="156"/>
      <c r="F74" s="156"/>
      <c r="G74" s="101" t="s">
        <v>90</v>
      </c>
      <c r="H74" s="81">
        <f>'S2'!G21</f>
        <v>62</v>
      </c>
      <c r="I74" s="81">
        <f>'S2'!H21</f>
        <v>55</v>
      </c>
      <c r="J74" s="81">
        <f>'S2'!I21</f>
        <v>38</v>
      </c>
      <c r="K74" s="81">
        <f>'S2'!J21</f>
        <v>38</v>
      </c>
      <c r="L74" s="81">
        <f>'S2'!K21</f>
        <v>35</v>
      </c>
      <c r="M74" s="81">
        <f>'S2'!L21</f>
        <v>25</v>
      </c>
      <c r="N74" s="81">
        <f>'S2'!M21</f>
        <v>66</v>
      </c>
      <c r="O74" s="81">
        <f>'S2'!N21</f>
        <v>49</v>
      </c>
      <c r="P74" s="81">
        <f>'S2'!O21</f>
        <v>63</v>
      </c>
      <c r="Q74" s="81">
        <f>'S2'!P21</f>
        <v>53</v>
      </c>
      <c r="R74" s="81">
        <f>'S2'!Q21</f>
        <v>82</v>
      </c>
      <c r="S74" s="81">
        <f>'S2'!S21</f>
        <v>566</v>
      </c>
      <c r="T74" s="81">
        <f>'S2'!T21</f>
        <v>51.454545454545453</v>
      </c>
      <c r="U74" s="81">
        <f>'S2'!U21</f>
        <v>21</v>
      </c>
      <c r="V74" s="137"/>
    </row>
    <row r="75" spans="2:22" ht="17.45" customHeight="1">
      <c r="B75" s="152"/>
      <c r="C75" s="162"/>
      <c r="D75" s="155"/>
      <c r="E75" s="156"/>
      <c r="F75" s="156"/>
      <c r="G75" s="101" t="s">
        <v>24</v>
      </c>
      <c r="H75" s="81">
        <f>Ave!F21</f>
        <v>60.5</v>
      </c>
      <c r="I75" s="81">
        <f>Ave!G21</f>
        <v>47.5</v>
      </c>
      <c r="J75" s="81">
        <f>Ave!H21</f>
        <v>41.5</v>
      </c>
      <c r="K75" s="81">
        <f>Ave!I21</f>
        <v>39</v>
      </c>
      <c r="L75" s="81">
        <f>Ave!J21</f>
        <v>35.5</v>
      </c>
      <c r="M75" s="81">
        <f>Ave!K21</f>
        <v>35.5</v>
      </c>
      <c r="N75" s="81">
        <f>Ave!L21</f>
        <v>52</v>
      </c>
      <c r="O75" s="81">
        <f>Ave!M21</f>
        <v>48.5</v>
      </c>
      <c r="P75" s="81">
        <f>Ave!N21</f>
        <v>70</v>
      </c>
      <c r="Q75" s="81">
        <f>Ave!O21</f>
        <v>57.5</v>
      </c>
      <c r="R75" s="81">
        <f>Ave!P21</f>
        <v>80.5</v>
      </c>
      <c r="S75" s="81">
        <f>Ave!Q21</f>
        <v>568</v>
      </c>
      <c r="T75" s="81">
        <f>Ave!R21</f>
        <v>51.636363636363633</v>
      </c>
      <c r="U75" s="81">
        <f>Ave!S21</f>
        <v>23</v>
      </c>
      <c r="V75" s="138"/>
    </row>
    <row r="76" spans="2:22" ht="17.45" customHeight="1">
      <c r="B76" s="152">
        <v>18</v>
      </c>
      <c r="C76" s="161">
        <f>'S1'!C22</f>
        <v>18</v>
      </c>
      <c r="D76" s="153" t="str">
        <f>Ave!C22</f>
        <v>አማር ሙሀመድ ሀሰን</v>
      </c>
      <c r="E76" s="156" t="str">
        <f>'S1'!E22</f>
        <v>M</v>
      </c>
      <c r="F76" s="156">
        <f>'S1'!F22</f>
        <v>15</v>
      </c>
      <c r="G76" s="101" t="s">
        <v>89</v>
      </c>
      <c r="H76" s="81">
        <f>'S1'!G22</f>
        <v>59</v>
      </c>
      <c r="I76" s="81">
        <f>'S1'!H22</f>
        <v>40</v>
      </c>
      <c r="J76" s="81">
        <f>'S1'!I22</f>
        <v>39</v>
      </c>
      <c r="K76" s="81">
        <f>'S1'!J22</f>
        <v>47</v>
      </c>
      <c r="L76" s="81">
        <f>'S1'!K22</f>
        <v>40</v>
      </c>
      <c r="M76" s="81">
        <f>'S1'!L22</f>
        <v>45</v>
      </c>
      <c r="N76" s="81">
        <f>'S1'!M22</f>
        <v>30</v>
      </c>
      <c r="O76" s="81">
        <f>'S1'!N22</f>
        <v>45</v>
      </c>
      <c r="P76" s="81">
        <f>'S1'!O22</f>
        <v>80.5</v>
      </c>
      <c r="Q76" s="81">
        <f>'S1'!P22</f>
        <v>48</v>
      </c>
      <c r="R76" s="81">
        <f>'S1'!Q22</f>
        <v>76</v>
      </c>
      <c r="S76" s="81">
        <f>'S1'!S22</f>
        <v>549.5</v>
      </c>
      <c r="T76" s="81">
        <f>'S1'!T22</f>
        <v>49.954545454545453</v>
      </c>
      <c r="U76" s="81">
        <f>'S1'!U22</f>
        <v>28</v>
      </c>
      <c r="V76" s="136" t="str">
        <f>Ave!T22</f>
        <v>አልተዛወረም</v>
      </c>
    </row>
    <row r="77" spans="2:22" ht="17.45" customHeight="1">
      <c r="B77" s="152"/>
      <c r="C77" s="163"/>
      <c r="D77" s="154"/>
      <c r="E77" s="156"/>
      <c r="F77" s="156"/>
      <c r="G77" s="101" t="s">
        <v>90</v>
      </c>
      <c r="H77" s="81">
        <f>'S2'!G22</f>
        <v>58</v>
      </c>
      <c r="I77" s="81">
        <f>'S2'!H22</f>
        <v>49</v>
      </c>
      <c r="J77" s="81">
        <f>'S2'!I22</f>
        <v>38</v>
      </c>
      <c r="K77" s="81">
        <f>'S2'!J22</f>
        <v>38</v>
      </c>
      <c r="L77" s="81">
        <f>'S2'!K22</f>
        <v>39</v>
      </c>
      <c r="M77" s="81">
        <f>'S2'!L22</f>
        <v>30</v>
      </c>
      <c r="N77" s="81">
        <f>'S2'!M22</f>
        <v>68</v>
      </c>
      <c r="O77" s="81">
        <f>'S2'!N22</f>
        <v>47</v>
      </c>
      <c r="P77" s="81">
        <f>'S2'!O22</f>
        <v>73</v>
      </c>
      <c r="Q77" s="81">
        <f>'S2'!P22</f>
        <v>48</v>
      </c>
      <c r="R77" s="81">
        <f>'S2'!Q22</f>
        <v>56</v>
      </c>
      <c r="S77" s="81">
        <f>'S2'!S22</f>
        <v>544</v>
      </c>
      <c r="T77" s="81">
        <f>'S2'!T22</f>
        <v>49.454545454545453</v>
      </c>
      <c r="U77" s="81">
        <f>'S2'!U22</f>
        <v>26</v>
      </c>
      <c r="V77" s="137"/>
    </row>
    <row r="78" spans="2:22" ht="17.45" customHeight="1">
      <c r="B78" s="152"/>
      <c r="C78" s="162"/>
      <c r="D78" s="155"/>
      <c r="E78" s="156"/>
      <c r="F78" s="156"/>
      <c r="G78" s="101" t="s">
        <v>24</v>
      </c>
      <c r="H78" s="81">
        <f>Ave!F22</f>
        <v>58.5</v>
      </c>
      <c r="I78" s="81">
        <f>Ave!G22</f>
        <v>44.5</v>
      </c>
      <c r="J78" s="81">
        <f>Ave!H22</f>
        <v>38.5</v>
      </c>
      <c r="K78" s="81">
        <f>Ave!I22</f>
        <v>42.5</v>
      </c>
      <c r="L78" s="81">
        <f>Ave!J22</f>
        <v>39.5</v>
      </c>
      <c r="M78" s="81">
        <f>Ave!K22</f>
        <v>37.5</v>
      </c>
      <c r="N78" s="81">
        <f>Ave!L22</f>
        <v>49</v>
      </c>
      <c r="O78" s="81">
        <f>Ave!M22</f>
        <v>46</v>
      </c>
      <c r="P78" s="81">
        <f>Ave!N22</f>
        <v>76.75</v>
      </c>
      <c r="Q78" s="81">
        <f>Ave!O22</f>
        <v>48</v>
      </c>
      <c r="R78" s="81">
        <f>Ave!P22</f>
        <v>66</v>
      </c>
      <c r="S78" s="81">
        <f>Ave!Q22</f>
        <v>546.75</v>
      </c>
      <c r="T78" s="81">
        <f>Ave!R22</f>
        <v>49.704545454545453</v>
      </c>
      <c r="U78" s="81">
        <f>Ave!S22</f>
        <v>29</v>
      </c>
      <c r="V78" s="138"/>
    </row>
    <row r="79" spans="2:22" ht="17.45" customHeight="1">
      <c r="B79" s="152">
        <v>19</v>
      </c>
      <c r="C79" s="161">
        <f>'S1'!C23</f>
        <v>19</v>
      </c>
      <c r="D79" s="153" t="str">
        <f>Ave!C23</f>
        <v>አማር ሰኢድ አድማሱ</v>
      </c>
      <c r="E79" s="156" t="str">
        <f>'S1'!E23</f>
        <v>M</v>
      </c>
      <c r="F79" s="156">
        <f>'S1'!F23</f>
        <v>14</v>
      </c>
      <c r="G79" s="101" t="s">
        <v>89</v>
      </c>
      <c r="H79" s="81">
        <f>'S1'!G23</f>
        <v>24</v>
      </c>
      <c r="I79" s="81">
        <f>'S1'!H23</f>
        <v>36</v>
      </c>
      <c r="J79" s="81">
        <f>'S1'!I23</f>
        <v>30</v>
      </c>
      <c r="K79" s="81">
        <f>'S1'!J23</f>
        <v>41</v>
      </c>
      <c r="L79" s="81">
        <f>'S1'!K23</f>
        <v>42</v>
      </c>
      <c r="M79" s="81">
        <f>'S1'!L23</f>
        <v>44</v>
      </c>
      <c r="N79" s="81">
        <f>'S1'!M23</f>
        <v>38</v>
      </c>
      <c r="O79" s="81">
        <f>'S1'!N23</f>
        <v>42</v>
      </c>
      <c r="P79" s="81">
        <f>'S1'!O23</f>
        <v>66</v>
      </c>
      <c r="Q79" s="81">
        <f>'S1'!P23</f>
        <v>60</v>
      </c>
      <c r="R79" s="81">
        <f>'S1'!Q23</f>
        <v>59</v>
      </c>
      <c r="S79" s="81">
        <f>'S1'!S23</f>
        <v>482</v>
      </c>
      <c r="T79" s="81">
        <f>'S1'!T23</f>
        <v>43.81818181818182</v>
      </c>
      <c r="U79" s="81">
        <f>'S1'!U23</f>
        <v>39</v>
      </c>
      <c r="V79" s="136" t="str">
        <f>Ave!T23</f>
        <v>አልተዛወረም</v>
      </c>
    </row>
    <row r="80" spans="2:22" ht="17.45" customHeight="1">
      <c r="B80" s="152"/>
      <c r="C80" s="163"/>
      <c r="D80" s="154"/>
      <c r="E80" s="156"/>
      <c r="F80" s="156"/>
      <c r="G80" s="101" t="s">
        <v>90</v>
      </c>
      <c r="H80" s="81">
        <f>'S2'!G23</f>
        <v>50</v>
      </c>
      <c r="I80" s="81">
        <f>'S2'!H23</f>
        <v>42</v>
      </c>
      <c r="J80" s="81">
        <f>'S2'!I23</f>
        <v>31</v>
      </c>
      <c r="K80" s="81">
        <f>'S2'!J23</f>
        <v>39</v>
      </c>
      <c r="L80" s="81">
        <f>'S2'!K23</f>
        <v>48</v>
      </c>
      <c r="M80" s="81">
        <f>'S2'!L23</f>
        <v>37</v>
      </c>
      <c r="N80" s="81">
        <f>'S2'!M23</f>
        <v>68</v>
      </c>
      <c r="O80" s="81">
        <f>'S2'!N23</f>
        <v>42</v>
      </c>
      <c r="P80" s="81">
        <f>'S2'!O23</f>
        <v>55</v>
      </c>
      <c r="Q80" s="81">
        <f>'S2'!P23</f>
        <v>20</v>
      </c>
      <c r="R80" s="81">
        <f>'S2'!Q23</f>
        <v>62</v>
      </c>
      <c r="S80" s="81">
        <f>'S2'!S23</f>
        <v>494</v>
      </c>
      <c r="T80" s="81">
        <f>'S2'!T23</f>
        <v>44.909090909090907</v>
      </c>
      <c r="U80" s="81">
        <f>'S2'!U23</f>
        <v>37</v>
      </c>
      <c r="V80" s="137"/>
    </row>
    <row r="81" spans="2:45" ht="17.45" customHeight="1">
      <c r="B81" s="152"/>
      <c r="C81" s="162"/>
      <c r="D81" s="155"/>
      <c r="E81" s="156"/>
      <c r="F81" s="156"/>
      <c r="G81" s="101" t="s">
        <v>24</v>
      </c>
      <c r="H81" s="81">
        <f>Ave!F23</f>
        <v>37</v>
      </c>
      <c r="I81" s="81">
        <f>Ave!G23</f>
        <v>39</v>
      </c>
      <c r="J81" s="81">
        <f>Ave!H23</f>
        <v>30.5</v>
      </c>
      <c r="K81" s="81">
        <f>Ave!I23</f>
        <v>40</v>
      </c>
      <c r="L81" s="81">
        <f>Ave!J23</f>
        <v>45</v>
      </c>
      <c r="M81" s="81">
        <f>Ave!K23</f>
        <v>40.5</v>
      </c>
      <c r="N81" s="81">
        <f>Ave!L23</f>
        <v>53</v>
      </c>
      <c r="O81" s="81">
        <f>Ave!M23</f>
        <v>42</v>
      </c>
      <c r="P81" s="81">
        <f>Ave!N23</f>
        <v>60.5</v>
      </c>
      <c r="Q81" s="81">
        <f>Ave!O23</f>
        <v>40</v>
      </c>
      <c r="R81" s="81">
        <f>Ave!P23</f>
        <v>60.5</v>
      </c>
      <c r="S81" s="81">
        <f>Ave!Q23</f>
        <v>488</v>
      </c>
      <c r="T81" s="81">
        <f>Ave!R23</f>
        <v>44.363636363636367</v>
      </c>
      <c r="U81" s="81">
        <f>Ave!S23</f>
        <v>38</v>
      </c>
      <c r="V81" s="138"/>
    </row>
    <row r="82" spans="2:45" ht="17.45" customHeight="1">
      <c r="B82" s="152">
        <v>20</v>
      </c>
      <c r="C82" s="161">
        <f>'S1'!C24</f>
        <v>20</v>
      </c>
      <c r="D82" s="153" t="str">
        <f>Ave!C24</f>
        <v>አቡበከር ሰኢድ ሁሴን</v>
      </c>
      <c r="E82" s="156" t="str">
        <f>'S1'!E24</f>
        <v>M</v>
      </c>
      <c r="F82" s="156">
        <f>'S1'!F24</f>
        <v>16</v>
      </c>
      <c r="G82" s="101" t="s">
        <v>89</v>
      </c>
      <c r="H82" s="81">
        <f>'S1'!G24</f>
        <v>37</v>
      </c>
      <c r="I82" s="81">
        <f>'S1'!H24</f>
        <v>66</v>
      </c>
      <c r="J82" s="81">
        <f>'S1'!I24</f>
        <v>56</v>
      </c>
      <c r="K82" s="81">
        <f>'S1'!J24</f>
        <v>38</v>
      </c>
      <c r="L82" s="81">
        <f>'S1'!K24</f>
        <v>45</v>
      </c>
      <c r="M82" s="81">
        <f>'S1'!L24</f>
        <v>40</v>
      </c>
      <c r="N82" s="81">
        <f>'S1'!M24</f>
        <v>38</v>
      </c>
      <c r="O82" s="81">
        <f>'S1'!N24</f>
        <v>48</v>
      </c>
      <c r="P82" s="81">
        <f>'S1'!O24</f>
        <v>71.5</v>
      </c>
      <c r="Q82" s="81">
        <f>'S1'!P24</f>
        <v>58</v>
      </c>
      <c r="R82" s="81">
        <f>'S1'!Q24</f>
        <v>74</v>
      </c>
      <c r="S82" s="81">
        <f>'S1'!S24</f>
        <v>571.5</v>
      </c>
      <c r="T82" s="81">
        <f>'S1'!T24</f>
        <v>51.954545454545453</v>
      </c>
      <c r="U82" s="81">
        <f>'S1'!U24</f>
        <v>22</v>
      </c>
      <c r="V82" s="136" t="str">
        <f>Ave!T24</f>
        <v>ተዛውሯል</v>
      </c>
    </row>
    <row r="83" spans="2:45" ht="17.45" customHeight="1">
      <c r="B83" s="152"/>
      <c r="C83" s="163"/>
      <c r="D83" s="154"/>
      <c r="E83" s="156"/>
      <c r="F83" s="156"/>
      <c r="G83" s="101" t="s">
        <v>90</v>
      </c>
      <c r="H83" s="81">
        <f>'S2'!G24</f>
        <v>31</v>
      </c>
      <c r="I83" s="81">
        <f>'S2'!H24</f>
        <v>65</v>
      </c>
      <c r="J83" s="81">
        <f>'S2'!I24</f>
        <v>42</v>
      </c>
      <c r="K83" s="81">
        <f>'S2'!J24</f>
        <v>31</v>
      </c>
      <c r="L83" s="81">
        <f>'S2'!K24</f>
        <v>38</v>
      </c>
      <c r="M83" s="81">
        <f>'S2'!L24</f>
        <v>44</v>
      </c>
      <c r="N83" s="81">
        <f>'S2'!M24</f>
        <v>57</v>
      </c>
      <c r="O83" s="81">
        <f>'S2'!N24</f>
        <v>52</v>
      </c>
      <c r="P83" s="81">
        <f>'S2'!O24</f>
        <v>69</v>
      </c>
      <c r="Q83" s="81">
        <f>'S2'!P24</f>
        <v>67</v>
      </c>
      <c r="R83" s="81">
        <f>'S2'!Q24</f>
        <v>74</v>
      </c>
      <c r="S83" s="81">
        <f>'S2'!S24</f>
        <v>570</v>
      </c>
      <c r="T83" s="81">
        <f>'S2'!T24</f>
        <v>51.81818181818182</v>
      </c>
      <c r="U83" s="81">
        <f>'S2'!U24</f>
        <v>20</v>
      </c>
      <c r="V83" s="137"/>
    </row>
    <row r="84" spans="2:45" ht="17.45" customHeight="1">
      <c r="B84" s="152"/>
      <c r="C84" s="162"/>
      <c r="D84" s="155"/>
      <c r="E84" s="156"/>
      <c r="F84" s="156"/>
      <c r="G84" s="101" t="s">
        <v>24</v>
      </c>
      <c r="H84" s="81">
        <f>Ave!F24</f>
        <v>34</v>
      </c>
      <c r="I84" s="81">
        <f>Ave!G24</f>
        <v>65.5</v>
      </c>
      <c r="J84" s="81">
        <f>Ave!H24</f>
        <v>49</v>
      </c>
      <c r="K84" s="81">
        <f>Ave!I24</f>
        <v>34.5</v>
      </c>
      <c r="L84" s="81">
        <f>Ave!J24</f>
        <v>41.5</v>
      </c>
      <c r="M84" s="81">
        <f>Ave!K24</f>
        <v>42</v>
      </c>
      <c r="N84" s="81">
        <f>Ave!L24</f>
        <v>47.5</v>
      </c>
      <c r="O84" s="81">
        <f>Ave!M24</f>
        <v>50</v>
      </c>
      <c r="P84" s="81">
        <f>Ave!N24</f>
        <v>70.25</v>
      </c>
      <c r="Q84" s="81">
        <f>Ave!O24</f>
        <v>62.5</v>
      </c>
      <c r="R84" s="81">
        <f>Ave!P24</f>
        <v>74</v>
      </c>
      <c r="S84" s="81">
        <f>Ave!Q24</f>
        <v>570.75</v>
      </c>
      <c r="T84" s="81">
        <f>Ave!R24</f>
        <v>51.886363636363633</v>
      </c>
      <c r="U84" s="81">
        <f>Ave!S24</f>
        <v>20</v>
      </c>
      <c r="V84" s="138"/>
    </row>
    <row r="85" spans="2:45" ht="17.45" customHeight="1">
      <c r="B85" s="152">
        <v>21</v>
      </c>
      <c r="C85" s="161">
        <f>'S1'!C25</f>
        <v>21</v>
      </c>
      <c r="D85" s="153" t="str">
        <f>Ave!C25</f>
        <v>አቡበከር ዘነበ አበራ</v>
      </c>
      <c r="E85" s="156" t="str">
        <f>'S1'!E25</f>
        <v>M</v>
      </c>
      <c r="F85" s="156">
        <f>'S1'!F25</f>
        <v>19</v>
      </c>
      <c r="G85" s="101" t="s">
        <v>89</v>
      </c>
      <c r="H85" s="81">
        <f>'S1'!G25</f>
        <v>68</v>
      </c>
      <c r="I85" s="81">
        <f>'S1'!H25</f>
        <v>49</v>
      </c>
      <c r="J85" s="81">
        <f>'S1'!I25</f>
        <v>61</v>
      </c>
      <c r="K85" s="81">
        <f>'S1'!J25</f>
        <v>54</v>
      </c>
      <c r="L85" s="81">
        <f>'S1'!K25</f>
        <v>46</v>
      </c>
      <c r="M85" s="81">
        <f>'S1'!L25</f>
        <v>61</v>
      </c>
      <c r="N85" s="81">
        <f>'S1'!M25</f>
        <v>52</v>
      </c>
      <c r="O85" s="81">
        <f>'S1'!N25</f>
        <v>55</v>
      </c>
      <c r="P85" s="81">
        <f>'S1'!O25</f>
        <v>70.5</v>
      </c>
      <c r="Q85" s="81">
        <f>'S1'!P25</f>
        <v>76</v>
      </c>
      <c r="R85" s="81">
        <f>'S1'!Q25</f>
        <v>88</v>
      </c>
      <c r="S85" s="81">
        <f>'S1'!S25</f>
        <v>680.5</v>
      </c>
      <c r="T85" s="81">
        <f>'S1'!T25</f>
        <v>61.863636363636367</v>
      </c>
      <c r="U85" s="81">
        <f>'S1'!U25</f>
        <v>7</v>
      </c>
      <c r="V85" s="136" t="str">
        <f>Ave!T25</f>
        <v>ተዛውሯል</v>
      </c>
      <c r="AO85" s="88"/>
      <c r="AP85" s="88"/>
      <c r="AQ85" s="88"/>
      <c r="AR85" s="88"/>
      <c r="AS85" s="88"/>
    </row>
    <row r="86" spans="2:45" ht="17.45" customHeight="1">
      <c r="B86" s="152"/>
      <c r="C86" s="163"/>
      <c r="D86" s="154"/>
      <c r="E86" s="156"/>
      <c r="F86" s="156"/>
      <c r="G86" s="101" t="s">
        <v>90</v>
      </c>
      <c r="H86" s="81">
        <f>'S2'!G25</f>
        <v>68</v>
      </c>
      <c r="I86" s="81">
        <f>'S2'!H25</f>
        <v>60</v>
      </c>
      <c r="J86" s="81">
        <f>'S2'!I25</f>
        <v>42</v>
      </c>
      <c r="K86" s="81">
        <f>'S2'!J25</f>
        <v>45</v>
      </c>
      <c r="L86" s="81">
        <f>'S2'!K25</f>
        <v>44</v>
      </c>
      <c r="M86" s="81">
        <f>'S2'!L25</f>
        <v>51</v>
      </c>
      <c r="N86" s="81">
        <f>'S2'!M25</f>
        <v>49</v>
      </c>
      <c r="O86" s="81">
        <f>'S2'!N25</f>
        <v>57</v>
      </c>
      <c r="P86" s="81">
        <f>'S2'!O25</f>
        <v>57</v>
      </c>
      <c r="Q86" s="81">
        <f>'S2'!P25</f>
        <v>82</v>
      </c>
      <c r="R86" s="81">
        <f>'S2'!Q25</f>
        <v>63</v>
      </c>
      <c r="S86" s="81">
        <f>'S2'!S25</f>
        <v>618</v>
      </c>
      <c r="T86" s="81">
        <f>'S2'!T25</f>
        <v>56.18181818181818</v>
      </c>
      <c r="U86" s="81">
        <f>'S2'!U25</f>
        <v>11</v>
      </c>
      <c r="V86" s="137"/>
      <c r="AO86" s="88"/>
      <c r="AP86" s="88"/>
      <c r="AQ86" s="88"/>
      <c r="AR86" s="88"/>
      <c r="AS86" s="88"/>
    </row>
    <row r="87" spans="2:45" ht="17.45" customHeight="1">
      <c r="B87" s="152"/>
      <c r="C87" s="162"/>
      <c r="D87" s="155"/>
      <c r="E87" s="156"/>
      <c r="F87" s="156"/>
      <c r="G87" s="101" t="s">
        <v>24</v>
      </c>
      <c r="H87" s="81">
        <f>Ave!F25</f>
        <v>68</v>
      </c>
      <c r="I87" s="81">
        <f>Ave!G25</f>
        <v>54.5</v>
      </c>
      <c r="J87" s="81">
        <f>Ave!H25</f>
        <v>51.5</v>
      </c>
      <c r="K87" s="81">
        <f>Ave!I25</f>
        <v>49.5</v>
      </c>
      <c r="L87" s="81">
        <f>Ave!J25</f>
        <v>45</v>
      </c>
      <c r="M87" s="81">
        <f>Ave!K25</f>
        <v>56</v>
      </c>
      <c r="N87" s="81">
        <f>Ave!L25</f>
        <v>50.5</v>
      </c>
      <c r="O87" s="81">
        <f>Ave!M25</f>
        <v>56</v>
      </c>
      <c r="P87" s="81">
        <f>Ave!N25</f>
        <v>63.75</v>
      </c>
      <c r="Q87" s="81">
        <f>Ave!O25</f>
        <v>79</v>
      </c>
      <c r="R87" s="81">
        <f>Ave!P25</f>
        <v>75.5</v>
      </c>
      <c r="S87" s="81">
        <f>Ave!Q25</f>
        <v>649.25</v>
      </c>
      <c r="T87" s="81">
        <f>Ave!R25</f>
        <v>59.022727272727273</v>
      </c>
      <c r="U87" s="81">
        <f>Ave!S25</f>
        <v>6</v>
      </c>
      <c r="V87" s="138"/>
      <c r="AO87" s="88"/>
      <c r="AP87" s="88"/>
      <c r="AQ87" s="88"/>
      <c r="AR87" s="88"/>
      <c r="AS87" s="88"/>
    </row>
    <row r="88" spans="2:45" ht="17.45" customHeight="1">
      <c r="B88" s="152">
        <v>22</v>
      </c>
      <c r="C88" s="161">
        <f>'S1'!C26</f>
        <v>22</v>
      </c>
      <c r="D88" s="153" t="str">
        <f>Ave!C26</f>
        <v>አብዱልሀፊዝ ሙክታር ሙሀመድ</v>
      </c>
      <c r="E88" s="156" t="str">
        <f>'S1'!E26</f>
        <v>M</v>
      </c>
      <c r="F88" s="156">
        <f>'S1'!F26</f>
        <v>16</v>
      </c>
      <c r="G88" s="101" t="s">
        <v>89</v>
      </c>
      <c r="H88" s="81">
        <f>'S1'!G26</f>
        <v>54</v>
      </c>
      <c r="I88" s="81">
        <f>'S1'!H26</f>
        <v>47</v>
      </c>
      <c r="J88" s="81">
        <f>'S1'!I26</f>
        <v>67</v>
      </c>
      <c r="K88" s="81">
        <f>'S1'!J26</f>
        <v>47</v>
      </c>
      <c r="L88" s="81">
        <f>'S1'!K26</f>
        <v>51</v>
      </c>
      <c r="M88" s="81">
        <f>'S1'!L26</f>
        <v>63</v>
      </c>
      <c r="N88" s="81">
        <f>'S1'!M26</f>
        <v>39</v>
      </c>
      <c r="O88" s="81">
        <f>'S1'!N26</f>
        <v>46</v>
      </c>
      <c r="P88" s="81">
        <f>'S1'!O26</f>
        <v>71</v>
      </c>
      <c r="Q88" s="81">
        <f>'S1'!P26</f>
        <v>64</v>
      </c>
      <c r="R88" s="81">
        <f>'S1'!Q26</f>
        <v>53</v>
      </c>
      <c r="S88" s="81">
        <f>'S1'!S26</f>
        <v>602</v>
      </c>
      <c r="T88" s="81">
        <f>'S1'!T26</f>
        <v>54.727272727272727</v>
      </c>
      <c r="U88" s="81">
        <f>'S1'!U26</f>
        <v>12</v>
      </c>
      <c r="V88" s="136" t="str">
        <f>Ave!T26</f>
        <v>ተዛውሯል</v>
      </c>
      <c r="AO88" s="88"/>
      <c r="AP88" s="88"/>
      <c r="AQ88" s="88"/>
      <c r="AR88" s="88"/>
      <c r="AS88" s="88"/>
    </row>
    <row r="89" spans="2:45" ht="17.45" customHeight="1">
      <c r="B89" s="152"/>
      <c r="C89" s="163"/>
      <c r="D89" s="154"/>
      <c r="E89" s="156"/>
      <c r="F89" s="156"/>
      <c r="G89" s="101" t="s">
        <v>90</v>
      </c>
      <c r="H89" s="81">
        <f>'S2'!G26</f>
        <v>57</v>
      </c>
      <c r="I89" s="81">
        <f>'S2'!H26</f>
        <v>59</v>
      </c>
      <c r="J89" s="81">
        <f>'S2'!I26</f>
        <v>55</v>
      </c>
      <c r="K89" s="81">
        <f>'S2'!J26</f>
        <v>38</v>
      </c>
      <c r="L89" s="81">
        <f>'S2'!K26</f>
        <v>35</v>
      </c>
      <c r="M89" s="81">
        <f>'S2'!L26</f>
        <v>54</v>
      </c>
      <c r="N89" s="81">
        <f>'S2'!M26</f>
        <v>47</v>
      </c>
      <c r="O89" s="81">
        <f>'S2'!N26</f>
        <v>45</v>
      </c>
      <c r="P89" s="81">
        <f>'S2'!O26</f>
        <v>64</v>
      </c>
      <c r="Q89" s="81">
        <f>'S2'!P26</f>
        <v>50</v>
      </c>
      <c r="R89" s="81">
        <f>'S2'!Q26</f>
        <v>59</v>
      </c>
      <c r="S89" s="81">
        <f>'S2'!S26</f>
        <v>563</v>
      </c>
      <c r="T89" s="81">
        <f>'S2'!T26</f>
        <v>51.18181818181818</v>
      </c>
      <c r="U89" s="81">
        <f>'S2'!U26</f>
        <v>22</v>
      </c>
      <c r="V89" s="137"/>
      <c r="AO89" s="88"/>
      <c r="AP89" s="88"/>
      <c r="AQ89" s="88"/>
      <c r="AR89" s="88"/>
      <c r="AS89" s="88"/>
    </row>
    <row r="90" spans="2:45" ht="17.45" customHeight="1">
      <c r="B90" s="152"/>
      <c r="C90" s="162"/>
      <c r="D90" s="155"/>
      <c r="E90" s="156"/>
      <c r="F90" s="156"/>
      <c r="G90" s="101" t="s">
        <v>24</v>
      </c>
      <c r="H90" s="81">
        <f>Ave!F26</f>
        <v>55.5</v>
      </c>
      <c r="I90" s="81">
        <f>Ave!G26</f>
        <v>53</v>
      </c>
      <c r="J90" s="81">
        <f>Ave!H26</f>
        <v>61</v>
      </c>
      <c r="K90" s="81">
        <f>Ave!I26</f>
        <v>42.5</v>
      </c>
      <c r="L90" s="81">
        <f>Ave!J26</f>
        <v>43</v>
      </c>
      <c r="M90" s="81">
        <f>Ave!K26</f>
        <v>58.5</v>
      </c>
      <c r="N90" s="81">
        <f>Ave!L26</f>
        <v>43</v>
      </c>
      <c r="O90" s="81">
        <f>Ave!M26</f>
        <v>45.5</v>
      </c>
      <c r="P90" s="81">
        <f>Ave!N26</f>
        <v>67.5</v>
      </c>
      <c r="Q90" s="81">
        <f>Ave!O26</f>
        <v>57</v>
      </c>
      <c r="R90" s="81">
        <f>Ave!P26</f>
        <v>56</v>
      </c>
      <c r="S90" s="81">
        <f>Ave!Q26</f>
        <v>582.5</v>
      </c>
      <c r="T90" s="81">
        <f>Ave!R26</f>
        <v>52.954545454545453</v>
      </c>
      <c r="U90" s="81">
        <f>Ave!S26</f>
        <v>17</v>
      </c>
      <c r="V90" s="138"/>
      <c r="AO90" s="88"/>
      <c r="AP90" s="88"/>
      <c r="AQ90" s="88"/>
      <c r="AR90" s="88"/>
      <c r="AS90" s="88"/>
    </row>
    <row r="91" spans="2:45" ht="17.45" customHeight="1">
      <c r="B91" s="152">
        <v>23</v>
      </c>
      <c r="C91" s="161">
        <f>'S1'!C27</f>
        <v>23</v>
      </c>
      <c r="D91" s="153" t="str">
        <f>Ave!C27</f>
        <v>አብዱልቃድር ሰኢድ አህመድ</v>
      </c>
      <c r="E91" s="156" t="str">
        <f>'S1'!E27</f>
        <v>M</v>
      </c>
      <c r="F91" s="156">
        <f>'S1'!F27</f>
        <v>15</v>
      </c>
      <c r="G91" s="101" t="s">
        <v>89</v>
      </c>
      <c r="H91" s="81">
        <f>'S1'!G27</f>
        <v>31</v>
      </c>
      <c r="I91" s="81">
        <f>'S1'!H27</f>
        <v>36</v>
      </c>
      <c r="J91" s="81">
        <f>'S1'!I27</f>
        <v>37</v>
      </c>
      <c r="K91" s="81">
        <f>'S1'!J27</f>
        <v>40</v>
      </c>
      <c r="L91" s="81">
        <f>'S1'!K27</f>
        <v>45</v>
      </c>
      <c r="M91" s="81">
        <f>'S1'!L27</f>
        <v>39</v>
      </c>
      <c r="N91" s="81">
        <f>'S1'!M27</f>
        <v>25</v>
      </c>
      <c r="O91" s="81">
        <f>'S1'!N27</f>
        <v>46</v>
      </c>
      <c r="P91" s="81">
        <f>'S1'!O27</f>
        <v>60</v>
      </c>
      <c r="Q91" s="81">
        <f>'S1'!P27</f>
        <v>46</v>
      </c>
      <c r="R91" s="81">
        <f>'S1'!Q27</f>
        <v>58</v>
      </c>
      <c r="S91" s="81">
        <f>'S1'!S27</f>
        <v>463</v>
      </c>
      <c r="T91" s="81">
        <f>'S1'!T27</f>
        <v>42.090909090909093</v>
      </c>
      <c r="U91" s="81">
        <f>'S1'!U27</f>
        <v>40</v>
      </c>
      <c r="V91" s="136" t="str">
        <f>Ave!T27</f>
        <v>አልተዛወረም</v>
      </c>
      <c r="AO91" s="88"/>
      <c r="AP91" s="88"/>
      <c r="AQ91" s="88"/>
      <c r="AR91" s="88"/>
      <c r="AS91" s="88"/>
    </row>
    <row r="92" spans="2:45" ht="17.45" customHeight="1">
      <c r="B92" s="152"/>
      <c r="C92" s="163"/>
      <c r="D92" s="154"/>
      <c r="E92" s="156"/>
      <c r="F92" s="156"/>
      <c r="G92" s="101" t="s">
        <v>90</v>
      </c>
      <c r="H92" s="81">
        <f>'S2'!G27</f>
        <v>22</v>
      </c>
      <c r="I92" s="81">
        <f>'S2'!H27</f>
        <v>47</v>
      </c>
      <c r="J92" s="81">
        <f>'S2'!I27</f>
        <v>41</v>
      </c>
      <c r="K92" s="81">
        <f>'S2'!J27</f>
        <v>41</v>
      </c>
      <c r="L92" s="81">
        <f>'S2'!K27</f>
        <v>31</v>
      </c>
      <c r="M92" s="81">
        <f>'S2'!L27</f>
        <v>45</v>
      </c>
      <c r="N92" s="81">
        <f>'S2'!M27</f>
        <v>52</v>
      </c>
      <c r="O92" s="81">
        <f>'S2'!N27</f>
        <v>48</v>
      </c>
      <c r="P92" s="81">
        <f>'S2'!O27</f>
        <v>44</v>
      </c>
      <c r="Q92" s="81">
        <f>'S2'!P27</f>
        <v>30</v>
      </c>
      <c r="R92" s="81">
        <f>'S2'!Q27</f>
        <v>54</v>
      </c>
      <c r="S92" s="81">
        <f>'S2'!S27</f>
        <v>455</v>
      </c>
      <c r="T92" s="81">
        <f>'S2'!T27</f>
        <v>41.363636363636367</v>
      </c>
      <c r="U92" s="81">
        <f>'S2'!U27</f>
        <v>39</v>
      </c>
      <c r="V92" s="137"/>
      <c r="AO92" s="88"/>
      <c r="AP92" s="88"/>
      <c r="AQ92" s="88"/>
      <c r="AR92" s="88"/>
      <c r="AS92" s="88"/>
    </row>
    <row r="93" spans="2:45" ht="17.45" customHeight="1">
      <c r="B93" s="152"/>
      <c r="C93" s="162"/>
      <c r="D93" s="155"/>
      <c r="E93" s="156"/>
      <c r="F93" s="156"/>
      <c r="G93" s="101" t="s">
        <v>24</v>
      </c>
      <c r="H93" s="81">
        <f>Ave!F27</f>
        <v>26.5</v>
      </c>
      <c r="I93" s="81">
        <f>Ave!G27</f>
        <v>41.5</v>
      </c>
      <c r="J93" s="81">
        <f>Ave!H27</f>
        <v>39</v>
      </c>
      <c r="K93" s="81">
        <f>Ave!I27</f>
        <v>40.5</v>
      </c>
      <c r="L93" s="81">
        <f>Ave!J27</f>
        <v>38</v>
      </c>
      <c r="M93" s="81">
        <f>Ave!K27</f>
        <v>42</v>
      </c>
      <c r="N93" s="81">
        <f>Ave!L27</f>
        <v>38.5</v>
      </c>
      <c r="O93" s="81">
        <f>Ave!M27</f>
        <v>47</v>
      </c>
      <c r="P93" s="81">
        <f>Ave!N27</f>
        <v>52</v>
      </c>
      <c r="Q93" s="81">
        <f>Ave!O27</f>
        <v>38</v>
      </c>
      <c r="R93" s="81">
        <f>Ave!P27</f>
        <v>56</v>
      </c>
      <c r="S93" s="81">
        <f>Ave!Q27</f>
        <v>459</v>
      </c>
      <c r="T93" s="81">
        <f>Ave!R27</f>
        <v>41.727272727272727</v>
      </c>
      <c r="U93" s="81">
        <f>Ave!S27</f>
        <v>39</v>
      </c>
      <c r="V93" s="138"/>
      <c r="AO93" s="88"/>
      <c r="AP93" s="88"/>
      <c r="AQ93" s="88"/>
      <c r="AR93" s="88"/>
      <c r="AS93" s="88"/>
    </row>
    <row r="94" spans="2:45" ht="17.45" customHeight="1">
      <c r="B94" s="152">
        <v>24</v>
      </c>
      <c r="C94" s="161">
        <f>'S1'!C28</f>
        <v>24</v>
      </c>
      <c r="D94" s="153" t="str">
        <f>Ave!C28</f>
        <v>አብዱልአሊዝ ይማም ሙስጠፋ</v>
      </c>
      <c r="E94" s="156" t="str">
        <f>'S1'!E28</f>
        <v>M</v>
      </c>
      <c r="F94" s="156">
        <f>'S1'!F28</f>
        <v>15</v>
      </c>
      <c r="G94" s="101" t="s">
        <v>89</v>
      </c>
      <c r="H94" s="81">
        <f>'S1'!G28</f>
        <v>51</v>
      </c>
      <c r="I94" s="81">
        <f>'S1'!H28</f>
        <v>39</v>
      </c>
      <c r="J94" s="81">
        <f>'S1'!I28</f>
        <v>44</v>
      </c>
      <c r="K94" s="81">
        <f>'S1'!J28</f>
        <v>36</v>
      </c>
      <c r="L94" s="81">
        <f>'S1'!K28</f>
        <v>40</v>
      </c>
      <c r="M94" s="81">
        <f>'S1'!L28</f>
        <v>78</v>
      </c>
      <c r="N94" s="81">
        <f>'S1'!M28</f>
        <v>39</v>
      </c>
      <c r="O94" s="81">
        <f>'S1'!N28</f>
        <v>58</v>
      </c>
      <c r="P94" s="81">
        <f>'S1'!O28</f>
        <v>82.5</v>
      </c>
      <c r="Q94" s="81">
        <f>'S1'!P28</f>
        <v>71</v>
      </c>
      <c r="R94" s="81">
        <f>'S1'!Q28</f>
        <v>85</v>
      </c>
      <c r="S94" s="81">
        <f>'S1'!S28</f>
        <v>623.5</v>
      </c>
      <c r="T94" s="81">
        <f>'S1'!T28</f>
        <v>56.68181818181818</v>
      </c>
      <c r="U94" s="81">
        <f>'S1'!U28</f>
        <v>10</v>
      </c>
      <c r="V94" s="136" t="str">
        <f>Ave!T28</f>
        <v>ተዛውሯል</v>
      </c>
      <c r="AO94" s="88"/>
      <c r="AP94" s="88"/>
      <c r="AQ94" s="88"/>
      <c r="AR94" s="88"/>
      <c r="AS94" s="88"/>
    </row>
    <row r="95" spans="2:45" ht="17.45" customHeight="1">
      <c r="B95" s="152"/>
      <c r="C95" s="163"/>
      <c r="D95" s="154"/>
      <c r="E95" s="156"/>
      <c r="F95" s="156"/>
      <c r="G95" s="101" t="s">
        <v>90</v>
      </c>
      <c r="H95" s="81">
        <f>'S2'!G28</f>
        <v>55</v>
      </c>
      <c r="I95" s="81">
        <f>'S2'!H28</f>
        <v>59</v>
      </c>
      <c r="J95" s="81">
        <f>'S2'!I28</f>
        <v>40</v>
      </c>
      <c r="K95" s="81">
        <f>'S2'!J28</f>
        <v>41</v>
      </c>
      <c r="L95" s="81">
        <f>'S2'!K28</f>
        <v>27</v>
      </c>
      <c r="M95" s="81">
        <f>'S2'!L28</f>
        <v>56</v>
      </c>
      <c r="N95" s="81">
        <f>'S2'!M28</f>
        <v>50</v>
      </c>
      <c r="O95" s="81">
        <f>'S2'!N28</f>
        <v>59</v>
      </c>
      <c r="P95" s="81">
        <f>'S2'!O28</f>
        <v>65</v>
      </c>
      <c r="Q95" s="81">
        <f>'S2'!P28</f>
        <v>51</v>
      </c>
      <c r="R95" s="81">
        <f>'S2'!Q28</f>
        <v>58</v>
      </c>
      <c r="S95" s="81">
        <f>'S2'!S28</f>
        <v>561</v>
      </c>
      <c r="T95" s="81">
        <f>'S2'!T28</f>
        <v>51</v>
      </c>
      <c r="U95" s="81">
        <f>'S2'!U28</f>
        <v>23</v>
      </c>
      <c r="V95" s="137"/>
      <c r="AO95" s="88"/>
      <c r="AP95" s="88"/>
      <c r="AQ95" s="88"/>
      <c r="AR95" s="88"/>
      <c r="AS95" s="88"/>
    </row>
    <row r="96" spans="2:45" ht="17.45" customHeight="1">
      <c r="B96" s="152"/>
      <c r="C96" s="162"/>
      <c r="D96" s="155"/>
      <c r="E96" s="156"/>
      <c r="F96" s="156"/>
      <c r="G96" s="101" t="s">
        <v>24</v>
      </c>
      <c r="H96" s="81">
        <f>Ave!F28</f>
        <v>53</v>
      </c>
      <c r="I96" s="81">
        <f>Ave!G28</f>
        <v>49</v>
      </c>
      <c r="J96" s="81">
        <f>Ave!H28</f>
        <v>42</v>
      </c>
      <c r="K96" s="81">
        <f>Ave!I28</f>
        <v>38.5</v>
      </c>
      <c r="L96" s="81">
        <f>Ave!J28</f>
        <v>33.5</v>
      </c>
      <c r="M96" s="81">
        <f>Ave!K28</f>
        <v>67</v>
      </c>
      <c r="N96" s="81">
        <f>Ave!L28</f>
        <v>44.5</v>
      </c>
      <c r="O96" s="81">
        <f>Ave!M28</f>
        <v>58.5</v>
      </c>
      <c r="P96" s="81">
        <f>Ave!N28</f>
        <v>73.75</v>
      </c>
      <c r="Q96" s="81">
        <f>Ave!O28</f>
        <v>61</v>
      </c>
      <c r="R96" s="81">
        <f>Ave!P28</f>
        <v>71.5</v>
      </c>
      <c r="S96" s="81">
        <f>Ave!Q28</f>
        <v>592.25</v>
      </c>
      <c r="T96" s="81">
        <f>Ave!R28</f>
        <v>53.840909090909093</v>
      </c>
      <c r="U96" s="81">
        <f>Ave!S28</f>
        <v>15</v>
      </c>
      <c r="V96" s="138"/>
      <c r="AO96" s="88"/>
      <c r="AP96" s="88"/>
      <c r="AQ96" s="88"/>
      <c r="AR96" s="88"/>
      <c r="AS96" s="88"/>
    </row>
    <row r="97" spans="2:45" s="90" customFormat="1" ht="17.45" customHeight="1">
      <c r="B97" s="74"/>
      <c r="C97" s="74"/>
      <c r="D97" s="63"/>
      <c r="E97" s="63"/>
      <c r="F97" s="63"/>
      <c r="G97" s="63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91"/>
      <c r="T97" s="74"/>
      <c r="U97" s="74"/>
      <c r="V97" s="104"/>
    </row>
    <row r="98" spans="2:45" s="105" customFormat="1" ht="17.45" customHeight="1">
      <c r="B98" s="63"/>
      <c r="C98" s="63"/>
      <c r="D98" s="85" t="s">
        <v>82</v>
      </c>
      <c r="E98" s="85"/>
      <c r="F98" s="85"/>
      <c r="G98" s="63"/>
      <c r="H98" s="63"/>
      <c r="I98" s="130" t="s">
        <v>83</v>
      </c>
      <c r="J98" s="130"/>
      <c r="K98" s="130"/>
      <c r="L98" s="130"/>
      <c r="M98" s="130"/>
      <c r="N98" s="131" t="s">
        <v>84</v>
      </c>
      <c r="O98" s="131"/>
      <c r="P98" s="131"/>
      <c r="Q98" s="131"/>
      <c r="R98" s="131"/>
      <c r="S98" s="131"/>
      <c r="T98" s="131"/>
      <c r="U98" s="131"/>
      <c r="V98" s="104"/>
    </row>
    <row r="99" spans="2:45" s="90" customFormat="1" ht="17.45" customHeight="1">
      <c r="B99" s="74"/>
      <c r="C99" s="74"/>
      <c r="D99" s="132" t="s">
        <v>85</v>
      </c>
      <c r="E99" s="132"/>
      <c r="F99" s="132"/>
      <c r="G99" s="63"/>
      <c r="H99" s="74"/>
      <c r="I99" s="133" t="s">
        <v>86</v>
      </c>
      <c r="J99" s="133"/>
      <c r="K99" s="133"/>
      <c r="L99" s="133"/>
      <c r="M99" s="133"/>
      <c r="N99" s="93"/>
      <c r="O99" s="93" t="s">
        <v>85</v>
      </c>
      <c r="P99" s="93"/>
      <c r="Q99" s="93"/>
      <c r="R99" s="93"/>
      <c r="S99" s="93"/>
      <c r="T99" s="93"/>
      <c r="U99" s="93"/>
      <c r="V99" s="104"/>
    </row>
    <row r="100" spans="2:45" s="90" customFormat="1" ht="17.45" customHeight="1">
      <c r="B100" s="74"/>
      <c r="C100" s="74"/>
      <c r="D100" s="132" t="s">
        <v>87</v>
      </c>
      <c r="E100" s="132"/>
      <c r="F100" s="132"/>
      <c r="G100" s="63"/>
      <c r="H100" s="74"/>
      <c r="I100" s="133" t="s">
        <v>88</v>
      </c>
      <c r="J100" s="133"/>
      <c r="K100" s="133"/>
      <c r="L100" s="133"/>
      <c r="M100" s="133"/>
      <c r="N100" s="93"/>
      <c r="O100" s="93" t="s">
        <v>87</v>
      </c>
      <c r="P100" s="93"/>
      <c r="Q100" s="93"/>
      <c r="R100" s="93"/>
      <c r="S100" s="93"/>
      <c r="T100" s="93"/>
      <c r="U100" s="93"/>
      <c r="V100" s="104"/>
    </row>
    <row r="101" spans="2:45" s="90" customFormat="1" ht="17.45" customHeight="1">
      <c r="B101" s="74"/>
      <c r="C101" s="74"/>
      <c r="D101" s="63"/>
      <c r="E101" s="63"/>
      <c r="F101" s="63"/>
      <c r="G101" s="63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91"/>
      <c r="T101" s="74"/>
      <c r="U101" s="74"/>
      <c r="V101" s="104"/>
    </row>
    <row r="102" spans="2:45" s="90" customFormat="1" ht="17.45" customHeight="1">
      <c r="B102" s="74"/>
      <c r="C102" s="74"/>
      <c r="D102" s="63"/>
      <c r="E102" s="63"/>
      <c r="F102" s="63"/>
      <c r="G102" s="63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91"/>
      <c r="T102" s="74"/>
      <c r="U102" s="74"/>
      <c r="V102" s="104"/>
    </row>
    <row r="103" spans="2:45" s="67" customFormat="1" ht="17.45" customHeight="1">
      <c r="B103" s="63"/>
      <c r="C103" s="63"/>
      <c r="D103" s="64" t="s">
        <v>26</v>
      </c>
      <c r="E103" s="65" t="s">
        <v>72</v>
      </c>
      <c r="F103" s="63"/>
      <c r="G103" s="63"/>
      <c r="H103" s="63"/>
      <c r="I103" s="63"/>
      <c r="J103" s="63"/>
      <c r="K103" s="63"/>
      <c r="L103" s="63"/>
      <c r="M103" s="63" t="s">
        <v>62</v>
      </c>
      <c r="N103" s="63"/>
      <c r="O103" s="63"/>
      <c r="P103" s="63"/>
      <c r="Q103" s="63"/>
      <c r="R103" s="63"/>
      <c r="S103" s="66"/>
      <c r="T103" s="63"/>
      <c r="U103" s="63"/>
      <c r="V103" s="63"/>
    </row>
    <row r="104" spans="2:45" s="67" customFormat="1" ht="17.45" customHeight="1">
      <c r="B104" s="63"/>
      <c r="C104" s="63"/>
      <c r="D104" s="63"/>
      <c r="E104" s="63"/>
      <c r="F104" s="63"/>
      <c r="G104" s="63"/>
      <c r="H104" s="63" t="s">
        <v>28</v>
      </c>
      <c r="I104" s="63"/>
      <c r="J104" s="63"/>
      <c r="K104" s="63" t="s">
        <v>29</v>
      </c>
      <c r="L104" s="63"/>
      <c r="M104" s="63"/>
      <c r="N104" s="63" t="s">
        <v>30</v>
      </c>
      <c r="O104" s="63"/>
      <c r="P104" s="63"/>
      <c r="Q104" s="63"/>
      <c r="R104" s="63"/>
      <c r="S104" s="66"/>
      <c r="T104" s="63"/>
      <c r="U104" s="63"/>
      <c r="V104" s="63"/>
    </row>
    <row r="105" spans="2:45" s="84" customFormat="1" ht="17.45" customHeight="1">
      <c r="B105" s="145" t="s">
        <v>0</v>
      </c>
      <c r="C105" s="103"/>
      <c r="D105" s="134" t="s">
        <v>1</v>
      </c>
      <c r="E105" s="134" t="s">
        <v>2</v>
      </c>
      <c r="F105" s="134" t="s">
        <v>3</v>
      </c>
      <c r="G105" s="134" t="s">
        <v>23</v>
      </c>
      <c r="H105" s="147" t="s">
        <v>4</v>
      </c>
      <c r="I105" s="148"/>
      <c r="J105" s="148"/>
      <c r="K105" s="148"/>
      <c r="L105" s="148"/>
      <c r="M105" s="148"/>
      <c r="N105" s="148"/>
      <c r="O105" s="148"/>
      <c r="P105" s="148"/>
      <c r="Q105" s="148"/>
      <c r="R105" s="149"/>
      <c r="S105" s="150" t="s">
        <v>5</v>
      </c>
      <c r="T105" s="145" t="s">
        <v>6</v>
      </c>
      <c r="U105" s="145" t="s">
        <v>7</v>
      </c>
      <c r="V105" s="134" t="s">
        <v>22</v>
      </c>
    </row>
    <row r="106" spans="2:45" s="62" customFormat="1" ht="17.45" customHeight="1">
      <c r="B106" s="146"/>
      <c r="C106" s="80"/>
      <c r="D106" s="135"/>
      <c r="E106" s="135"/>
      <c r="F106" s="135"/>
      <c r="G106" s="135"/>
      <c r="H106" s="80" t="s">
        <v>8</v>
      </c>
      <c r="I106" s="80" t="s">
        <v>9</v>
      </c>
      <c r="J106" s="80" t="s">
        <v>10</v>
      </c>
      <c r="K106" s="80" t="s">
        <v>11</v>
      </c>
      <c r="L106" s="80" t="s">
        <v>16</v>
      </c>
      <c r="M106" s="80" t="s">
        <v>12</v>
      </c>
      <c r="N106" s="80" t="s">
        <v>13</v>
      </c>
      <c r="O106" s="80" t="s">
        <v>17</v>
      </c>
      <c r="P106" s="80" t="s">
        <v>14</v>
      </c>
      <c r="Q106" s="80" t="s">
        <v>18</v>
      </c>
      <c r="R106" s="80" t="s">
        <v>15</v>
      </c>
      <c r="S106" s="151"/>
      <c r="T106" s="146"/>
      <c r="U106" s="146"/>
      <c r="V106" s="135"/>
    </row>
    <row r="107" spans="2:45" ht="17.45" customHeight="1">
      <c r="B107" s="161">
        <v>25</v>
      </c>
      <c r="C107" s="94"/>
      <c r="D107" s="153" t="str">
        <f>Ave!C29</f>
        <v>አብዱልወሀብ አሊ ሀሰን</v>
      </c>
      <c r="E107" s="159" t="str">
        <f>'S1'!E29</f>
        <v>M</v>
      </c>
      <c r="F107" s="159">
        <f>'S1'!F29</f>
        <v>14</v>
      </c>
      <c r="G107" s="101" t="s">
        <v>89</v>
      </c>
      <c r="H107" s="81">
        <f>'S1'!G29</f>
        <v>43</v>
      </c>
      <c r="I107" s="81">
        <f>'S1'!H29</f>
        <v>44</v>
      </c>
      <c r="J107" s="81">
        <f>'S1'!I29</f>
        <v>47</v>
      </c>
      <c r="K107" s="81">
        <f>'S1'!J29</f>
        <v>40</v>
      </c>
      <c r="L107" s="81">
        <f>'S1'!K29</f>
        <v>41</v>
      </c>
      <c r="M107" s="81">
        <f>'S1'!L29</f>
        <v>50</v>
      </c>
      <c r="N107" s="81">
        <f>'S1'!M29</f>
        <v>42</v>
      </c>
      <c r="O107" s="81">
        <f>'S1'!N29</f>
        <v>45</v>
      </c>
      <c r="P107" s="81">
        <f>'S1'!O29</f>
        <v>72</v>
      </c>
      <c r="Q107" s="81">
        <f>'S1'!P29</f>
        <v>58</v>
      </c>
      <c r="R107" s="81">
        <f>'S1'!Q29</f>
        <v>81</v>
      </c>
      <c r="S107" s="81">
        <f>'S1'!S29</f>
        <v>563</v>
      </c>
      <c r="T107" s="81">
        <f>'S1'!T29</f>
        <v>51.18181818181818</v>
      </c>
      <c r="U107" s="81">
        <f>'S1'!U29</f>
        <v>25</v>
      </c>
      <c r="V107" s="166" t="str">
        <f>Ave!T29</f>
        <v>ተዛውሯል</v>
      </c>
      <c r="AO107" s="88"/>
      <c r="AP107" s="88"/>
      <c r="AQ107" s="88"/>
      <c r="AR107" s="88"/>
      <c r="AS107" s="88"/>
    </row>
    <row r="108" spans="2:45" ht="17.45" customHeight="1">
      <c r="B108" s="163"/>
      <c r="C108" s="94"/>
      <c r="D108" s="154"/>
      <c r="E108" s="169"/>
      <c r="F108" s="169"/>
      <c r="G108" s="101" t="s">
        <v>90</v>
      </c>
      <c r="H108" s="81">
        <f>'S2'!G29</f>
        <v>61</v>
      </c>
      <c r="I108" s="81">
        <f>'S2'!H29</f>
        <v>47</v>
      </c>
      <c r="J108" s="81">
        <f>'S2'!I29</f>
        <v>24</v>
      </c>
      <c r="K108" s="81">
        <f>'S2'!J29</f>
        <v>42</v>
      </c>
      <c r="L108" s="81">
        <f>'S2'!K29</f>
        <v>32</v>
      </c>
      <c r="M108" s="81">
        <f>'S2'!L29</f>
        <v>48</v>
      </c>
      <c r="N108" s="81">
        <f>'S2'!M29</f>
        <v>48</v>
      </c>
      <c r="O108" s="81">
        <f>'S2'!N29</f>
        <v>45</v>
      </c>
      <c r="P108" s="81">
        <f>'S2'!O29</f>
        <v>63</v>
      </c>
      <c r="Q108" s="81">
        <f>'S2'!P29</f>
        <v>65</v>
      </c>
      <c r="R108" s="81">
        <f>'S2'!Q29</f>
        <v>62</v>
      </c>
      <c r="S108" s="81">
        <f>'S2'!S29</f>
        <v>537</v>
      </c>
      <c r="T108" s="81">
        <f>'S2'!T29</f>
        <v>48.81818181818182</v>
      </c>
      <c r="U108" s="81">
        <f>'S2'!U29</f>
        <v>28</v>
      </c>
      <c r="V108" s="167"/>
      <c r="AO108" s="88"/>
      <c r="AP108" s="88"/>
      <c r="AQ108" s="88"/>
      <c r="AR108" s="88"/>
      <c r="AS108" s="88"/>
    </row>
    <row r="109" spans="2:45" ht="17.45" customHeight="1">
      <c r="B109" s="162"/>
      <c r="C109" s="94"/>
      <c r="D109" s="155"/>
      <c r="E109" s="160"/>
      <c r="F109" s="160"/>
      <c r="G109" s="101" t="s">
        <v>24</v>
      </c>
      <c r="H109" s="81">
        <f>Ave!F29</f>
        <v>52</v>
      </c>
      <c r="I109" s="81">
        <f>Ave!G29</f>
        <v>45.5</v>
      </c>
      <c r="J109" s="81">
        <f>Ave!H29</f>
        <v>35.5</v>
      </c>
      <c r="K109" s="81">
        <f>Ave!I29</f>
        <v>41</v>
      </c>
      <c r="L109" s="81">
        <f>Ave!J29</f>
        <v>36.5</v>
      </c>
      <c r="M109" s="81">
        <f>Ave!K29</f>
        <v>49</v>
      </c>
      <c r="N109" s="81">
        <f>Ave!L29</f>
        <v>45</v>
      </c>
      <c r="O109" s="81">
        <f>Ave!M29</f>
        <v>45</v>
      </c>
      <c r="P109" s="81">
        <f>Ave!N29</f>
        <v>67.5</v>
      </c>
      <c r="Q109" s="81">
        <f>Ave!O29</f>
        <v>61.5</v>
      </c>
      <c r="R109" s="81">
        <f>Ave!P29</f>
        <v>71.5</v>
      </c>
      <c r="S109" s="81">
        <f>Ave!Q29</f>
        <v>550</v>
      </c>
      <c r="T109" s="81">
        <f>Ave!R29</f>
        <v>50</v>
      </c>
      <c r="U109" s="81">
        <f>Ave!S29</f>
        <v>28</v>
      </c>
      <c r="V109" s="168"/>
      <c r="AO109" s="88"/>
      <c r="AP109" s="88"/>
      <c r="AQ109" s="88"/>
      <c r="AR109" s="88"/>
      <c r="AS109" s="88"/>
    </row>
    <row r="110" spans="2:45" ht="17.45" customHeight="1">
      <c r="B110" s="161">
        <v>26</v>
      </c>
      <c r="C110" s="94"/>
      <c r="D110" s="153" t="str">
        <f>Ave!C30</f>
        <v>አብዱልፈታህ ሙሀመድ አህመድ</v>
      </c>
      <c r="E110" s="159" t="str">
        <f>'S1'!E30</f>
        <v>M</v>
      </c>
      <c r="F110" s="159">
        <f>'S1'!F30</f>
        <v>14</v>
      </c>
      <c r="G110" s="101" t="s">
        <v>89</v>
      </c>
      <c r="H110" s="81">
        <f>'S1'!G30</f>
        <v>49</v>
      </c>
      <c r="I110" s="81">
        <f>'S1'!H30</f>
        <v>49</v>
      </c>
      <c r="J110" s="81">
        <f>'S1'!I30</f>
        <v>38</v>
      </c>
      <c r="K110" s="81">
        <f>'S1'!J30</f>
        <v>35</v>
      </c>
      <c r="L110" s="81">
        <f>'S1'!K30</f>
        <v>40</v>
      </c>
      <c r="M110" s="81">
        <f>'S1'!L30</f>
        <v>55</v>
      </c>
      <c r="N110" s="81">
        <f>'S1'!M30</f>
        <v>37</v>
      </c>
      <c r="O110" s="81">
        <f>'S1'!N30</f>
        <v>52</v>
      </c>
      <c r="P110" s="81">
        <f>'S1'!O30</f>
        <v>82</v>
      </c>
      <c r="Q110" s="81">
        <f>'S1'!P30</f>
        <v>66</v>
      </c>
      <c r="R110" s="81">
        <f>'S1'!Q30</f>
        <v>84</v>
      </c>
      <c r="S110" s="81">
        <f>'S1'!S30</f>
        <v>587</v>
      </c>
      <c r="T110" s="81">
        <f>'S1'!T30</f>
        <v>53.363636363636367</v>
      </c>
      <c r="U110" s="81">
        <f>'S1'!U30</f>
        <v>17</v>
      </c>
      <c r="V110" s="166" t="str">
        <f>Ave!T30</f>
        <v>ተዛውሯል</v>
      </c>
      <c r="AO110" s="88"/>
      <c r="AP110" s="88"/>
      <c r="AQ110" s="88"/>
      <c r="AR110" s="88"/>
      <c r="AS110" s="88"/>
    </row>
    <row r="111" spans="2:45" ht="17.45" customHeight="1">
      <c r="B111" s="163"/>
      <c r="C111" s="94"/>
      <c r="D111" s="154"/>
      <c r="E111" s="169"/>
      <c r="F111" s="169"/>
      <c r="G111" s="101" t="s">
        <v>90</v>
      </c>
      <c r="H111" s="81">
        <f>'S2'!G30</f>
        <v>52</v>
      </c>
      <c r="I111" s="81">
        <f>'S2'!H30</f>
        <v>61</v>
      </c>
      <c r="J111" s="81">
        <f>'S2'!I30</f>
        <v>40</v>
      </c>
      <c r="K111" s="81">
        <f>'S2'!J30</f>
        <v>37</v>
      </c>
      <c r="L111" s="81">
        <f>'S2'!K30</f>
        <v>25</v>
      </c>
      <c r="M111" s="81">
        <f>'S2'!L30</f>
        <v>49</v>
      </c>
      <c r="N111" s="81">
        <f>'S2'!M30</f>
        <v>46</v>
      </c>
      <c r="O111" s="81">
        <f>'S2'!N30</f>
        <v>52</v>
      </c>
      <c r="P111" s="81">
        <f>'S2'!O30</f>
        <v>68</v>
      </c>
      <c r="Q111" s="81">
        <f>'S2'!P30</f>
        <v>61</v>
      </c>
      <c r="R111" s="81">
        <f>'S2'!Q30</f>
        <v>60</v>
      </c>
      <c r="S111" s="81">
        <f>'S2'!S30</f>
        <v>551</v>
      </c>
      <c r="T111" s="81">
        <f>'S2'!T30</f>
        <v>50.090909090909093</v>
      </c>
      <c r="U111" s="81">
        <f>'S2'!U30</f>
        <v>24</v>
      </c>
      <c r="V111" s="167"/>
      <c r="AO111" s="88"/>
      <c r="AP111" s="88"/>
      <c r="AQ111" s="88"/>
      <c r="AR111" s="88"/>
      <c r="AS111" s="88"/>
    </row>
    <row r="112" spans="2:45" ht="17.45" customHeight="1">
      <c r="B112" s="162"/>
      <c r="C112" s="94"/>
      <c r="D112" s="155"/>
      <c r="E112" s="160"/>
      <c r="F112" s="160"/>
      <c r="G112" s="101" t="s">
        <v>24</v>
      </c>
      <c r="H112" s="81">
        <f>Ave!F30</f>
        <v>50.5</v>
      </c>
      <c r="I112" s="81">
        <f>Ave!G30</f>
        <v>55</v>
      </c>
      <c r="J112" s="81">
        <f>Ave!H30</f>
        <v>39</v>
      </c>
      <c r="K112" s="81">
        <f>Ave!I30</f>
        <v>36</v>
      </c>
      <c r="L112" s="81">
        <f>Ave!J30</f>
        <v>32.5</v>
      </c>
      <c r="M112" s="81">
        <f>Ave!K30</f>
        <v>52</v>
      </c>
      <c r="N112" s="81">
        <f>Ave!L30</f>
        <v>41.5</v>
      </c>
      <c r="O112" s="81">
        <f>Ave!M30</f>
        <v>52</v>
      </c>
      <c r="P112" s="81">
        <f>Ave!N30</f>
        <v>75</v>
      </c>
      <c r="Q112" s="81">
        <f>Ave!O30</f>
        <v>63.5</v>
      </c>
      <c r="R112" s="81">
        <f>Ave!P30</f>
        <v>72</v>
      </c>
      <c r="S112" s="81">
        <f>Ave!Q30</f>
        <v>569</v>
      </c>
      <c r="T112" s="81">
        <f>Ave!R30</f>
        <v>51.727272727272727</v>
      </c>
      <c r="U112" s="81">
        <f>Ave!S30</f>
        <v>21</v>
      </c>
      <c r="V112" s="168"/>
      <c r="AO112" s="88"/>
      <c r="AP112" s="88"/>
      <c r="AQ112" s="88"/>
      <c r="AR112" s="88"/>
      <c r="AS112" s="88"/>
    </row>
    <row r="113" spans="2:45" ht="17.45" customHeight="1">
      <c r="B113" s="152">
        <v>27</v>
      </c>
      <c r="C113" s="161">
        <f>'S1'!C31</f>
        <v>27</v>
      </c>
      <c r="D113" s="153" t="str">
        <f>Ave!C31</f>
        <v>አብዱረህማን ሁሴን ሰኢድ</v>
      </c>
      <c r="E113" s="156" t="str">
        <f>'S1'!E31</f>
        <v>M</v>
      </c>
      <c r="F113" s="156">
        <f>'S1'!F31</f>
        <v>13</v>
      </c>
      <c r="G113" s="101" t="s">
        <v>89</v>
      </c>
      <c r="H113" s="81">
        <f>'S1'!G31</f>
        <v>53</v>
      </c>
      <c r="I113" s="81">
        <f>'S1'!H31</f>
        <v>56</v>
      </c>
      <c r="J113" s="81">
        <f>'S1'!I31</f>
        <v>51</v>
      </c>
      <c r="K113" s="81">
        <f>'S1'!J31</f>
        <v>41</v>
      </c>
      <c r="L113" s="81">
        <f>'S1'!K31</f>
        <v>39</v>
      </c>
      <c r="M113" s="81">
        <f>'S1'!L31</f>
        <v>53</v>
      </c>
      <c r="N113" s="81">
        <f>'S1'!M31</f>
        <v>38</v>
      </c>
      <c r="O113" s="81">
        <f>'S1'!N31</f>
        <v>50</v>
      </c>
      <c r="P113" s="81">
        <f>'S1'!O31</f>
        <v>81</v>
      </c>
      <c r="Q113" s="81">
        <f>'S1'!P31</f>
        <v>50</v>
      </c>
      <c r="R113" s="81">
        <f>'S1'!Q31</f>
        <v>75</v>
      </c>
      <c r="S113" s="81">
        <f>'S1'!S31</f>
        <v>587</v>
      </c>
      <c r="T113" s="81">
        <f>'S1'!T31</f>
        <v>53.363636363636367</v>
      </c>
      <c r="U113" s="81">
        <f>'S1'!U31</f>
        <v>17</v>
      </c>
      <c r="V113" s="136" t="str">
        <f>Ave!T31</f>
        <v>ተዛውሯል</v>
      </c>
      <c r="AO113" s="88"/>
      <c r="AP113" s="88"/>
      <c r="AQ113" s="88"/>
      <c r="AR113" s="88"/>
      <c r="AS113" s="88"/>
    </row>
    <row r="114" spans="2:45" ht="17.45" customHeight="1">
      <c r="B114" s="152"/>
      <c r="C114" s="163"/>
      <c r="D114" s="154"/>
      <c r="E114" s="156"/>
      <c r="F114" s="156"/>
      <c r="G114" s="101" t="s">
        <v>90</v>
      </c>
      <c r="H114" s="81">
        <f>'S2'!G31</f>
        <v>62</v>
      </c>
      <c r="I114" s="81">
        <f>'S2'!H31</f>
        <v>44</v>
      </c>
      <c r="J114" s="81">
        <f>'S2'!I31</f>
        <v>50</v>
      </c>
      <c r="K114" s="81">
        <f>'S2'!J31</f>
        <v>26</v>
      </c>
      <c r="L114" s="81">
        <f>'S2'!K31</f>
        <v>28</v>
      </c>
      <c r="M114" s="81">
        <f>'S2'!L31</f>
        <v>45</v>
      </c>
      <c r="N114" s="81">
        <f>'S2'!M31</f>
        <v>49</v>
      </c>
      <c r="O114" s="81">
        <f>'S2'!N31</f>
        <v>54</v>
      </c>
      <c r="P114" s="81">
        <f>'S2'!O31</f>
        <v>65</v>
      </c>
      <c r="Q114" s="81">
        <f>'S2'!P31</f>
        <v>28</v>
      </c>
      <c r="R114" s="81">
        <f>'S2'!Q31</f>
        <v>74</v>
      </c>
      <c r="S114" s="81">
        <f>'S2'!S31</f>
        <v>525</v>
      </c>
      <c r="T114" s="81">
        <f>'S2'!T31</f>
        <v>47.727272727272727</v>
      </c>
      <c r="U114" s="81">
        <f>'S2'!U31</f>
        <v>29</v>
      </c>
      <c r="V114" s="137"/>
      <c r="AO114" s="88"/>
      <c r="AP114" s="88"/>
      <c r="AQ114" s="88"/>
      <c r="AR114" s="88"/>
      <c r="AS114" s="88"/>
    </row>
    <row r="115" spans="2:45" ht="17.45" customHeight="1">
      <c r="B115" s="152"/>
      <c r="C115" s="162"/>
      <c r="D115" s="155"/>
      <c r="E115" s="156"/>
      <c r="F115" s="156"/>
      <c r="G115" s="101" t="s">
        <v>24</v>
      </c>
      <c r="H115" s="81">
        <f>Ave!F31</f>
        <v>57.5</v>
      </c>
      <c r="I115" s="81">
        <f>Ave!G31</f>
        <v>50</v>
      </c>
      <c r="J115" s="81">
        <f>Ave!H31</f>
        <v>50.5</v>
      </c>
      <c r="K115" s="81">
        <f>Ave!I31</f>
        <v>33.5</v>
      </c>
      <c r="L115" s="81">
        <f>Ave!J31</f>
        <v>33.5</v>
      </c>
      <c r="M115" s="81">
        <f>Ave!K31</f>
        <v>49</v>
      </c>
      <c r="N115" s="81">
        <f>Ave!L31</f>
        <v>43.5</v>
      </c>
      <c r="O115" s="81">
        <f>Ave!M31</f>
        <v>52</v>
      </c>
      <c r="P115" s="81">
        <f>Ave!N31</f>
        <v>73</v>
      </c>
      <c r="Q115" s="81">
        <f>Ave!O31</f>
        <v>39</v>
      </c>
      <c r="R115" s="81">
        <f>Ave!P31</f>
        <v>74.5</v>
      </c>
      <c r="S115" s="81">
        <f>Ave!Q31</f>
        <v>556</v>
      </c>
      <c r="T115" s="81">
        <f>Ave!R31</f>
        <v>50.545454545454547</v>
      </c>
      <c r="U115" s="81">
        <f>Ave!S31</f>
        <v>25</v>
      </c>
      <c r="V115" s="138"/>
      <c r="AO115" s="88"/>
      <c r="AP115" s="88"/>
      <c r="AQ115" s="88"/>
      <c r="AR115" s="88"/>
      <c r="AS115" s="88"/>
    </row>
    <row r="116" spans="2:45" ht="17.45" customHeight="1">
      <c r="B116" s="152">
        <v>28</v>
      </c>
      <c r="C116" s="161">
        <f>'S1'!C32</f>
        <v>28</v>
      </c>
      <c r="D116" s="153" t="str">
        <f>Ave!C32</f>
        <v>አብዱረህማን ሰኢድ ገደፋው</v>
      </c>
      <c r="E116" s="156" t="str">
        <f>'S1'!E32</f>
        <v>M</v>
      </c>
      <c r="F116" s="156">
        <f>'S1'!F32</f>
        <v>14</v>
      </c>
      <c r="G116" s="101" t="s">
        <v>89</v>
      </c>
      <c r="H116" s="81">
        <f>'S1'!G32</f>
        <v>39</v>
      </c>
      <c r="I116" s="81">
        <f>'S1'!H32</f>
        <v>38</v>
      </c>
      <c r="J116" s="81">
        <f>'S1'!I32</f>
        <v>36</v>
      </c>
      <c r="K116" s="81">
        <f>'S1'!J32</f>
        <v>37</v>
      </c>
      <c r="L116" s="81">
        <f>'S1'!K32</f>
        <v>39</v>
      </c>
      <c r="M116" s="81">
        <f>'S1'!L32</f>
        <v>41</v>
      </c>
      <c r="N116" s="81">
        <f>'S1'!M32</f>
        <v>41</v>
      </c>
      <c r="O116" s="81">
        <f>'S1'!N32</f>
        <v>41</v>
      </c>
      <c r="P116" s="81">
        <f>'S1'!O32</f>
        <v>69.5</v>
      </c>
      <c r="Q116" s="81">
        <f>'S1'!P32</f>
        <v>49</v>
      </c>
      <c r="R116" s="81">
        <f>'S1'!Q32</f>
        <v>82</v>
      </c>
      <c r="S116" s="81">
        <f>'S1'!S32</f>
        <v>512.5</v>
      </c>
      <c r="T116" s="81">
        <f>'S1'!T32</f>
        <v>46.590909090909093</v>
      </c>
      <c r="U116" s="81">
        <f>'S1'!U32</f>
        <v>37</v>
      </c>
      <c r="V116" s="136" t="str">
        <f>Ave!T32</f>
        <v>አልተዛወረም</v>
      </c>
      <c r="AO116" s="88"/>
      <c r="AP116" s="88"/>
      <c r="AQ116" s="88"/>
      <c r="AR116" s="88"/>
      <c r="AS116" s="88"/>
    </row>
    <row r="117" spans="2:45" ht="17.45" customHeight="1">
      <c r="B117" s="152"/>
      <c r="C117" s="163"/>
      <c r="D117" s="154"/>
      <c r="E117" s="156"/>
      <c r="F117" s="156"/>
      <c r="G117" s="101" t="s">
        <v>90</v>
      </c>
      <c r="H117" s="81">
        <f>'S2'!G32</f>
        <v>32</v>
      </c>
      <c r="I117" s="81">
        <f>'S2'!H32</f>
        <v>35</v>
      </c>
      <c r="J117" s="81">
        <f>'S2'!I32</f>
        <v>32</v>
      </c>
      <c r="K117" s="81">
        <f>'S2'!J32</f>
        <v>35</v>
      </c>
      <c r="L117" s="81">
        <f>'S2'!K32</f>
        <v>46</v>
      </c>
      <c r="M117" s="81">
        <f>'S2'!L32</f>
        <v>53</v>
      </c>
      <c r="N117" s="81">
        <f>'S2'!M32</f>
        <v>59</v>
      </c>
      <c r="O117" s="81">
        <f>'S2'!N32</f>
        <v>46</v>
      </c>
      <c r="P117" s="81">
        <f>'S2'!O32</f>
        <v>62</v>
      </c>
      <c r="Q117" s="81">
        <f>'S2'!P32</f>
        <v>10</v>
      </c>
      <c r="R117" s="81">
        <f>'S2'!Q32</f>
        <v>54</v>
      </c>
      <c r="S117" s="81">
        <f>'S2'!S32</f>
        <v>464</v>
      </c>
      <c r="T117" s="81">
        <f>'S2'!T32</f>
        <v>42.18181818181818</v>
      </c>
      <c r="U117" s="81">
        <f>'S2'!U32</f>
        <v>38</v>
      </c>
      <c r="V117" s="137"/>
      <c r="AO117" s="88"/>
      <c r="AP117" s="88"/>
      <c r="AQ117" s="88"/>
      <c r="AR117" s="88"/>
      <c r="AS117" s="88"/>
    </row>
    <row r="118" spans="2:45" ht="17.45" customHeight="1">
      <c r="B118" s="152"/>
      <c r="C118" s="162"/>
      <c r="D118" s="155"/>
      <c r="E118" s="156"/>
      <c r="F118" s="156"/>
      <c r="G118" s="101" t="s">
        <v>24</v>
      </c>
      <c r="H118" s="81">
        <f>Ave!F32</f>
        <v>35.5</v>
      </c>
      <c r="I118" s="81">
        <f>Ave!G32</f>
        <v>36.5</v>
      </c>
      <c r="J118" s="81">
        <f>Ave!H32</f>
        <v>34</v>
      </c>
      <c r="K118" s="81">
        <f>Ave!I32</f>
        <v>36</v>
      </c>
      <c r="L118" s="81">
        <f>Ave!J32</f>
        <v>42.5</v>
      </c>
      <c r="M118" s="81">
        <f>Ave!K32</f>
        <v>47</v>
      </c>
      <c r="N118" s="81">
        <f>Ave!L32</f>
        <v>50</v>
      </c>
      <c r="O118" s="81">
        <f>Ave!M32</f>
        <v>43.5</v>
      </c>
      <c r="P118" s="81">
        <f>Ave!N32</f>
        <v>65.75</v>
      </c>
      <c r="Q118" s="81">
        <f>Ave!O32</f>
        <v>29.5</v>
      </c>
      <c r="R118" s="81">
        <f>Ave!P32</f>
        <v>68</v>
      </c>
      <c r="S118" s="81">
        <f>Ave!Q32</f>
        <v>488.25</v>
      </c>
      <c r="T118" s="81">
        <f>Ave!R32</f>
        <v>44.386363636363633</v>
      </c>
      <c r="U118" s="81">
        <f>Ave!S32</f>
        <v>37</v>
      </c>
      <c r="V118" s="138"/>
      <c r="AO118" s="88"/>
      <c r="AP118" s="88"/>
      <c r="AQ118" s="88"/>
      <c r="AR118" s="88"/>
      <c r="AS118" s="88"/>
    </row>
    <row r="119" spans="2:45" ht="17.45" customHeight="1">
      <c r="B119" s="152">
        <v>29</v>
      </c>
      <c r="C119" s="161">
        <f>'S1'!C33</f>
        <v>29</v>
      </c>
      <c r="D119" s="153" t="str">
        <f>Ave!C33</f>
        <v>አብዱረህማን ሱልጧል እንድሪስ</v>
      </c>
      <c r="E119" s="156" t="str">
        <f>'S1'!E33</f>
        <v>M</v>
      </c>
      <c r="F119" s="156">
        <f>'S1'!F33</f>
        <v>14</v>
      </c>
      <c r="G119" s="101" t="s">
        <v>89</v>
      </c>
      <c r="H119" s="81">
        <f>'S1'!G33</f>
        <v>88</v>
      </c>
      <c r="I119" s="81">
        <f>'S1'!H33</f>
        <v>77</v>
      </c>
      <c r="J119" s="81">
        <f>'S1'!I33</f>
        <v>88</v>
      </c>
      <c r="K119" s="81">
        <f>'S1'!J33</f>
        <v>73</v>
      </c>
      <c r="L119" s="81">
        <f>'S1'!K33</f>
        <v>92</v>
      </c>
      <c r="M119" s="81">
        <f>'S1'!L33</f>
        <v>95</v>
      </c>
      <c r="N119" s="81">
        <f>'S1'!M33</f>
        <v>64</v>
      </c>
      <c r="O119" s="81">
        <f>'S1'!N33</f>
        <v>75</v>
      </c>
      <c r="P119" s="81">
        <f>'S1'!O33</f>
        <v>73</v>
      </c>
      <c r="Q119" s="81">
        <f>'S1'!P33</f>
        <v>72</v>
      </c>
      <c r="R119" s="81">
        <f>'S1'!Q33</f>
        <v>81</v>
      </c>
      <c r="S119" s="81">
        <f>'S1'!S33</f>
        <v>878</v>
      </c>
      <c r="T119" s="81">
        <f>'S1'!T33</f>
        <v>79.818181818181813</v>
      </c>
      <c r="U119" s="81">
        <f>'S1'!U33</f>
        <v>2</v>
      </c>
      <c r="V119" s="136" t="str">
        <f>Ave!T33</f>
        <v>ተዛውሯል</v>
      </c>
      <c r="AO119" s="88"/>
      <c r="AP119" s="88"/>
      <c r="AQ119" s="88"/>
      <c r="AR119" s="88"/>
      <c r="AS119" s="88"/>
    </row>
    <row r="120" spans="2:45" ht="17.45" customHeight="1">
      <c r="B120" s="152"/>
      <c r="C120" s="163"/>
      <c r="D120" s="154"/>
      <c r="E120" s="156"/>
      <c r="F120" s="156"/>
      <c r="G120" s="101" t="s">
        <v>90</v>
      </c>
      <c r="H120" s="81">
        <f>'S2'!G33</f>
        <v>92</v>
      </c>
      <c r="I120" s="81">
        <f>'S2'!H33</f>
        <v>75</v>
      </c>
      <c r="J120" s="81">
        <f>'S2'!I33</f>
        <v>78</v>
      </c>
      <c r="K120" s="81">
        <f>'S2'!J33</f>
        <v>69</v>
      </c>
      <c r="L120" s="81">
        <f>'S2'!K33</f>
        <v>64</v>
      </c>
      <c r="M120" s="81">
        <f>'S2'!L33</f>
        <v>65</v>
      </c>
      <c r="N120" s="81">
        <f>'S2'!M33</f>
        <v>82</v>
      </c>
      <c r="O120" s="81">
        <f>'S2'!N33</f>
        <v>71</v>
      </c>
      <c r="P120" s="81">
        <f>'S2'!O33</f>
        <v>64</v>
      </c>
      <c r="Q120" s="81">
        <f>'S2'!P33</f>
        <v>55</v>
      </c>
      <c r="R120" s="81">
        <f>'S2'!Q33</f>
        <v>83</v>
      </c>
      <c r="S120" s="81">
        <f>'S2'!S33</f>
        <v>798</v>
      </c>
      <c r="T120" s="81">
        <f>'S2'!T33</f>
        <v>72.545454545454547</v>
      </c>
      <c r="U120" s="81">
        <f>'S2'!U33</f>
        <v>2</v>
      </c>
      <c r="V120" s="137"/>
      <c r="AO120" s="88"/>
      <c r="AP120" s="88"/>
      <c r="AQ120" s="88"/>
      <c r="AR120" s="88"/>
      <c r="AS120" s="88"/>
    </row>
    <row r="121" spans="2:45" ht="17.45" customHeight="1">
      <c r="B121" s="152"/>
      <c r="C121" s="162"/>
      <c r="D121" s="155"/>
      <c r="E121" s="156"/>
      <c r="F121" s="156"/>
      <c r="G121" s="101" t="s">
        <v>24</v>
      </c>
      <c r="H121" s="81">
        <f>Ave!F33</f>
        <v>90</v>
      </c>
      <c r="I121" s="81">
        <f>Ave!G33</f>
        <v>76</v>
      </c>
      <c r="J121" s="81">
        <f>Ave!H33</f>
        <v>83</v>
      </c>
      <c r="K121" s="81">
        <f>Ave!I33</f>
        <v>71</v>
      </c>
      <c r="L121" s="81">
        <f>Ave!J33</f>
        <v>78</v>
      </c>
      <c r="M121" s="81">
        <f>Ave!K33</f>
        <v>80</v>
      </c>
      <c r="N121" s="81">
        <f>Ave!L33</f>
        <v>73</v>
      </c>
      <c r="O121" s="81">
        <f>Ave!M33</f>
        <v>73</v>
      </c>
      <c r="P121" s="81">
        <f>Ave!N33</f>
        <v>68.5</v>
      </c>
      <c r="Q121" s="81">
        <f>Ave!O33</f>
        <v>63.5</v>
      </c>
      <c r="R121" s="81">
        <f>Ave!P33</f>
        <v>82</v>
      </c>
      <c r="S121" s="81">
        <f>Ave!Q33</f>
        <v>838</v>
      </c>
      <c r="T121" s="81">
        <f>Ave!R33</f>
        <v>76.181818181818187</v>
      </c>
      <c r="U121" s="81">
        <f>Ave!S33</f>
        <v>2</v>
      </c>
      <c r="V121" s="138"/>
      <c r="AO121" s="88"/>
      <c r="AP121" s="88"/>
      <c r="AQ121" s="88"/>
      <c r="AR121" s="88"/>
      <c r="AS121" s="88"/>
    </row>
    <row r="122" spans="2:45" ht="17.45" customHeight="1">
      <c r="B122" s="152">
        <v>30</v>
      </c>
      <c r="C122" s="161">
        <f>'S1'!C34</f>
        <v>30</v>
      </c>
      <c r="D122" s="153" t="str">
        <f>Ave!C34</f>
        <v>አብዱረህማን ኑርየ አበጋዝ</v>
      </c>
      <c r="E122" s="156" t="str">
        <f>'S1'!E34</f>
        <v>M</v>
      </c>
      <c r="F122" s="156">
        <f>'S1'!F34</f>
        <v>14</v>
      </c>
      <c r="G122" s="101" t="s">
        <v>89</v>
      </c>
      <c r="H122" s="81">
        <f>'S1'!G34</f>
        <v>53</v>
      </c>
      <c r="I122" s="81">
        <f>'S1'!H34</f>
        <v>52</v>
      </c>
      <c r="J122" s="81">
        <f>'S1'!I34</f>
        <v>57</v>
      </c>
      <c r="K122" s="81">
        <f>'S1'!J34</f>
        <v>39</v>
      </c>
      <c r="L122" s="81">
        <f>'S1'!K34</f>
        <v>37</v>
      </c>
      <c r="M122" s="81">
        <f>'S1'!L34</f>
        <v>61</v>
      </c>
      <c r="N122" s="81">
        <f>'S1'!M34</f>
        <v>28</v>
      </c>
      <c r="O122" s="81">
        <f>'S1'!N34</f>
        <v>50</v>
      </c>
      <c r="P122" s="81">
        <f>'S1'!O34</f>
        <v>81.5</v>
      </c>
      <c r="Q122" s="81">
        <f>'S1'!P34</f>
        <v>50</v>
      </c>
      <c r="R122" s="81">
        <f>'S1'!Q34</f>
        <v>65</v>
      </c>
      <c r="S122" s="81">
        <f>'S1'!S34</f>
        <v>573.5</v>
      </c>
      <c r="T122" s="81">
        <f>'S1'!T34</f>
        <v>52.136363636363633</v>
      </c>
      <c r="U122" s="81">
        <f>'S1'!U34</f>
        <v>20</v>
      </c>
      <c r="V122" s="136" t="str">
        <f>Ave!T34</f>
        <v>ተዛውሯል</v>
      </c>
      <c r="AO122" s="88"/>
      <c r="AP122" s="88"/>
      <c r="AQ122" s="88"/>
      <c r="AR122" s="88"/>
      <c r="AS122" s="88"/>
    </row>
    <row r="123" spans="2:45" ht="17.45" customHeight="1">
      <c r="B123" s="152"/>
      <c r="C123" s="163"/>
      <c r="D123" s="154"/>
      <c r="E123" s="156"/>
      <c r="F123" s="156"/>
      <c r="G123" s="101" t="s">
        <v>90</v>
      </c>
      <c r="H123" s="81">
        <f>'S2'!G34</f>
        <v>47</v>
      </c>
      <c r="I123" s="81">
        <f>'S2'!H34</f>
        <v>46</v>
      </c>
      <c r="J123" s="81">
        <f>'S2'!I34</f>
        <v>55</v>
      </c>
      <c r="K123" s="81">
        <f>'S2'!J34</f>
        <v>41</v>
      </c>
      <c r="L123" s="81">
        <f>'S2'!K34</f>
        <v>42</v>
      </c>
      <c r="M123" s="81">
        <f>'S2'!L34</f>
        <v>52</v>
      </c>
      <c r="N123" s="81">
        <f>'S2'!M34</f>
        <v>57</v>
      </c>
      <c r="O123" s="81">
        <f>'S2'!N34</f>
        <v>50</v>
      </c>
      <c r="P123" s="81">
        <f>'S2'!O34</f>
        <v>67</v>
      </c>
      <c r="Q123" s="81">
        <f>'S2'!P34</f>
        <v>61</v>
      </c>
      <c r="R123" s="81">
        <f>'S2'!Q34</f>
        <v>59</v>
      </c>
      <c r="S123" s="81">
        <f>'S2'!S34</f>
        <v>577</v>
      </c>
      <c r="T123" s="81">
        <f>'S2'!T34</f>
        <v>52.454545454545453</v>
      </c>
      <c r="U123" s="81">
        <f>'S2'!U34</f>
        <v>17</v>
      </c>
      <c r="V123" s="137"/>
      <c r="AO123" s="88"/>
      <c r="AP123" s="88"/>
      <c r="AQ123" s="88"/>
      <c r="AR123" s="88"/>
      <c r="AS123" s="88"/>
    </row>
    <row r="124" spans="2:45" ht="17.45" customHeight="1">
      <c r="B124" s="152"/>
      <c r="C124" s="162"/>
      <c r="D124" s="155"/>
      <c r="E124" s="156"/>
      <c r="F124" s="156"/>
      <c r="G124" s="101" t="s">
        <v>24</v>
      </c>
      <c r="H124" s="81">
        <f>Ave!F34</f>
        <v>50</v>
      </c>
      <c r="I124" s="81">
        <f>Ave!G34</f>
        <v>49</v>
      </c>
      <c r="J124" s="81">
        <f>Ave!H34</f>
        <v>56</v>
      </c>
      <c r="K124" s="81">
        <f>Ave!I34</f>
        <v>40</v>
      </c>
      <c r="L124" s="81">
        <f>Ave!J34</f>
        <v>39.5</v>
      </c>
      <c r="M124" s="81">
        <f>Ave!K34</f>
        <v>56.5</v>
      </c>
      <c r="N124" s="81">
        <f>Ave!L34</f>
        <v>42.5</v>
      </c>
      <c r="O124" s="81">
        <f>Ave!M34</f>
        <v>50</v>
      </c>
      <c r="P124" s="81">
        <f>Ave!N34</f>
        <v>74.25</v>
      </c>
      <c r="Q124" s="81">
        <f>Ave!O34</f>
        <v>55.5</v>
      </c>
      <c r="R124" s="81">
        <f>Ave!P34</f>
        <v>62</v>
      </c>
      <c r="S124" s="81">
        <f>Ave!Q34</f>
        <v>575.25</v>
      </c>
      <c r="T124" s="81">
        <f>Ave!R34</f>
        <v>52.295454545454547</v>
      </c>
      <c r="U124" s="81">
        <f>Ave!S34</f>
        <v>19</v>
      </c>
      <c r="V124" s="138"/>
      <c r="AO124" s="88"/>
      <c r="AP124" s="88"/>
      <c r="AQ124" s="88"/>
      <c r="AR124" s="88"/>
      <c r="AS124" s="88"/>
    </row>
    <row r="125" spans="2:45" ht="17.45" customHeight="1">
      <c r="B125" s="152">
        <v>31</v>
      </c>
      <c r="C125" s="161">
        <f>'S1'!C35</f>
        <v>31</v>
      </c>
      <c r="D125" s="153" t="str">
        <f>Ave!C35</f>
        <v>አይመን ሁሴን ይማም</v>
      </c>
      <c r="E125" s="156" t="str">
        <f>'S1'!E35</f>
        <v>M</v>
      </c>
      <c r="F125" s="156">
        <f>'S1'!F35</f>
        <v>16</v>
      </c>
      <c r="G125" s="101" t="s">
        <v>89</v>
      </c>
      <c r="H125" s="81">
        <f>'S1'!G35</f>
        <v>51</v>
      </c>
      <c r="I125" s="81">
        <f>'S1'!H35</f>
        <v>70</v>
      </c>
      <c r="J125" s="81">
        <f>'S1'!I35</f>
        <v>93</v>
      </c>
      <c r="K125" s="81">
        <f>'S1'!J35</f>
        <v>58</v>
      </c>
      <c r="L125" s="81">
        <f>'S1'!K35</f>
        <v>40</v>
      </c>
      <c r="M125" s="81">
        <f>'S1'!L35</f>
        <v>70</v>
      </c>
      <c r="N125" s="81">
        <f>'S1'!M35</f>
        <v>43</v>
      </c>
      <c r="O125" s="81">
        <f>'S1'!N35</f>
        <v>66</v>
      </c>
      <c r="P125" s="81">
        <f>'S1'!O35</f>
        <v>81</v>
      </c>
      <c r="Q125" s="81">
        <f>'S1'!P35</f>
        <v>61</v>
      </c>
      <c r="R125" s="81">
        <f>'S1'!Q35</f>
        <v>90</v>
      </c>
      <c r="S125" s="81">
        <f>'S1'!S35</f>
        <v>723</v>
      </c>
      <c r="T125" s="81">
        <f>'S1'!T35</f>
        <v>65.727272727272734</v>
      </c>
      <c r="U125" s="81">
        <f>'S1'!U35</f>
        <v>5</v>
      </c>
      <c r="V125" s="136" t="str">
        <f>Ave!T35</f>
        <v>ተዛውሯል</v>
      </c>
      <c r="AO125" s="88"/>
      <c r="AP125" s="88"/>
      <c r="AQ125" s="88"/>
      <c r="AR125" s="88"/>
      <c r="AS125" s="88"/>
    </row>
    <row r="126" spans="2:45" ht="17.45" customHeight="1">
      <c r="B126" s="152"/>
      <c r="C126" s="163"/>
      <c r="D126" s="154"/>
      <c r="E126" s="156"/>
      <c r="F126" s="156"/>
      <c r="G126" s="101" t="s">
        <v>90</v>
      </c>
      <c r="H126" s="81">
        <f>'S2'!G35</f>
        <v>47</v>
      </c>
      <c r="I126" s="81">
        <f>'S2'!H35</f>
        <v>56</v>
      </c>
      <c r="J126" s="81">
        <f>'S2'!I35</f>
        <v>79</v>
      </c>
      <c r="K126" s="81">
        <f>'S2'!J35</f>
        <v>37</v>
      </c>
      <c r="L126" s="81">
        <f>'S2'!K35</f>
        <v>43</v>
      </c>
      <c r="M126" s="81">
        <f>'S2'!L35</f>
        <v>43</v>
      </c>
      <c r="N126" s="81">
        <f>'S2'!M35</f>
        <v>53</v>
      </c>
      <c r="O126" s="81">
        <f>'S2'!N35</f>
        <v>68</v>
      </c>
      <c r="P126" s="81">
        <f>'S2'!O35</f>
        <v>72</v>
      </c>
      <c r="Q126" s="81">
        <f>'S2'!P35</f>
        <v>49</v>
      </c>
      <c r="R126" s="81">
        <f>'S2'!Q35</f>
        <v>60</v>
      </c>
      <c r="S126" s="81">
        <f>'S2'!S35</f>
        <v>607</v>
      </c>
      <c r="T126" s="81">
        <f>'S2'!T35</f>
        <v>55.18181818181818</v>
      </c>
      <c r="U126" s="81">
        <f>'S2'!U35</f>
        <v>12</v>
      </c>
      <c r="V126" s="137"/>
      <c r="AO126" s="88"/>
      <c r="AP126" s="88"/>
      <c r="AQ126" s="88"/>
      <c r="AR126" s="88"/>
      <c r="AS126" s="88"/>
    </row>
    <row r="127" spans="2:45" ht="17.45" customHeight="1">
      <c r="B127" s="152"/>
      <c r="C127" s="162"/>
      <c r="D127" s="155"/>
      <c r="E127" s="156"/>
      <c r="F127" s="156"/>
      <c r="G127" s="101" t="s">
        <v>24</v>
      </c>
      <c r="H127" s="81">
        <f>Ave!F35</f>
        <v>49</v>
      </c>
      <c r="I127" s="81">
        <f>Ave!G35</f>
        <v>63</v>
      </c>
      <c r="J127" s="81">
        <f>Ave!H35</f>
        <v>86</v>
      </c>
      <c r="K127" s="81">
        <f>Ave!I35</f>
        <v>47.5</v>
      </c>
      <c r="L127" s="81">
        <f>Ave!J35</f>
        <v>41.5</v>
      </c>
      <c r="M127" s="81">
        <f>Ave!K35</f>
        <v>56.5</v>
      </c>
      <c r="N127" s="81">
        <f>Ave!L35</f>
        <v>48</v>
      </c>
      <c r="O127" s="81">
        <f>Ave!M35</f>
        <v>67</v>
      </c>
      <c r="P127" s="81">
        <f>Ave!N35</f>
        <v>76.5</v>
      </c>
      <c r="Q127" s="81">
        <f>Ave!O35</f>
        <v>55</v>
      </c>
      <c r="R127" s="81">
        <f>Ave!P35</f>
        <v>75</v>
      </c>
      <c r="S127" s="81">
        <f>Ave!Q35</f>
        <v>665</v>
      </c>
      <c r="T127" s="81">
        <f>Ave!R35</f>
        <v>60.454545454545453</v>
      </c>
      <c r="U127" s="81">
        <f>Ave!S35</f>
        <v>5</v>
      </c>
      <c r="V127" s="138"/>
      <c r="AO127" s="88"/>
      <c r="AP127" s="88"/>
      <c r="AQ127" s="88"/>
      <c r="AR127" s="88"/>
      <c r="AS127" s="88"/>
    </row>
    <row r="128" spans="2:45" ht="17.45" customHeight="1">
      <c r="B128" s="152">
        <v>32</v>
      </c>
      <c r="C128" s="161">
        <f>'S1'!C36</f>
        <v>32</v>
      </c>
      <c r="D128" s="153" t="str">
        <f>Ave!C36</f>
        <v>አይመን ይርጋ ሙሉጌታ</v>
      </c>
      <c r="E128" s="156" t="str">
        <f>'S1'!E36</f>
        <v>M</v>
      </c>
      <c r="F128" s="156">
        <f>'S1'!F36</f>
        <v>14</v>
      </c>
      <c r="G128" s="101" t="s">
        <v>89</v>
      </c>
      <c r="H128" s="81">
        <f>'S1'!G36</f>
        <v>55</v>
      </c>
      <c r="I128" s="81">
        <f>'S1'!H36</f>
        <v>44</v>
      </c>
      <c r="J128" s="81">
        <f>'S1'!I36</f>
        <v>44</v>
      </c>
      <c r="K128" s="81">
        <f>'S1'!J36</f>
        <v>44</v>
      </c>
      <c r="L128" s="81">
        <f>'S1'!K36</f>
        <v>43</v>
      </c>
      <c r="M128" s="81">
        <f>'S1'!L36</f>
        <v>54</v>
      </c>
      <c r="N128" s="81">
        <f>'S1'!M36</f>
        <v>42</v>
      </c>
      <c r="O128" s="81">
        <f>'S1'!N36</f>
        <v>45</v>
      </c>
      <c r="P128" s="81">
        <f>'S1'!O36</f>
        <v>76</v>
      </c>
      <c r="Q128" s="81">
        <f>'S1'!P36</f>
        <v>64</v>
      </c>
      <c r="R128" s="81">
        <f>'S1'!Q36</f>
        <v>80</v>
      </c>
      <c r="S128" s="81">
        <f>'S1'!S36</f>
        <v>591</v>
      </c>
      <c r="T128" s="81">
        <f>'S1'!T36</f>
        <v>53.727272727272727</v>
      </c>
      <c r="U128" s="81">
        <f>'S1'!U36</f>
        <v>16</v>
      </c>
      <c r="V128" s="136" t="str">
        <f>Ave!T36</f>
        <v>ተዛውሯል</v>
      </c>
      <c r="AO128" s="88"/>
      <c r="AP128" s="88"/>
      <c r="AQ128" s="88"/>
      <c r="AR128" s="88"/>
      <c r="AS128" s="88"/>
    </row>
    <row r="129" spans="2:45" ht="17.45" customHeight="1">
      <c r="B129" s="152"/>
      <c r="C129" s="163"/>
      <c r="D129" s="154"/>
      <c r="E129" s="156"/>
      <c r="F129" s="156"/>
      <c r="G129" s="101" t="s">
        <v>90</v>
      </c>
      <c r="H129" s="81">
        <f>'S2'!G36</f>
        <v>63</v>
      </c>
      <c r="I129" s="81">
        <f>'S2'!H36</f>
        <v>36</v>
      </c>
      <c r="J129" s="81">
        <f>'S2'!I36</f>
        <v>34</v>
      </c>
      <c r="K129" s="81">
        <f>'S2'!J36</f>
        <v>31</v>
      </c>
      <c r="L129" s="81">
        <f>'S2'!K36</f>
        <v>39</v>
      </c>
      <c r="M129" s="81">
        <f>'S2'!L36</f>
        <v>42</v>
      </c>
      <c r="N129" s="81">
        <f>'S2'!M36</f>
        <v>55</v>
      </c>
      <c r="O129" s="81">
        <f>'S2'!N36</f>
        <v>45</v>
      </c>
      <c r="P129" s="81">
        <f>'S2'!O36</f>
        <v>71</v>
      </c>
      <c r="Q129" s="81">
        <f>'S2'!P36</f>
        <v>58</v>
      </c>
      <c r="R129" s="81">
        <f>'S2'!Q36</f>
        <v>42</v>
      </c>
      <c r="S129" s="81">
        <f>'S2'!S36</f>
        <v>516</v>
      </c>
      <c r="T129" s="81">
        <f>'S2'!T36</f>
        <v>46.909090909090907</v>
      </c>
      <c r="U129" s="81">
        <f>'S2'!U36</f>
        <v>31</v>
      </c>
      <c r="V129" s="137"/>
      <c r="AO129" s="88"/>
      <c r="AP129" s="88"/>
      <c r="AQ129" s="88"/>
      <c r="AR129" s="88"/>
      <c r="AS129" s="88"/>
    </row>
    <row r="130" spans="2:45" ht="17.45" customHeight="1">
      <c r="B130" s="152"/>
      <c r="C130" s="162"/>
      <c r="D130" s="155"/>
      <c r="E130" s="156"/>
      <c r="F130" s="156"/>
      <c r="G130" s="101" t="s">
        <v>24</v>
      </c>
      <c r="H130" s="81">
        <f>Ave!F36</f>
        <v>59</v>
      </c>
      <c r="I130" s="81">
        <f>Ave!G36</f>
        <v>40</v>
      </c>
      <c r="J130" s="81">
        <f>Ave!H36</f>
        <v>39</v>
      </c>
      <c r="K130" s="81">
        <f>Ave!I36</f>
        <v>37.5</v>
      </c>
      <c r="L130" s="81">
        <f>Ave!J36</f>
        <v>41</v>
      </c>
      <c r="M130" s="81">
        <f>Ave!K36</f>
        <v>48</v>
      </c>
      <c r="N130" s="81">
        <f>Ave!L36</f>
        <v>48.5</v>
      </c>
      <c r="O130" s="81">
        <f>Ave!M36</f>
        <v>45</v>
      </c>
      <c r="P130" s="81">
        <f>Ave!N36</f>
        <v>73.5</v>
      </c>
      <c r="Q130" s="81">
        <f>Ave!O36</f>
        <v>61</v>
      </c>
      <c r="R130" s="81">
        <f>Ave!P36</f>
        <v>61</v>
      </c>
      <c r="S130" s="81">
        <f>Ave!Q36</f>
        <v>553.5</v>
      </c>
      <c r="T130" s="81">
        <f>Ave!R36</f>
        <v>50.31818181818182</v>
      </c>
      <c r="U130" s="81">
        <f>Ave!S36</f>
        <v>27</v>
      </c>
      <c r="V130" s="138"/>
      <c r="AO130" s="88"/>
      <c r="AP130" s="88"/>
      <c r="AQ130" s="88"/>
      <c r="AR130" s="88"/>
      <c r="AS130" s="88"/>
    </row>
    <row r="131" spans="2:45" s="90" customFormat="1" ht="17.45" customHeight="1">
      <c r="B131" s="74"/>
      <c r="C131" s="74"/>
      <c r="D131" s="63"/>
      <c r="E131" s="63"/>
      <c r="F131" s="63"/>
      <c r="G131" s="63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91"/>
      <c r="T131" s="74"/>
      <c r="U131" s="74"/>
      <c r="V131" s="104"/>
    </row>
    <row r="132" spans="2:45" s="105" customFormat="1" ht="17.45" customHeight="1">
      <c r="B132" s="63"/>
      <c r="C132" s="63"/>
      <c r="D132" s="85" t="s">
        <v>82</v>
      </c>
      <c r="E132" s="85"/>
      <c r="F132" s="85"/>
      <c r="G132" s="63"/>
      <c r="H132" s="63"/>
      <c r="I132" s="130" t="s">
        <v>83</v>
      </c>
      <c r="J132" s="130"/>
      <c r="K132" s="130"/>
      <c r="L132" s="130"/>
      <c r="M132" s="130"/>
      <c r="N132" s="131" t="s">
        <v>84</v>
      </c>
      <c r="O132" s="131"/>
      <c r="P132" s="131"/>
      <c r="Q132" s="131"/>
      <c r="R132" s="131"/>
      <c r="S132" s="131"/>
      <c r="T132" s="131"/>
      <c r="U132" s="131"/>
      <c r="V132" s="104"/>
    </row>
    <row r="133" spans="2:45" s="90" customFormat="1" ht="17.45" customHeight="1">
      <c r="B133" s="74"/>
      <c r="C133" s="74"/>
      <c r="D133" s="132" t="s">
        <v>85</v>
      </c>
      <c r="E133" s="132"/>
      <c r="F133" s="132"/>
      <c r="G133" s="63"/>
      <c r="H133" s="74"/>
      <c r="I133" s="133" t="s">
        <v>86</v>
      </c>
      <c r="J133" s="133"/>
      <c r="K133" s="133"/>
      <c r="L133" s="133"/>
      <c r="M133" s="133"/>
      <c r="N133" s="93"/>
      <c r="O133" s="93" t="s">
        <v>85</v>
      </c>
      <c r="P133" s="93"/>
      <c r="Q133" s="93"/>
      <c r="R133" s="93"/>
      <c r="S133" s="93"/>
      <c r="T133" s="93"/>
      <c r="U133" s="93"/>
      <c r="V133" s="104"/>
    </row>
    <row r="134" spans="2:45" s="90" customFormat="1" ht="17.45" customHeight="1">
      <c r="B134" s="74"/>
      <c r="C134" s="74"/>
      <c r="D134" s="132" t="s">
        <v>87</v>
      </c>
      <c r="E134" s="132"/>
      <c r="F134" s="132"/>
      <c r="G134" s="63"/>
      <c r="H134" s="74"/>
      <c r="I134" s="133" t="s">
        <v>88</v>
      </c>
      <c r="J134" s="133"/>
      <c r="K134" s="133"/>
      <c r="L134" s="133"/>
      <c r="M134" s="133"/>
      <c r="N134" s="93"/>
      <c r="O134" s="93" t="s">
        <v>87</v>
      </c>
      <c r="P134" s="93"/>
      <c r="Q134" s="93"/>
      <c r="R134" s="93"/>
      <c r="S134" s="93"/>
      <c r="T134" s="93"/>
      <c r="U134" s="93"/>
      <c r="V134" s="104"/>
    </row>
    <row r="135" spans="2:45" s="90" customFormat="1" ht="17.45" customHeight="1">
      <c r="B135" s="74"/>
      <c r="C135" s="74"/>
      <c r="D135" s="63"/>
      <c r="E135" s="63"/>
      <c r="F135" s="63"/>
      <c r="G135" s="63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91"/>
      <c r="T135" s="74"/>
      <c r="U135" s="74"/>
      <c r="V135" s="104"/>
    </row>
    <row r="136" spans="2:45" s="90" customFormat="1" ht="17.45" customHeight="1">
      <c r="B136" s="74"/>
      <c r="C136" s="74"/>
      <c r="D136" s="63"/>
      <c r="E136" s="63"/>
      <c r="F136" s="63"/>
      <c r="G136" s="63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91"/>
      <c r="T136" s="74"/>
      <c r="U136" s="74"/>
      <c r="V136" s="104"/>
    </row>
    <row r="137" spans="2:45" s="67" customFormat="1" ht="17.45" customHeight="1">
      <c r="B137" s="63"/>
      <c r="C137" s="63"/>
      <c r="D137" s="64" t="s">
        <v>26</v>
      </c>
      <c r="E137" s="65" t="s">
        <v>72</v>
      </c>
      <c r="F137" s="63"/>
      <c r="G137" s="63"/>
      <c r="H137" s="63"/>
      <c r="I137" s="63"/>
      <c r="J137" s="63"/>
      <c r="K137" s="63"/>
      <c r="L137" s="63"/>
      <c r="M137" s="63" t="s">
        <v>62</v>
      </c>
      <c r="N137" s="63"/>
      <c r="O137" s="63"/>
      <c r="P137" s="63"/>
      <c r="Q137" s="63"/>
      <c r="R137" s="63"/>
      <c r="S137" s="66"/>
      <c r="T137" s="63"/>
      <c r="U137" s="63"/>
      <c r="V137" s="63"/>
    </row>
    <row r="138" spans="2:45" s="67" customFormat="1" ht="17.45" customHeight="1">
      <c r="B138" s="63"/>
      <c r="C138" s="63"/>
      <c r="D138" s="63"/>
      <c r="E138" s="63"/>
      <c r="F138" s="63"/>
      <c r="G138" s="63"/>
      <c r="H138" s="63" t="s">
        <v>28</v>
      </c>
      <c r="I138" s="63"/>
      <c r="J138" s="63"/>
      <c r="K138" s="63" t="s">
        <v>29</v>
      </c>
      <c r="L138" s="63"/>
      <c r="M138" s="63"/>
      <c r="N138" s="63" t="s">
        <v>30</v>
      </c>
      <c r="O138" s="63"/>
      <c r="P138" s="63"/>
      <c r="Q138" s="63"/>
      <c r="R138" s="63"/>
      <c r="S138" s="66"/>
      <c r="T138" s="63"/>
      <c r="U138" s="63"/>
      <c r="V138" s="63"/>
    </row>
    <row r="139" spans="2:45" s="84" customFormat="1" ht="17.45" customHeight="1">
      <c r="B139" s="145" t="s">
        <v>0</v>
      </c>
      <c r="C139" s="103"/>
      <c r="D139" s="134" t="s">
        <v>1</v>
      </c>
      <c r="E139" s="134" t="s">
        <v>2</v>
      </c>
      <c r="F139" s="134" t="s">
        <v>3</v>
      </c>
      <c r="G139" s="134" t="s">
        <v>23</v>
      </c>
      <c r="H139" s="147" t="s">
        <v>4</v>
      </c>
      <c r="I139" s="148"/>
      <c r="J139" s="148"/>
      <c r="K139" s="148"/>
      <c r="L139" s="148"/>
      <c r="M139" s="148"/>
      <c r="N139" s="148"/>
      <c r="O139" s="148"/>
      <c r="P139" s="148"/>
      <c r="Q139" s="148"/>
      <c r="R139" s="149"/>
      <c r="S139" s="150" t="s">
        <v>5</v>
      </c>
      <c r="T139" s="145" t="s">
        <v>6</v>
      </c>
      <c r="U139" s="145" t="s">
        <v>7</v>
      </c>
      <c r="V139" s="134" t="s">
        <v>22</v>
      </c>
    </row>
    <row r="140" spans="2:45" s="62" customFormat="1" ht="17.45" customHeight="1">
      <c r="B140" s="146"/>
      <c r="C140" s="80"/>
      <c r="D140" s="135"/>
      <c r="E140" s="135"/>
      <c r="F140" s="135"/>
      <c r="G140" s="135"/>
      <c r="H140" s="80" t="s">
        <v>8</v>
      </c>
      <c r="I140" s="80" t="s">
        <v>9</v>
      </c>
      <c r="J140" s="80" t="s">
        <v>10</v>
      </c>
      <c r="K140" s="80" t="s">
        <v>11</v>
      </c>
      <c r="L140" s="80" t="s">
        <v>16</v>
      </c>
      <c r="M140" s="80" t="s">
        <v>12</v>
      </c>
      <c r="N140" s="80" t="s">
        <v>13</v>
      </c>
      <c r="O140" s="80" t="s">
        <v>17</v>
      </c>
      <c r="P140" s="80" t="s">
        <v>14</v>
      </c>
      <c r="Q140" s="80" t="s">
        <v>18</v>
      </c>
      <c r="R140" s="80" t="s">
        <v>15</v>
      </c>
      <c r="S140" s="151"/>
      <c r="T140" s="146"/>
      <c r="U140" s="146"/>
      <c r="V140" s="135"/>
    </row>
    <row r="141" spans="2:45" ht="17.45" customHeight="1">
      <c r="B141" s="152">
        <v>33</v>
      </c>
      <c r="C141" s="161">
        <f>'S1'!C37</f>
        <v>33</v>
      </c>
      <c r="D141" s="153" t="str">
        <f>Ave!C37</f>
        <v>ኡመር ዋሴ ኑርየ</v>
      </c>
      <c r="E141" s="156" t="str">
        <f>'S1'!E37</f>
        <v>M</v>
      </c>
      <c r="F141" s="156">
        <f>'S1'!F37</f>
        <v>14</v>
      </c>
      <c r="G141" s="101" t="s">
        <v>89</v>
      </c>
      <c r="H141" s="81">
        <f>'S1'!G37</f>
        <v>56</v>
      </c>
      <c r="I141" s="81">
        <f>'S1'!H37</f>
        <v>42</v>
      </c>
      <c r="J141" s="81">
        <f>'S1'!I37</f>
        <v>33</v>
      </c>
      <c r="K141" s="81">
        <f>'S1'!J37</f>
        <v>42</v>
      </c>
      <c r="L141" s="81">
        <f>'S1'!K37</f>
        <v>39</v>
      </c>
      <c r="M141" s="81">
        <f>'S1'!L37</f>
        <v>61</v>
      </c>
      <c r="N141" s="81">
        <f>'S1'!M37</f>
        <v>45</v>
      </c>
      <c r="O141" s="81">
        <f>'S1'!N37</f>
        <v>41</v>
      </c>
      <c r="P141" s="81">
        <f>'S1'!O37</f>
        <v>84</v>
      </c>
      <c r="Q141" s="81">
        <f>'S1'!P37</f>
        <v>62</v>
      </c>
      <c r="R141" s="81">
        <f>'S1'!Q37</f>
        <v>58</v>
      </c>
      <c r="S141" s="81">
        <f>'S1'!S37</f>
        <v>563</v>
      </c>
      <c r="T141" s="81">
        <f>'S1'!T37</f>
        <v>51.18181818181818</v>
      </c>
      <c r="U141" s="81">
        <f>'S1'!U37</f>
        <v>25</v>
      </c>
      <c r="V141" s="136" t="str">
        <f>Ave!T37</f>
        <v>ተዛውሯል</v>
      </c>
      <c r="AO141" s="88"/>
      <c r="AP141" s="88"/>
      <c r="AQ141" s="88"/>
      <c r="AR141" s="88"/>
      <c r="AS141" s="88"/>
    </row>
    <row r="142" spans="2:45" ht="17.45" customHeight="1">
      <c r="B142" s="152"/>
      <c r="C142" s="163"/>
      <c r="D142" s="154"/>
      <c r="E142" s="156"/>
      <c r="F142" s="156"/>
      <c r="G142" s="101" t="s">
        <v>90</v>
      </c>
      <c r="H142" s="81">
        <f>'S2'!G37</f>
        <v>43</v>
      </c>
      <c r="I142" s="81">
        <f>'S2'!H37</f>
        <v>50</v>
      </c>
      <c r="J142" s="81">
        <f>'S2'!I37</f>
        <v>28</v>
      </c>
      <c r="K142" s="81">
        <f>'S2'!J37</f>
        <v>48</v>
      </c>
      <c r="L142" s="81">
        <f>'S2'!K37</f>
        <v>40</v>
      </c>
      <c r="M142" s="81">
        <f>'S2'!L37</f>
        <v>44</v>
      </c>
      <c r="N142" s="81">
        <f>'S2'!M37</f>
        <v>62</v>
      </c>
      <c r="O142" s="81">
        <f>'S2'!N37</f>
        <v>45</v>
      </c>
      <c r="P142" s="81">
        <f>'S2'!O37</f>
        <v>78</v>
      </c>
      <c r="Q142" s="81">
        <f>'S2'!P37</f>
        <v>61</v>
      </c>
      <c r="R142" s="81">
        <f>'S2'!Q37</f>
        <v>76</v>
      </c>
      <c r="S142" s="81">
        <f>'S2'!S37</f>
        <v>575</v>
      </c>
      <c r="T142" s="81">
        <f>'S2'!T37</f>
        <v>52.272727272727273</v>
      </c>
      <c r="U142" s="81">
        <f>'S2'!U37</f>
        <v>18</v>
      </c>
      <c r="V142" s="137"/>
      <c r="AO142" s="88"/>
      <c r="AP142" s="88"/>
      <c r="AQ142" s="88"/>
      <c r="AR142" s="88"/>
      <c r="AS142" s="88"/>
    </row>
    <row r="143" spans="2:45" ht="17.45" customHeight="1">
      <c r="B143" s="152"/>
      <c r="C143" s="162"/>
      <c r="D143" s="155"/>
      <c r="E143" s="156"/>
      <c r="F143" s="156"/>
      <c r="G143" s="101" t="s">
        <v>24</v>
      </c>
      <c r="H143" s="81">
        <f>Ave!F37</f>
        <v>49.5</v>
      </c>
      <c r="I143" s="81">
        <f>Ave!G37</f>
        <v>46</v>
      </c>
      <c r="J143" s="81">
        <f>Ave!H37</f>
        <v>30.5</v>
      </c>
      <c r="K143" s="81">
        <f>Ave!I37</f>
        <v>45</v>
      </c>
      <c r="L143" s="81">
        <f>Ave!J37</f>
        <v>39.5</v>
      </c>
      <c r="M143" s="81">
        <f>Ave!K37</f>
        <v>52.5</v>
      </c>
      <c r="N143" s="81">
        <f>Ave!L37</f>
        <v>53.5</v>
      </c>
      <c r="O143" s="81">
        <f>Ave!M37</f>
        <v>43</v>
      </c>
      <c r="P143" s="81">
        <f>Ave!N37</f>
        <v>81</v>
      </c>
      <c r="Q143" s="81">
        <f>Ave!O37</f>
        <v>61.5</v>
      </c>
      <c r="R143" s="81">
        <f>Ave!P37</f>
        <v>67</v>
      </c>
      <c r="S143" s="81">
        <f>Ave!Q37</f>
        <v>569</v>
      </c>
      <c r="T143" s="81">
        <f>Ave!R37</f>
        <v>51.727272727272727</v>
      </c>
      <c r="U143" s="81">
        <f>Ave!S37</f>
        <v>21</v>
      </c>
      <c r="V143" s="138"/>
      <c r="AO143" s="88"/>
      <c r="AP143" s="88"/>
      <c r="AQ143" s="88"/>
      <c r="AR143" s="88"/>
      <c r="AS143" s="88"/>
    </row>
    <row r="144" spans="2:45" ht="17.45" customHeight="1">
      <c r="B144" s="152">
        <v>34</v>
      </c>
      <c r="C144" s="161">
        <f>'S1'!C38</f>
        <v>34</v>
      </c>
      <c r="D144" s="153" t="str">
        <f>Ave!C38</f>
        <v>ኢምራን ሀሰን አብዱልቃድር</v>
      </c>
      <c r="E144" s="156" t="str">
        <f>'S1'!E38</f>
        <v>M</v>
      </c>
      <c r="F144" s="156">
        <f>'S1'!F38</f>
        <v>13</v>
      </c>
      <c r="G144" s="101" t="s">
        <v>89</v>
      </c>
      <c r="H144" s="81">
        <f>'S1'!G38</f>
        <v>39</v>
      </c>
      <c r="I144" s="81">
        <f>'S1'!H38</f>
        <v>47</v>
      </c>
      <c r="J144" s="81">
        <f>'S1'!I38</f>
        <v>38</v>
      </c>
      <c r="K144" s="81">
        <f>'S1'!J38</f>
        <v>49</v>
      </c>
      <c r="L144" s="81">
        <f>'S1'!K38</f>
        <v>41</v>
      </c>
      <c r="M144" s="81">
        <f>'S1'!L38</f>
        <v>60</v>
      </c>
      <c r="N144" s="81">
        <f>'S1'!M38</f>
        <v>38</v>
      </c>
      <c r="O144" s="81">
        <f>'S1'!N38</f>
        <v>46</v>
      </c>
      <c r="P144" s="81">
        <f>'S1'!O38</f>
        <v>70.5</v>
      </c>
      <c r="Q144" s="81">
        <f>'S1'!P38</f>
        <v>58</v>
      </c>
      <c r="R144" s="81">
        <f>'S1'!Q38</f>
        <v>76</v>
      </c>
      <c r="S144" s="81">
        <f>'S1'!S38</f>
        <v>562.5</v>
      </c>
      <c r="T144" s="81">
        <f>'S1'!T38</f>
        <v>51.136363636363633</v>
      </c>
      <c r="U144" s="81">
        <f>'S1'!U38</f>
        <v>27</v>
      </c>
      <c r="V144" s="136" t="str">
        <f>Ave!T38</f>
        <v>ተዛውሯል</v>
      </c>
      <c r="AO144" s="88"/>
      <c r="AP144" s="88"/>
      <c r="AQ144" s="88"/>
      <c r="AR144" s="88"/>
      <c r="AS144" s="88"/>
    </row>
    <row r="145" spans="2:45" ht="17.45" customHeight="1">
      <c r="B145" s="152"/>
      <c r="C145" s="163"/>
      <c r="D145" s="154"/>
      <c r="E145" s="156"/>
      <c r="F145" s="156"/>
      <c r="G145" s="101" t="s">
        <v>90</v>
      </c>
      <c r="H145" s="81">
        <f>'S2'!G38</f>
        <v>65</v>
      </c>
      <c r="I145" s="81">
        <f>'S2'!H38</f>
        <v>50</v>
      </c>
      <c r="J145" s="81">
        <f>'S2'!I38</f>
        <v>45</v>
      </c>
      <c r="K145" s="81">
        <f>'S2'!J38</f>
        <v>50</v>
      </c>
      <c r="L145" s="81">
        <f>'S2'!K38</f>
        <v>36</v>
      </c>
      <c r="M145" s="81">
        <f>'S2'!L38</f>
        <v>44</v>
      </c>
      <c r="N145" s="81">
        <f>'S2'!M38</f>
        <v>58</v>
      </c>
      <c r="O145" s="81">
        <f>'S2'!N38</f>
        <v>49</v>
      </c>
      <c r="P145" s="81">
        <f>'S2'!O38</f>
        <v>72</v>
      </c>
      <c r="Q145" s="81">
        <f>'S2'!P38</f>
        <v>50</v>
      </c>
      <c r="R145" s="81">
        <f>'S2'!Q38</f>
        <v>75</v>
      </c>
      <c r="S145" s="81">
        <f>'S2'!S38</f>
        <v>594</v>
      </c>
      <c r="T145" s="81">
        <f>'S2'!T38</f>
        <v>54</v>
      </c>
      <c r="U145" s="81">
        <f>'S2'!U38</f>
        <v>14</v>
      </c>
      <c r="V145" s="137"/>
      <c r="AO145" s="88"/>
      <c r="AP145" s="88"/>
      <c r="AQ145" s="88"/>
      <c r="AR145" s="88"/>
      <c r="AS145" s="88"/>
    </row>
    <row r="146" spans="2:45" ht="17.45" customHeight="1">
      <c r="B146" s="152"/>
      <c r="C146" s="162"/>
      <c r="D146" s="155"/>
      <c r="E146" s="156"/>
      <c r="F146" s="156"/>
      <c r="G146" s="101" t="s">
        <v>24</v>
      </c>
      <c r="H146" s="81">
        <f>Ave!F38</f>
        <v>52</v>
      </c>
      <c r="I146" s="81">
        <f>Ave!G38</f>
        <v>48.5</v>
      </c>
      <c r="J146" s="81">
        <f>Ave!H38</f>
        <v>41.5</v>
      </c>
      <c r="K146" s="81">
        <f>Ave!I38</f>
        <v>49.5</v>
      </c>
      <c r="L146" s="81">
        <f>Ave!J38</f>
        <v>38.5</v>
      </c>
      <c r="M146" s="81">
        <f>Ave!K38</f>
        <v>52</v>
      </c>
      <c r="N146" s="81">
        <f>Ave!L38</f>
        <v>48</v>
      </c>
      <c r="O146" s="81">
        <f>Ave!M38</f>
        <v>47.5</v>
      </c>
      <c r="P146" s="81">
        <f>Ave!N38</f>
        <v>71.25</v>
      </c>
      <c r="Q146" s="81">
        <f>Ave!O38</f>
        <v>54</v>
      </c>
      <c r="R146" s="81">
        <f>Ave!P38</f>
        <v>75.5</v>
      </c>
      <c r="S146" s="81">
        <f>Ave!Q38</f>
        <v>578.25</v>
      </c>
      <c r="T146" s="81">
        <f>Ave!R38</f>
        <v>52.56818181818182</v>
      </c>
      <c r="U146" s="81">
        <f>Ave!S38</f>
        <v>18</v>
      </c>
      <c r="V146" s="138"/>
      <c r="AO146" s="88"/>
      <c r="AP146" s="88"/>
      <c r="AQ146" s="88"/>
      <c r="AR146" s="88"/>
      <c r="AS146" s="88"/>
    </row>
    <row r="147" spans="2:45" ht="17.45" customHeight="1">
      <c r="B147" s="152">
        <v>35</v>
      </c>
      <c r="C147" s="161">
        <f>'S1'!C41</f>
        <v>37</v>
      </c>
      <c r="D147" s="153" t="str">
        <f>Ave!C39</f>
        <v>ኢምራን ሰኢድ ኡመር</v>
      </c>
      <c r="E147" s="156" t="str">
        <f>'S1'!E39</f>
        <v>M</v>
      </c>
      <c r="F147" s="156">
        <f>'S1'!F39</f>
        <v>14</v>
      </c>
      <c r="G147" s="101" t="s">
        <v>89</v>
      </c>
      <c r="H147" s="81">
        <f>'S1'!G39</f>
        <v>53</v>
      </c>
      <c r="I147" s="81">
        <f>'S1'!H39</f>
        <v>41</v>
      </c>
      <c r="J147" s="81">
        <f>'S1'!I39</f>
        <v>65</v>
      </c>
      <c r="K147" s="81">
        <f>'S1'!J39</f>
        <v>40</v>
      </c>
      <c r="L147" s="81">
        <f>'S1'!K39</f>
        <v>35</v>
      </c>
      <c r="M147" s="81">
        <f>'S1'!L39</f>
        <v>66</v>
      </c>
      <c r="N147" s="81">
        <f>'S1'!M39</f>
        <v>34</v>
      </c>
      <c r="O147" s="81">
        <f>'S1'!N39</f>
        <v>45</v>
      </c>
      <c r="P147" s="81">
        <f>'S1'!O39</f>
        <v>79</v>
      </c>
      <c r="Q147" s="81">
        <f>'S1'!P39</f>
        <v>52</v>
      </c>
      <c r="R147" s="81">
        <f>'S1'!Q39</f>
        <v>86</v>
      </c>
      <c r="S147" s="81">
        <f>'S1'!S39</f>
        <v>596</v>
      </c>
      <c r="T147" s="81">
        <f>'S1'!T39</f>
        <v>54.18181818181818</v>
      </c>
      <c r="U147" s="81">
        <f>'S1'!U39</f>
        <v>14</v>
      </c>
      <c r="V147" s="136" t="str">
        <f>Ave!T39</f>
        <v>ተዛውሯል</v>
      </c>
      <c r="AO147" s="88"/>
      <c r="AP147" s="88"/>
      <c r="AQ147" s="88"/>
      <c r="AR147" s="88"/>
      <c r="AS147" s="88"/>
    </row>
    <row r="148" spans="2:45" ht="17.45" customHeight="1">
      <c r="B148" s="152"/>
      <c r="C148" s="163"/>
      <c r="D148" s="154"/>
      <c r="E148" s="156"/>
      <c r="F148" s="156"/>
      <c r="G148" s="101" t="s">
        <v>90</v>
      </c>
      <c r="H148" s="81">
        <f>'S2'!G39</f>
        <v>67</v>
      </c>
      <c r="I148" s="81">
        <f>'S2'!H39</f>
        <v>52</v>
      </c>
      <c r="J148" s="81">
        <f>'S2'!I39</f>
        <v>34</v>
      </c>
      <c r="K148" s="81">
        <f>'S2'!J39</f>
        <v>37</v>
      </c>
      <c r="L148" s="81">
        <f>'S2'!K39</f>
        <v>33</v>
      </c>
      <c r="M148" s="81">
        <f>'S2'!L39</f>
        <v>47</v>
      </c>
      <c r="N148" s="81">
        <f>'S2'!M39</f>
        <v>47</v>
      </c>
      <c r="O148" s="81">
        <f>'S2'!N39</f>
        <v>48</v>
      </c>
      <c r="P148" s="81">
        <f>'S2'!O39</f>
        <v>74</v>
      </c>
      <c r="Q148" s="81">
        <f>'S2'!P39</f>
        <v>55</v>
      </c>
      <c r="R148" s="81">
        <f>'S2'!Q39</f>
        <v>85</v>
      </c>
      <c r="S148" s="81">
        <f>'S2'!S39</f>
        <v>579</v>
      </c>
      <c r="T148" s="81">
        <f>'S2'!T39</f>
        <v>52.636363636363633</v>
      </c>
      <c r="U148" s="81">
        <f>'S2'!U39</f>
        <v>16</v>
      </c>
      <c r="V148" s="137"/>
      <c r="AO148" s="88"/>
      <c r="AP148" s="88"/>
      <c r="AQ148" s="88"/>
      <c r="AR148" s="88"/>
      <c r="AS148" s="88"/>
    </row>
    <row r="149" spans="2:45" ht="17.45" customHeight="1">
      <c r="B149" s="152"/>
      <c r="C149" s="162"/>
      <c r="D149" s="155"/>
      <c r="E149" s="156"/>
      <c r="F149" s="156"/>
      <c r="G149" s="101" t="s">
        <v>24</v>
      </c>
      <c r="H149" s="81">
        <f>Ave!F39</f>
        <v>60</v>
      </c>
      <c r="I149" s="81">
        <f>Ave!G39</f>
        <v>46.5</v>
      </c>
      <c r="J149" s="81">
        <f>Ave!H39</f>
        <v>49.5</v>
      </c>
      <c r="K149" s="81">
        <f>Ave!I39</f>
        <v>38.5</v>
      </c>
      <c r="L149" s="81">
        <f>Ave!J39</f>
        <v>34</v>
      </c>
      <c r="M149" s="81">
        <f>Ave!K39</f>
        <v>56.5</v>
      </c>
      <c r="N149" s="81">
        <f>Ave!L39</f>
        <v>40.5</v>
      </c>
      <c r="O149" s="81">
        <f>Ave!M39</f>
        <v>46.5</v>
      </c>
      <c r="P149" s="81">
        <f>Ave!N39</f>
        <v>76.5</v>
      </c>
      <c r="Q149" s="81">
        <f>Ave!O39</f>
        <v>53.5</v>
      </c>
      <c r="R149" s="81">
        <f>Ave!P39</f>
        <v>85.5</v>
      </c>
      <c r="S149" s="81">
        <f>Ave!Q39</f>
        <v>587.5</v>
      </c>
      <c r="T149" s="81">
        <f>Ave!R39</f>
        <v>53.409090909090907</v>
      </c>
      <c r="U149" s="81">
        <f>Ave!S39</f>
        <v>16</v>
      </c>
      <c r="V149" s="138"/>
      <c r="AO149" s="88"/>
      <c r="AP149" s="88"/>
      <c r="AQ149" s="88"/>
      <c r="AR149" s="88"/>
      <c r="AS149" s="88"/>
    </row>
    <row r="150" spans="2:45" ht="17.45" customHeight="1">
      <c r="B150" s="152">
        <v>36</v>
      </c>
      <c r="C150" s="161">
        <f>'S1'!C42</f>
        <v>38</v>
      </c>
      <c r="D150" s="153" t="str">
        <f>Ave!C40</f>
        <v>ኻሊድ ሙሀመድ አህመድ</v>
      </c>
      <c r="E150" s="156" t="str">
        <f>'S1'!E40</f>
        <v>M</v>
      </c>
      <c r="F150" s="156">
        <f>'S1'!F40</f>
        <v>13</v>
      </c>
      <c r="G150" s="101" t="s">
        <v>89</v>
      </c>
      <c r="H150" s="81">
        <f>'S1'!G40</f>
        <v>30</v>
      </c>
      <c r="I150" s="81">
        <f>'S1'!H40</f>
        <v>44</v>
      </c>
      <c r="J150" s="81">
        <f>'S1'!I40</f>
        <v>82</v>
      </c>
      <c r="K150" s="81">
        <f>'S1'!J40</f>
        <v>37</v>
      </c>
      <c r="L150" s="81">
        <f>'S1'!K40</f>
        <v>44</v>
      </c>
      <c r="M150" s="81">
        <f>'S1'!L40</f>
        <v>56</v>
      </c>
      <c r="N150" s="81">
        <f>'S1'!M40</f>
        <v>48</v>
      </c>
      <c r="O150" s="81">
        <f>'S1'!N40</f>
        <v>51</v>
      </c>
      <c r="P150" s="81">
        <f>'S1'!O40</f>
        <v>69</v>
      </c>
      <c r="Q150" s="81">
        <f>'S1'!P40</f>
        <v>48</v>
      </c>
      <c r="R150" s="81">
        <f>'S1'!Q40</f>
        <v>85</v>
      </c>
      <c r="S150" s="81">
        <f>'S1'!S40</f>
        <v>594</v>
      </c>
      <c r="T150" s="81">
        <f>'S1'!T40</f>
        <v>54</v>
      </c>
      <c r="U150" s="81">
        <f>'S1'!U40</f>
        <v>15</v>
      </c>
      <c r="V150" s="136" t="str">
        <f>Ave!T40</f>
        <v>ተዛውሯል</v>
      </c>
    </row>
    <row r="151" spans="2:45" ht="17.45" customHeight="1">
      <c r="B151" s="152"/>
      <c r="C151" s="163"/>
      <c r="D151" s="154"/>
      <c r="E151" s="156"/>
      <c r="F151" s="156"/>
      <c r="G151" s="101" t="s">
        <v>90</v>
      </c>
      <c r="H151" s="81">
        <f>'S2'!G40</f>
        <v>63</v>
      </c>
      <c r="I151" s="81">
        <f>'S2'!H40</f>
        <v>53</v>
      </c>
      <c r="J151" s="81">
        <f>'S2'!I40</f>
        <v>74</v>
      </c>
      <c r="K151" s="81">
        <f>'S2'!J40</f>
        <v>36</v>
      </c>
      <c r="L151" s="81">
        <f>'S2'!K40</f>
        <v>39</v>
      </c>
      <c r="M151" s="81">
        <f>'S2'!L40</f>
        <v>54</v>
      </c>
      <c r="N151" s="81">
        <f>'S2'!M40</f>
        <v>52</v>
      </c>
      <c r="O151" s="81">
        <f>'S2'!N40</f>
        <v>48</v>
      </c>
      <c r="P151" s="81">
        <f>'S2'!O40</f>
        <v>67</v>
      </c>
      <c r="Q151" s="81">
        <f>'S2'!P40</f>
        <v>72</v>
      </c>
      <c r="R151" s="81">
        <f>'S2'!Q40</f>
        <v>75</v>
      </c>
      <c r="S151" s="81">
        <f>'S2'!S40</f>
        <v>633</v>
      </c>
      <c r="T151" s="81">
        <f>'S2'!T40</f>
        <v>57.545454545454547</v>
      </c>
      <c r="U151" s="81">
        <f>'S2'!U40</f>
        <v>8</v>
      </c>
      <c r="V151" s="137"/>
    </row>
    <row r="152" spans="2:45" ht="17.45" customHeight="1">
      <c r="B152" s="152"/>
      <c r="C152" s="162"/>
      <c r="D152" s="155"/>
      <c r="E152" s="156"/>
      <c r="F152" s="156"/>
      <c r="G152" s="101" t="s">
        <v>24</v>
      </c>
      <c r="H152" s="81">
        <f>Ave!F40</f>
        <v>46.5</v>
      </c>
      <c r="I152" s="81">
        <f>Ave!G40</f>
        <v>48.5</v>
      </c>
      <c r="J152" s="81">
        <f>Ave!H40</f>
        <v>78</v>
      </c>
      <c r="K152" s="81">
        <f>Ave!I40</f>
        <v>36.5</v>
      </c>
      <c r="L152" s="81">
        <f>Ave!J40</f>
        <v>41.5</v>
      </c>
      <c r="M152" s="81">
        <f>Ave!K40</f>
        <v>55</v>
      </c>
      <c r="N152" s="81">
        <f>Ave!L40</f>
        <v>50</v>
      </c>
      <c r="O152" s="81">
        <f>Ave!M40</f>
        <v>49.5</v>
      </c>
      <c r="P152" s="81">
        <f>Ave!N40</f>
        <v>68</v>
      </c>
      <c r="Q152" s="81">
        <f>Ave!O40</f>
        <v>60</v>
      </c>
      <c r="R152" s="81">
        <f>Ave!P40</f>
        <v>80</v>
      </c>
      <c r="S152" s="81">
        <f>Ave!Q40</f>
        <v>613.5</v>
      </c>
      <c r="T152" s="81">
        <f>Ave!R40</f>
        <v>55.772727272727273</v>
      </c>
      <c r="U152" s="81">
        <f>Ave!S40</f>
        <v>11</v>
      </c>
      <c r="V152" s="138"/>
    </row>
    <row r="153" spans="2:45" ht="17.45" customHeight="1">
      <c r="B153" s="152">
        <v>37</v>
      </c>
      <c r="C153" s="161">
        <f>'S1'!C43</f>
        <v>39</v>
      </c>
      <c r="D153" s="153" t="str">
        <f>Ave!C41</f>
        <v>ዙበይር ሲራጅ አደም</v>
      </c>
      <c r="E153" s="156" t="str">
        <f>'S1'!E41</f>
        <v>M</v>
      </c>
      <c r="F153" s="156">
        <f>'S1'!F41</f>
        <v>17</v>
      </c>
      <c r="G153" s="101" t="s">
        <v>89</v>
      </c>
      <c r="H153" s="81">
        <f>'S1'!G41</f>
        <v>53</v>
      </c>
      <c r="I153" s="81">
        <f>'S1'!H41</f>
        <v>45</v>
      </c>
      <c r="J153" s="81">
        <f>'S1'!I41</f>
        <v>54</v>
      </c>
      <c r="K153" s="81">
        <f>'S1'!J41</f>
        <v>39</v>
      </c>
      <c r="L153" s="81">
        <f>'S1'!K41</f>
        <v>45</v>
      </c>
      <c r="M153" s="81">
        <f>'S1'!L41</f>
        <v>43</v>
      </c>
      <c r="N153" s="81">
        <f>'S1'!M41</f>
        <v>40</v>
      </c>
      <c r="O153" s="81">
        <f>'S1'!N41</f>
        <v>54</v>
      </c>
      <c r="P153" s="81">
        <f>'S1'!O41</f>
        <v>58</v>
      </c>
      <c r="Q153" s="81">
        <f>'S1'!P41</f>
        <v>56</v>
      </c>
      <c r="R153" s="81">
        <f>'S1'!Q41</f>
        <v>53</v>
      </c>
      <c r="S153" s="81">
        <f>'S1'!S41</f>
        <v>540</v>
      </c>
      <c r="T153" s="81">
        <f>'S1'!T41</f>
        <v>49.090909090909093</v>
      </c>
      <c r="U153" s="81">
        <f>'S1'!U41</f>
        <v>31</v>
      </c>
      <c r="V153" s="136" t="str">
        <f>Ave!T41</f>
        <v>ተዛውሯል</v>
      </c>
    </row>
    <row r="154" spans="2:45" ht="17.45" customHeight="1">
      <c r="B154" s="152"/>
      <c r="C154" s="163"/>
      <c r="D154" s="154"/>
      <c r="E154" s="156"/>
      <c r="F154" s="156"/>
      <c r="G154" s="101" t="s">
        <v>90</v>
      </c>
      <c r="H154" s="81">
        <f>'S2'!G41</f>
        <v>77</v>
      </c>
      <c r="I154" s="81">
        <f>'S2'!H41</f>
        <v>49</v>
      </c>
      <c r="J154" s="81">
        <f>'S2'!I41</f>
        <v>47</v>
      </c>
      <c r="K154" s="81">
        <f>'S2'!J41</f>
        <v>46</v>
      </c>
      <c r="L154" s="81">
        <f>'S2'!K41</f>
        <v>56</v>
      </c>
      <c r="M154" s="81">
        <f>'S2'!L41</f>
        <v>62</v>
      </c>
      <c r="N154" s="81">
        <f>'S2'!M41</f>
        <v>76</v>
      </c>
      <c r="O154" s="81">
        <f>'S2'!N41</f>
        <v>56</v>
      </c>
      <c r="P154" s="81">
        <f>'S2'!O41</f>
        <v>60</v>
      </c>
      <c r="Q154" s="81">
        <f>'S2'!P41</f>
        <v>63</v>
      </c>
      <c r="R154" s="81">
        <f>'S2'!Q41</f>
        <v>80</v>
      </c>
      <c r="S154" s="81">
        <f>'S2'!S41</f>
        <v>672</v>
      </c>
      <c r="T154" s="81">
        <f>'S2'!T41</f>
        <v>61.090909090909093</v>
      </c>
      <c r="U154" s="81">
        <f>'S2'!U41</f>
        <v>5</v>
      </c>
      <c r="V154" s="137"/>
    </row>
    <row r="155" spans="2:45" ht="17.45" customHeight="1">
      <c r="B155" s="152"/>
      <c r="C155" s="162"/>
      <c r="D155" s="155"/>
      <c r="E155" s="156"/>
      <c r="F155" s="156"/>
      <c r="G155" s="101" t="s">
        <v>24</v>
      </c>
      <c r="H155" s="81">
        <f>Ave!F41</f>
        <v>65</v>
      </c>
      <c r="I155" s="81">
        <f>Ave!G41</f>
        <v>47</v>
      </c>
      <c r="J155" s="81">
        <f>Ave!H41</f>
        <v>50.5</v>
      </c>
      <c r="K155" s="81">
        <f>Ave!I41</f>
        <v>42.5</v>
      </c>
      <c r="L155" s="81">
        <f>Ave!J41</f>
        <v>50.5</v>
      </c>
      <c r="M155" s="81">
        <f>Ave!K41</f>
        <v>52.5</v>
      </c>
      <c r="N155" s="81">
        <f>Ave!L41</f>
        <v>58</v>
      </c>
      <c r="O155" s="81">
        <f>Ave!M41</f>
        <v>55</v>
      </c>
      <c r="P155" s="81">
        <f>Ave!N41</f>
        <v>59</v>
      </c>
      <c r="Q155" s="81">
        <f>Ave!O41</f>
        <v>59.5</v>
      </c>
      <c r="R155" s="81">
        <f>Ave!P41</f>
        <v>66.5</v>
      </c>
      <c r="S155" s="81">
        <f>Ave!Q41</f>
        <v>606</v>
      </c>
      <c r="T155" s="81">
        <f>Ave!R41</f>
        <v>55.090909090909093</v>
      </c>
      <c r="U155" s="81">
        <f>Ave!S41</f>
        <v>12</v>
      </c>
      <c r="V155" s="138"/>
    </row>
    <row r="156" spans="2:45" ht="17.45" customHeight="1">
      <c r="B156" s="152">
        <v>38</v>
      </c>
      <c r="C156" s="161">
        <f>'S1'!C44</f>
        <v>40</v>
      </c>
      <c r="D156" s="153" t="str">
        <f>Ave!C42</f>
        <v>ዚያድ ሙሀመድ ተማም</v>
      </c>
      <c r="E156" s="156" t="str">
        <f>'S1'!E42</f>
        <v>M</v>
      </c>
      <c r="F156" s="156">
        <f>'S1'!F42</f>
        <v>16</v>
      </c>
      <c r="G156" s="101" t="s">
        <v>89</v>
      </c>
      <c r="H156" s="81">
        <f>'S1'!G42</f>
        <v>43</v>
      </c>
      <c r="I156" s="81">
        <f>'S1'!H42</f>
        <v>32</v>
      </c>
      <c r="J156" s="81">
        <f>'S1'!I42</f>
        <v>55</v>
      </c>
      <c r="K156" s="81">
        <f>'S1'!J42</f>
        <v>41</v>
      </c>
      <c r="L156" s="81">
        <f>'S1'!K42</f>
        <v>44</v>
      </c>
      <c r="M156" s="81">
        <f>'S1'!L42</f>
        <v>50</v>
      </c>
      <c r="N156" s="81">
        <f>'S1'!M42</f>
        <v>44</v>
      </c>
      <c r="O156" s="81">
        <f>'S1'!N42</f>
        <v>45</v>
      </c>
      <c r="P156" s="81">
        <f>'S1'!O42</f>
        <v>72.5</v>
      </c>
      <c r="Q156" s="81">
        <f>'S1'!P42</f>
        <v>44</v>
      </c>
      <c r="R156" s="81">
        <f>'S1'!Q42</f>
        <v>79</v>
      </c>
      <c r="S156" s="81">
        <f>'S1'!S42</f>
        <v>549.5</v>
      </c>
      <c r="T156" s="81">
        <f>'S1'!T42</f>
        <v>49.954545454545453</v>
      </c>
      <c r="U156" s="81">
        <f>'S1'!U42</f>
        <v>28</v>
      </c>
      <c r="V156" s="136" t="str">
        <f>Ave!T42</f>
        <v>አልተዛወረም</v>
      </c>
    </row>
    <row r="157" spans="2:45" ht="17.45" customHeight="1">
      <c r="B157" s="152"/>
      <c r="C157" s="163"/>
      <c r="D157" s="154"/>
      <c r="E157" s="156"/>
      <c r="F157" s="156"/>
      <c r="G157" s="101" t="s">
        <v>90</v>
      </c>
      <c r="H157" s="81">
        <f>'S2'!G42</f>
        <v>64</v>
      </c>
      <c r="I157" s="81">
        <f>'S2'!H42</f>
        <v>43</v>
      </c>
      <c r="J157" s="81">
        <f>'S2'!I42</f>
        <v>28</v>
      </c>
      <c r="K157" s="81">
        <f>'S2'!J42</f>
        <v>43</v>
      </c>
      <c r="L157" s="81">
        <f>'S2'!K42</f>
        <v>60</v>
      </c>
      <c r="M157" s="81">
        <f>'S2'!L42</f>
        <v>39</v>
      </c>
      <c r="N157" s="81">
        <f>'S2'!M42</f>
        <v>65</v>
      </c>
      <c r="O157" s="81">
        <f>'S2'!N42</f>
        <v>44</v>
      </c>
      <c r="P157" s="81">
        <f>'S2'!O42</f>
        <v>65</v>
      </c>
      <c r="Q157" s="81">
        <f>'S2'!P42</f>
        <v>25</v>
      </c>
      <c r="R157" s="81">
        <f>'S2'!Q42</f>
        <v>39</v>
      </c>
      <c r="S157" s="81">
        <f>'S2'!S42</f>
        <v>515</v>
      </c>
      <c r="T157" s="81">
        <f>'S2'!T42</f>
        <v>46.81818181818182</v>
      </c>
      <c r="U157" s="81">
        <f>'S2'!U42</f>
        <v>32</v>
      </c>
      <c r="V157" s="137"/>
    </row>
    <row r="158" spans="2:45" ht="17.45" customHeight="1">
      <c r="B158" s="152"/>
      <c r="C158" s="162"/>
      <c r="D158" s="155"/>
      <c r="E158" s="156"/>
      <c r="F158" s="156"/>
      <c r="G158" s="101" t="s">
        <v>24</v>
      </c>
      <c r="H158" s="81">
        <f>Ave!F42</f>
        <v>53.5</v>
      </c>
      <c r="I158" s="81">
        <f>Ave!G42</f>
        <v>37.5</v>
      </c>
      <c r="J158" s="81">
        <f>Ave!H42</f>
        <v>41.5</v>
      </c>
      <c r="K158" s="81">
        <f>Ave!I42</f>
        <v>42</v>
      </c>
      <c r="L158" s="81">
        <f>Ave!J42</f>
        <v>52</v>
      </c>
      <c r="M158" s="81">
        <f>Ave!K42</f>
        <v>44.5</v>
      </c>
      <c r="N158" s="81">
        <f>Ave!L42</f>
        <v>54.5</v>
      </c>
      <c r="O158" s="81">
        <f>Ave!M42</f>
        <v>44.5</v>
      </c>
      <c r="P158" s="81">
        <f>Ave!N42</f>
        <v>68.75</v>
      </c>
      <c r="Q158" s="81">
        <f>Ave!O42</f>
        <v>34.5</v>
      </c>
      <c r="R158" s="81">
        <f>Ave!P42</f>
        <v>59</v>
      </c>
      <c r="S158" s="81">
        <f>Ave!Q42</f>
        <v>532.25</v>
      </c>
      <c r="T158" s="81">
        <f>Ave!R42</f>
        <v>48.386363636363633</v>
      </c>
      <c r="U158" s="81">
        <f>Ave!S42</f>
        <v>33</v>
      </c>
      <c r="V158" s="138"/>
    </row>
    <row r="159" spans="2:45" ht="17.45" customHeight="1">
      <c r="B159" s="152">
        <v>39</v>
      </c>
      <c r="C159" s="161">
        <f>'S1'!C45</f>
        <v>41</v>
      </c>
      <c r="D159" s="153" t="str">
        <f>Ave!C43</f>
        <v>ፈይሰል አደም የሱፍ</v>
      </c>
      <c r="E159" s="156" t="str">
        <f>'S1'!E43</f>
        <v>M</v>
      </c>
      <c r="F159" s="156">
        <f>'S1'!F43</f>
        <v>15</v>
      </c>
      <c r="G159" s="101" t="s">
        <v>89</v>
      </c>
      <c r="H159" s="81">
        <f>'S1'!G43</f>
        <v>46</v>
      </c>
      <c r="I159" s="81">
        <f>'S1'!H43</f>
        <v>32</v>
      </c>
      <c r="J159" s="81">
        <f>'S1'!I43</f>
        <v>53</v>
      </c>
      <c r="K159" s="81">
        <f>'S1'!J43</f>
        <v>41</v>
      </c>
      <c r="L159" s="81">
        <f>'S1'!K43</f>
        <v>55</v>
      </c>
      <c r="M159" s="81">
        <f>'S1'!L43</f>
        <v>58</v>
      </c>
      <c r="N159" s="81">
        <f>'S1'!M43</f>
        <v>52</v>
      </c>
      <c r="O159" s="81">
        <f>'S1'!N43</f>
        <v>51</v>
      </c>
      <c r="P159" s="81">
        <f>'S1'!O43</f>
        <v>78</v>
      </c>
      <c r="Q159" s="81">
        <f>'S1'!P43</f>
        <v>59</v>
      </c>
      <c r="R159" s="81">
        <f>'S1'!Q43</f>
        <v>80</v>
      </c>
      <c r="S159" s="81">
        <f>'S1'!S43</f>
        <v>605</v>
      </c>
      <c r="T159" s="81">
        <f>'S1'!T43</f>
        <v>55</v>
      </c>
      <c r="U159" s="81">
        <f>'S1'!U43</f>
        <v>11</v>
      </c>
      <c r="V159" s="136" t="str">
        <f>Ave!T43</f>
        <v>ተዛውሯል</v>
      </c>
    </row>
    <row r="160" spans="2:45" ht="17.45" customHeight="1">
      <c r="B160" s="152"/>
      <c r="C160" s="163"/>
      <c r="D160" s="154"/>
      <c r="E160" s="156"/>
      <c r="F160" s="156"/>
      <c r="G160" s="101" t="s">
        <v>90</v>
      </c>
      <c r="H160" s="81">
        <f>'S2'!G43</f>
        <v>59</v>
      </c>
      <c r="I160" s="81">
        <f>'S2'!H43</f>
        <v>56</v>
      </c>
      <c r="J160" s="81">
        <f>'S2'!I43</f>
        <v>54</v>
      </c>
      <c r="K160" s="81">
        <f>'S2'!J43</f>
        <v>47</v>
      </c>
      <c r="L160" s="81">
        <f>'S2'!K43</f>
        <v>63</v>
      </c>
      <c r="M160" s="81">
        <f>'S2'!L43</f>
        <v>46</v>
      </c>
      <c r="N160" s="81">
        <f>'S2'!M43</f>
        <v>79</v>
      </c>
      <c r="O160" s="81">
        <f>'S2'!N43</f>
        <v>53</v>
      </c>
      <c r="P160" s="81">
        <f>'S2'!O43</f>
        <v>76</v>
      </c>
      <c r="Q160" s="81">
        <f>'S2'!P43</f>
        <v>62</v>
      </c>
      <c r="R160" s="81">
        <f>'S2'!Q43</f>
        <v>60</v>
      </c>
      <c r="S160" s="81">
        <f>'S2'!S43</f>
        <v>655</v>
      </c>
      <c r="T160" s="81">
        <f>'S2'!T43</f>
        <v>59.545454545454547</v>
      </c>
      <c r="U160" s="81">
        <f>'S2'!U43</f>
        <v>6</v>
      </c>
      <c r="V160" s="137"/>
    </row>
    <row r="161" spans="2:22" ht="17.45" customHeight="1">
      <c r="B161" s="152"/>
      <c r="C161" s="162"/>
      <c r="D161" s="155"/>
      <c r="E161" s="156"/>
      <c r="F161" s="156"/>
      <c r="G161" s="101" t="s">
        <v>24</v>
      </c>
      <c r="H161" s="81">
        <f>Ave!F43</f>
        <v>52.5</v>
      </c>
      <c r="I161" s="81">
        <f>Ave!G43</f>
        <v>44</v>
      </c>
      <c r="J161" s="81">
        <f>Ave!H43</f>
        <v>53.5</v>
      </c>
      <c r="K161" s="81">
        <f>Ave!I43</f>
        <v>44</v>
      </c>
      <c r="L161" s="81">
        <f>Ave!J43</f>
        <v>59</v>
      </c>
      <c r="M161" s="81">
        <f>Ave!K43</f>
        <v>52</v>
      </c>
      <c r="N161" s="81">
        <f>Ave!L43</f>
        <v>65.5</v>
      </c>
      <c r="O161" s="81">
        <f>Ave!M43</f>
        <v>52</v>
      </c>
      <c r="P161" s="81">
        <f>Ave!N43</f>
        <v>77</v>
      </c>
      <c r="Q161" s="81">
        <f>Ave!O43</f>
        <v>60.5</v>
      </c>
      <c r="R161" s="81">
        <f>Ave!P43</f>
        <v>70</v>
      </c>
      <c r="S161" s="81">
        <f>Ave!Q43</f>
        <v>630</v>
      </c>
      <c r="T161" s="81">
        <f>Ave!R43</f>
        <v>57.272727272727273</v>
      </c>
      <c r="U161" s="81">
        <f>Ave!S43</f>
        <v>9</v>
      </c>
      <c r="V161" s="138"/>
    </row>
    <row r="162" spans="2:22" ht="17.45" customHeight="1">
      <c r="B162" s="152">
        <v>40</v>
      </c>
      <c r="C162" s="161">
        <f>'S1'!C46</f>
        <v>42</v>
      </c>
      <c r="D162" s="153" t="str">
        <f>Ave!C44</f>
        <v>ፉዓድ ኑራድስ ካሳው</v>
      </c>
      <c r="E162" s="156" t="str">
        <f>'S1'!E44</f>
        <v>M</v>
      </c>
      <c r="F162" s="156">
        <f>'S1'!F44</f>
        <v>17</v>
      </c>
      <c r="G162" s="101" t="s">
        <v>89</v>
      </c>
      <c r="H162" s="81">
        <f>'S1'!G44</f>
        <v>52</v>
      </c>
      <c r="I162" s="81">
        <f>'S1'!H44</f>
        <v>37</v>
      </c>
      <c r="J162" s="81">
        <f>'S1'!I44</f>
        <v>64</v>
      </c>
      <c r="K162" s="81">
        <f>'S1'!J44</f>
        <v>38</v>
      </c>
      <c r="L162" s="81">
        <f>'S1'!K44</f>
        <v>40</v>
      </c>
      <c r="M162" s="81">
        <f>'S1'!L44</f>
        <v>69</v>
      </c>
      <c r="N162" s="81">
        <f>'S1'!M44</f>
        <v>53</v>
      </c>
      <c r="O162" s="81">
        <f>'S1'!N44</f>
        <v>53</v>
      </c>
      <c r="P162" s="81">
        <f>'S1'!O44</f>
        <v>81</v>
      </c>
      <c r="Q162" s="81">
        <f>'S1'!P44</f>
        <v>62</v>
      </c>
      <c r="R162" s="81">
        <f>'S1'!Q44</f>
        <v>83</v>
      </c>
      <c r="S162" s="81">
        <f>'S1'!S44</f>
        <v>632</v>
      </c>
      <c r="T162" s="81">
        <f>'S1'!T44</f>
        <v>57.454545454545453</v>
      </c>
      <c r="U162" s="81">
        <f>'S1'!U44</f>
        <v>8</v>
      </c>
      <c r="V162" s="136" t="str">
        <f>Ave!T44</f>
        <v>ተዛውሯል</v>
      </c>
    </row>
    <row r="163" spans="2:22" ht="17.45" customHeight="1">
      <c r="B163" s="152"/>
      <c r="C163" s="163"/>
      <c r="D163" s="154"/>
      <c r="E163" s="156"/>
      <c r="F163" s="156"/>
      <c r="G163" s="101" t="s">
        <v>90</v>
      </c>
      <c r="H163" s="81">
        <f>'S2'!G44</f>
        <v>81</v>
      </c>
      <c r="I163" s="81">
        <f>'S2'!H44</f>
        <v>35</v>
      </c>
      <c r="J163" s="81">
        <f>'S2'!I44</f>
        <v>44</v>
      </c>
      <c r="K163" s="81">
        <f>'S2'!J44</f>
        <v>52</v>
      </c>
      <c r="L163" s="81">
        <f>'S2'!K44</f>
        <v>60</v>
      </c>
      <c r="M163" s="81">
        <f>'S2'!L44</f>
        <v>56</v>
      </c>
      <c r="N163" s="81">
        <f>'S2'!M44</f>
        <v>78</v>
      </c>
      <c r="O163" s="81">
        <f>'S2'!N44</f>
        <v>53</v>
      </c>
      <c r="P163" s="81">
        <f>'S2'!O44</f>
        <v>68</v>
      </c>
      <c r="Q163" s="81">
        <f>'S2'!P44</f>
        <v>62</v>
      </c>
      <c r="R163" s="81">
        <f>'S2'!Q44</f>
        <v>62</v>
      </c>
      <c r="S163" s="81">
        <f>'S2'!S44</f>
        <v>651</v>
      </c>
      <c r="T163" s="81">
        <f>'S2'!T44</f>
        <v>59.18181818181818</v>
      </c>
      <c r="U163" s="81">
        <f>'S2'!U44</f>
        <v>7</v>
      </c>
      <c r="V163" s="137"/>
    </row>
    <row r="164" spans="2:22" ht="17.45" customHeight="1">
      <c r="B164" s="152"/>
      <c r="C164" s="162"/>
      <c r="D164" s="155"/>
      <c r="E164" s="156"/>
      <c r="F164" s="156"/>
      <c r="G164" s="101" t="s">
        <v>24</v>
      </c>
      <c r="H164" s="81">
        <f>Ave!F44</f>
        <v>66.5</v>
      </c>
      <c r="I164" s="81">
        <f>Ave!G44</f>
        <v>36</v>
      </c>
      <c r="J164" s="81">
        <f>Ave!H44</f>
        <v>54</v>
      </c>
      <c r="K164" s="81">
        <f>Ave!I44</f>
        <v>45</v>
      </c>
      <c r="L164" s="81">
        <f>Ave!J44</f>
        <v>50</v>
      </c>
      <c r="M164" s="81">
        <f>Ave!K44</f>
        <v>62.5</v>
      </c>
      <c r="N164" s="81">
        <f>Ave!L44</f>
        <v>65.5</v>
      </c>
      <c r="O164" s="81">
        <f>Ave!M44</f>
        <v>53</v>
      </c>
      <c r="P164" s="81">
        <f>Ave!N44</f>
        <v>74.5</v>
      </c>
      <c r="Q164" s="81">
        <f>Ave!O44</f>
        <v>62</v>
      </c>
      <c r="R164" s="81">
        <f>Ave!P44</f>
        <v>72.5</v>
      </c>
      <c r="S164" s="81">
        <f>Ave!Q44</f>
        <v>641.5</v>
      </c>
      <c r="T164" s="81">
        <f>Ave!R44</f>
        <v>58.31818181818182</v>
      </c>
      <c r="U164" s="81">
        <f>Ave!S44</f>
        <v>7</v>
      </c>
      <c r="V164" s="138"/>
    </row>
    <row r="165" spans="2:22" s="90" customFormat="1" ht="17.45" customHeight="1">
      <c r="B165" s="74"/>
      <c r="C165" s="74"/>
      <c r="D165" s="63"/>
      <c r="E165" s="63"/>
      <c r="F165" s="63"/>
      <c r="G165" s="63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91"/>
      <c r="T165" s="74"/>
      <c r="U165" s="74"/>
      <c r="V165" s="104"/>
    </row>
    <row r="166" spans="2:22" s="105" customFormat="1" ht="17.45" customHeight="1">
      <c r="B166" s="63"/>
      <c r="C166" s="63"/>
      <c r="D166" s="85" t="s">
        <v>82</v>
      </c>
      <c r="E166" s="85"/>
      <c r="F166" s="85"/>
      <c r="G166" s="63"/>
      <c r="H166" s="63"/>
      <c r="I166" s="130" t="s">
        <v>83</v>
      </c>
      <c r="J166" s="130"/>
      <c r="K166" s="130"/>
      <c r="L166" s="130"/>
      <c r="M166" s="130"/>
      <c r="N166" s="131" t="s">
        <v>84</v>
      </c>
      <c r="O166" s="131"/>
      <c r="P166" s="131"/>
      <c r="Q166" s="131"/>
      <c r="R166" s="131"/>
      <c r="S166" s="131"/>
      <c r="T166" s="131"/>
      <c r="U166" s="131"/>
      <c r="V166" s="104"/>
    </row>
    <row r="167" spans="2:22" s="90" customFormat="1" ht="17.45" customHeight="1">
      <c r="B167" s="74"/>
      <c r="C167" s="74"/>
      <c r="D167" s="132" t="s">
        <v>85</v>
      </c>
      <c r="E167" s="132"/>
      <c r="F167" s="132"/>
      <c r="G167" s="63"/>
      <c r="H167" s="74"/>
      <c r="I167" s="133" t="s">
        <v>86</v>
      </c>
      <c r="J167" s="133"/>
      <c r="K167" s="133"/>
      <c r="L167" s="133"/>
      <c r="M167" s="133"/>
      <c r="N167" s="93"/>
      <c r="O167" s="93" t="s">
        <v>85</v>
      </c>
      <c r="P167" s="93"/>
      <c r="Q167" s="93"/>
      <c r="R167" s="93"/>
      <c r="S167" s="93"/>
      <c r="T167" s="93"/>
      <c r="U167" s="93"/>
      <c r="V167" s="104"/>
    </row>
    <row r="168" spans="2:22" s="90" customFormat="1" ht="17.45" customHeight="1">
      <c r="B168" s="74"/>
      <c r="C168" s="74"/>
      <c r="D168" s="132" t="s">
        <v>87</v>
      </c>
      <c r="E168" s="132"/>
      <c r="F168" s="132"/>
      <c r="G168" s="63"/>
      <c r="H168" s="74"/>
      <c r="I168" s="133" t="s">
        <v>88</v>
      </c>
      <c r="J168" s="133"/>
      <c r="K168" s="133"/>
      <c r="L168" s="133"/>
      <c r="M168" s="133"/>
      <c r="N168" s="93"/>
      <c r="O168" s="93" t="s">
        <v>87</v>
      </c>
      <c r="P168" s="93"/>
      <c r="Q168" s="93"/>
      <c r="R168" s="93"/>
      <c r="S168" s="93"/>
      <c r="T168" s="93"/>
      <c r="U168" s="93"/>
      <c r="V168" s="104"/>
    </row>
    <row r="169" spans="2:22" s="90" customFormat="1" ht="17.45" customHeight="1">
      <c r="B169" s="74"/>
      <c r="C169" s="74"/>
      <c r="D169" s="63"/>
      <c r="E169" s="63"/>
      <c r="F169" s="63"/>
      <c r="G169" s="63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91"/>
      <c r="T169" s="74"/>
      <c r="U169" s="74"/>
      <c r="V169" s="104"/>
    </row>
    <row r="170" spans="2:22" s="90" customFormat="1" ht="17.45" customHeight="1">
      <c r="B170" s="74"/>
      <c r="C170" s="74"/>
      <c r="D170" s="63"/>
      <c r="E170" s="63"/>
      <c r="F170" s="63"/>
      <c r="G170" s="63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91"/>
      <c r="T170" s="74"/>
      <c r="U170" s="74"/>
      <c r="V170" s="104"/>
    </row>
    <row r="171" spans="2:22" s="67" customFormat="1" ht="17.45" customHeight="1">
      <c r="B171" s="63"/>
      <c r="C171" s="63"/>
      <c r="D171" s="64" t="s">
        <v>26</v>
      </c>
      <c r="E171" s="65" t="s">
        <v>72</v>
      </c>
      <c r="F171" s="63"/>
      <c r="G171" s="63"/>
      <c r="H171" s="63"/>
      <c r="I171" s="63"/>
      <c r="J171" s="63"/>
      <c r="K171" s="63"/>
      <c r="L171" s="63"/>
      <c r="M171" s="63" t="s">
        <v>62</v>
      </c>
      <c r="N171" s="63"/>
      <c r="O171" s="63"/>
      <c r="P171" s="63"/>
      <c r="Q171" s="63"/>
      <c r="R171" s="63"/>
      <c r="S171" s="66"/>
      <c r="T171" s="63"/>
      <c r="U171" s="63"/>
      <c r="V171" s="63"/>
    </row>
    <row r="172" spans="2:22" s="67" customFormat="1" ht="17.45" customHeight="1">
      <c r="B172" s="63"/>
      <c r="C172" s="63"/>
      <c r="D172" s="63"/>
      <c r="E172" s="63"/>
      <c r="F172" s="63"/>
      <c r="G172" s="63"/>
      <c r="H172" s="63" t="s">
        <v>28</v>
      </c>
      <c r="I172" s="63"/>
      <c r="J172" s="63"/>
      <c r="K172" s="63" t="s">
        <v>29</v>
      </c>
      <c r="L172" s="63"/>
      <c r="M172" s="63"/>
      <c r="N172" s="63" t="s">
        <v>30</v>
      </c>
      <c r="O172" s="63"/>
      <c r="P172" s="63"/>
      <c r="Q172" s="63"/>
      <c r="R172" s="63"/>
      <c r="S172" s="66"/>
      <c r="T172" s="63"/>
      <c r="U172" s="63"/>
      <c r="V172" s="63"/>
    </row>
    <row r="173" spans="2:22" s="84" customFormat="1" ht="17.45" customHeight="1">
      <c r="B173" s="145" t="s">
        <v>0</v>
      </c>
      <c r="C173" s="103"/>
      <c r="D173" s="134" t="s">
        <v>1</v>
      </c>
      <c r="E173" s="134" t="s">
        <v>2</v>
      </c>
      <c r="F173" s="134" t="s">
        <v>3</v>
      </c>
      <c r="G173" s="134" t="s">
        <v>23</v>
      </c>
      <c r="H173" s="147" t="s">
        <v>4</v>
      </c>
      <c r="I173" s="148"/>
      <c r="J173" s="148"/>
      <c r="K173" s="148"/>
      <c r="L173" s="148"/>
      <c r="M173" s="148"/>
      <c r="N173" s="148"/>
      <c r="O173" s="148"/>
      <c r="P173" s="148"/>
      <c r="Q173" s="148"/>
      <c r="R173" s="149"/>
      <c r="S173" s="150" t="s">
        <v>5</v>
      </c>
      <c r="T173" s="145" t="s">
        <v>6</v>
      </c>
      <c r="U173" s="145" t="s">
        <v>7</v>
      </c>
      <c r="V173" s="134" t="s">
        <v>22</v>
      </c>
    </row>
    <row r="174" spans="2:22" s="62" customFormat="1" ht="17.45" customHeight="1">
      <c r="B174" s="146"/>
      <c r="C174" s="80"/>
      <c r="D174" s="135"/>
      <c r="E174" s="135"/>
      <c r="F174" s="135"/>
      <c r="G174" s="135"/>
      <c r="H174" s="80" t="s">
        <v>8</v>
      </c>
      <c r="I174" s="80" t="s">
        <v>9</v>
      </c>
      <c r="J174" s="80" t="s">
        <v>10</v>
      </c>
      <c r="K174" s="80" t="s">
        <v>11</v>
      </c>
      <c r="L174" s="80" t="s">
        <v>16</v>
      </c>
      <c r="M174" s="80" t="s">
        <v>12</v>
      </c>
      <c r="N174" s="80" t="s">
        <v>13</v>
      </c>
      <c r="O174" s="80" t="s">
        <v>17</v>
      </c>
      <c r="P174" s="80" t="s">
        <v>14</v>
      </c>
      <c r="Q174" s="80" t="s">
        <v>18</v>
      </c>
      <c r="R174" s="80" t="s">
        <v>15</v>
      </c>
      <c r="S174" s="151"/>
      <c r="T174" s="146"/>
      <c r="U174" s="146"/>
      <c r="V174" s="135"/>
    </row>
    <row r="175" spans="2:22" ht="17.45" customHeight="1">
      <c r="B175" s="152">
        <v>41</v>
      </c>
      <c r="C175" s="161">
        <f>'S1'!C47</f>
        <v>43</v>
      </c>
      <c r="D175" s="153">
        <f>Ave!C45</f>
        <v>0</v>
      </c>
      <c r="E175" s="156">
        <f>'S1'!E45</f>
        <v>0</v>
      </c>
      <c r="F175" s="156">
        <f>'S1'!F45</f>
        <v>0</v>
      </c>
      <c r="G175" s="101" t="s">
        <v>89</v>
      </c>
      <c r="H175" s="81">
        <f>'S1'!G45</f>
        <v>0</v>
      </c>
      <c r="I175" s="81">
        <f>'S1'!H45</f>
        <v>0</v>
      </c>
      <c r="J175" s="81">
        <f>'S1'!I45</f>
        <v>0</v>
      </c>
      <c r="K175" s="81">
        <f>'S1'!J45</f>
        <v>0</v>
      </c>
      <c r="L175" s="81">
        <f>'S1'!K45</f>
        <v>0</v>
      </c>
      <c r="M175" s="81">
        <f>'S1'!L45</f>
        <v>0</v>
      </c>
      <c r="N175" s="81">
        <f>'S1'!M45</f>
        <v>0</v>
      </c>
      <c r="O175" s="81">
        <f>'S1'!N45</f>
        <v>0</v>
      </c>
      <c r="P175" s="81">
        <f>'S1'!O45</f>
        <v>0</v>
      </c>
      <c r="Q175" s="81">
        <f>'S1'!P45</f>
        <v>0</v>
      </c>
      <c r="R175" s="81">
        <f>'S1'!Q45</f>
        <v>0</v>
      </c>
      <c r="S175" s="81" t="str">
        <f>'S1'!S45</f>
        <v/>
      </c>
      <c r="T175" s="81" t="str">
        <f>'S1'!T45</f>
        <v/>
      </c>
      <c r="U175" s="81" t="str">
        <f>'S1'!U45</f>
        <v/>
      </c>
      <c r="V175" s="136" t="str">
        <f>Ave!T45</f>
        <v>-</v>
      </c>
    </row>
    <row r="176" spans="2:22" ht="17.45" customHeight="1">
      <c r="B176" s="152"/>
      <c r="C176" s="163"/>
      <c r="D176" s="154"/>
      <c r="E176" s="156"/>
      <c r="F176" s="156"/>
      <c r="G176" s="101" t="s">
        <v>90</v>
      </c>
      <c r="H176" s="81">
        <f>'S2'!G45</f>
        <v>0</v>
      </c>
      <c r="I176" s="81">
        <f>'S2'!H45</f>
        <v>0</v>
      </c>
      <c r="J176" s="81">
        <f>'S2'!I45</f>
        <v>0</v>
      </c>
      <c r="K176" s="81">
        <f>'S2'!J45</f>
        <v>0</v>
      </c>
      <c r="L176" s="81">
        <f>'S2'!K45</f>
        <v>0</v>
      </c>
      <c r="M176" s="81">
        <f>'S2'!L45</f>
        <v>0</v>
      </c>
      <c r="N176" s="81">
        <f>'S2'!M45</f>
        <v>0</v>
      </c>
      <c r="O176" s="81">
        <f>'S2'!N45</f>
        <v>0</v>
      </c>
      <c r="P176" s="81">
        <f>'S2'!O45</f>
        <v>0</v>
      </c>
      <c r="Q176" s="81">
        <f>'S2'!P45</f>
        <v>0</v>
      </c>
      <c r="R176" s="81">
        <f>'S2'!Q45</f>
        <v>0</v>
      </c>
      <c r="S176" s="81" t="str">
        <f>'S2'!S45</f>
        <v/>
      </c>
      <c r="T176" s="81" t="str">
        <f>'S2'!T45</f>
        <v/>
      </c>
      <c r="U176" s="81" t="str">
        <f>'S2'!U45</f>
        <v/>
      </c>
      <c r="V176" s="137"/>
    </row>
    <row r="177" spans="2:22" ht="17.45" customHeight="1">
      <c r="B177" s="152"/>
      <c r="C177" s="162"/>
      <c r="D177" s="155"/>
      <c r="E177" s="156"/>
      <c r="F177" s="156"/>
      <c r="G177" s="101" t="s">
        <v>24</v>
      </c>
      <c r="H177" s="81" t="str">
        <f>Ave!F45</f>
        <v/>
      </c>
      <c r="I177" s="81" t="str">
        <f>Ave!G45</f>
        <v/>
      </c>
      <c r="J177" s="81" t="str">
        <f>Ave!H45</f>
        <v/>
      </c>
      <c r="K177" s="81" t="str">
        <f>Ave!I45</f>
        <v/>
      </c>
      <c r="L177" s="81" t="str">
        <f>Ave!J45</f>
        <v/>
      </c>
      <c r="M177" s="81" t="str">
        <f>Ave!K45</f>
        <v/>
      </c>
      <c r="N177" s="81" t="str">
        <f>Ave!L45</f>
        <v/>
      </c>
      <c r="O177" s="81" t="str">
        <f>Ave!M45</f>
        <v/>
      </c>
      <c r="P177" s="81" t="str">
        <f>Ave!N45</f>
        <v/>
      </c>
      <c r="Q177" s="81" t="str">
        <f>Ave!O45</f>
        <v/>
      </c>
      <c r="R177" s="81" t="str">
        <f>Ave!P45</f>
        <v/>
      </c>
      <c r="S177" s="81" t="str">
        <f>Ave!Q45</f>
        <v/>
      </c>
      <c r="T177" s="81" t="str">
        <f>Ave!R45</f>
        <v/>
      </c>
      <c r="U177" s="81" t="str">
        <f>Ave!S45</f>
        <v/>
      </c>
      <c r="V177" s="138"/>
    </row>
    <row r="178" spans="2:22" ht="17.45" customHeight="1">
      <c r="B178" s="152">
        <v>42</v>
      </c>
      <c r="C178" s="161">
        <f>'S1'!C48</f>
        <v>44</v>
      </c>
      <c r="D178" s="153">
        <f>Ave!C46</f>
        <v>0</v>
      </c>
      <c r="E178" s="156">
        <f>'S1'!E46</f>
        <v>0</v>
      </c>
      <c r="F178" s="156">
        <f>'S1'!F46</f>
        <v>0</v>
      </c>
      <c r="G178" s="101" t="s">
        <v>89</v>
      </c>
      <c r="H178" s="81">
        <f>'S1'!G46</f>
        <v>0</v>
      </c>
      <c r="I178" s="81">
        <f>'S1'!H46</f>
        <v>0</v>
      </c>
      <c r="J178" s="81">
        <f>'S1'!I46</f>
        <v>0</v>
      </c>
      <c r="K178" s="81">
        <f>'S1'!J46</f>
        <v>0</v>
      </c>
      <c r="L178" s="81">
        <f>'S1'!K46</f>
        <v>0</v>
      </c>
      <c r="M178" s="81">
        <f>'S1'!L46</f>
        <v>0</v>
      </c>
      <c r="N178" s="81">
        <f>'S1'!M46</f>
        <v>0</v>
      </c>
      <c r="O178" s="81">
        <f>'S1'!N46</f>
        <v>0</v>
      </c>
      <c r="P178" s="81">
        <f>'S1'!O46</f>
        <v>0</v>
      </c>
      <c r="Q178" s="81">
        <f>'S1'!P46</f>
        <v>0</v>
      </c>
      <c r="R178" s="81">
        <f>'S1'!Q46</f>
        <v>0</v>
      </c>
      <c r="S178" s="81" t="str">
        <f>'S1'!S46</f>
        <v/>
      </c>
      <c r="T178" s="81" t="str">
        <f>'S1'!T46</f>
        <v/>
      </c>
      <c r="U178" s="81" t="str">
        <f>'S1'!U46</f>
        <v/>
      </c>
      <c r="V178" s="136" t="str">
        <f>Ave!T46</f>
        <v>-</v>
      </c>
    </row>
    <row r="179" spans="2:22" ht="17.45" customHeight="1">
      <c r="B179" s="152"/>
      <c r="C179" s="163"/>
      <c r="D179" s="154"/>
      <c r="E179" s="156"/>
      <c r="F179" s="156"/>
      <c r="G179" s="101" t="s">
        <v>90</v>
      </c>
      <c r="H179" s="81">
        <f>'S2'!G46</f>
        <v>0</v>
      </c>
      <c r="I179" s="81">
        <f>'S2'!H46</f>
        <v>0</v>
      </c>
      <c r="J179" s="81">
        <f>'S2'!I46</f>
        <v>0</v>
      </c>
      <c r="K179" s="81">
        <f>'S2'!J46</f>
        <v>0</v>
      </c>
      <c r="L179" s="81">
        <f>'S2'!K46</f>
        <v>0</v>
      </c>
      <c r="M179" s="81">
        <f>'S2'!L46</f>
        <v>0</v>
      </c>
      <c r="N179" s="81">
        <f>'S2'!M46</f>
        <v>0</v>
      </c>
      <c r="O179" s="81">
        <f>'S2'!N46</f>
        <v>0</v>
      </c>
      <c r="P179" s="81">
        <f>'S2'!O46</f>
        <v>0</v>
      </c>
      <c r="Q179" s="81">
        <f>'S2'!P46</f>
        <v>0</v>
      </c>
      <c r="R179" s="81">
        <f>'S2'!Q46</f>
        <v>0</v>
      </c>
      <c r="S179" s="81" t="str">
        <f>'S2'!S46</f>
        <v/>
      </c>
      <c r="T179" s="81" t="str">
        <f>'S2'!T46</f>
        <v/>
      </c>
      <c r="U179" s="81" t="str">
        <f>'S2'!U46</f>
        <v/>
      </c>
      <c r="V179" s="137"/>
    </row>
    <row r="180" spans="2:22" ht="17.45" customHeight="1">
      <c r="B180" s="152"/>
      <c r="C180" s="162"/>
      <c r="D180" s="155"/>
      <c r="E180" s="156"/>
      <c r="F180" s="156"/>
      <c r="G180" s="101" t="s">
        <v>24</v>
      </c>
      <c r="H180" s="81" t="str">
        <f>Ave!F46</f>
        <v/>
      </c>
      <c r="I180" s="81" t="str">
        <f>Ave!G46</f>
        <v/>
      </c>
      <c r="J180" s="81" t="str">
        <f>Ave!H46</f>
        <v/>
      </c>
      <c r="K180" s="81" t="str">
        <f>Ave!I46</f>
        <v/>
      </c>
      <c r="L180" s="81" t="str">
        <f>Ave!J46</f>
        <v/>
      </c>
      <c r="M180" s="81" t="str">
        <f>Ave!K46</f>
        <v/>
      </c>
      <c r="N180" s="81" t="str">
        <f>Ave!L46</f>
        <v/>
      </c>
      <c r="O180" s="81" t="str">
        <f>Ave!M46</f>
        <v/>
      </c>
      <c r="P180" s="81" t="str">
        <f>Ave!N46</f>
        <v/>
      </c>
      <c r="Q180" s="81" t="str">
        <f>Ave!O46</f>
        <v/>
      </c>
      <c r="R180" s="81" t="str">
        <f>Ave!P46</f>
        <v/>
      </c>
      <c r="S180" s="81" t="str">
        <f>Ave!Q46</f>
        <v/>
      </c>
      <c r="T180" s="81" t="str">
        <f>Ave!R46</f>
        <v/>
      </c>
      <c r="U180" s="81" t="str">
        <f>Ave!S46</f>
        <v/>
      </c>
      <c r="V180" s="138"/>
    </row>
    <row r="181" spans="2:22" ht="17.45" customHeight="1">
      <c r="B181" s="152">
        <v>43</v>
      </c>
      <c r="C181" s="161">
        <f>'S1'!C51</f>
        <v>47</v>
      </c>
      <c r="D181" s="153">
        <f>Ave!C47</f>
        <v>0</v>
      </c>
      <c r="E181" s="156">
        <f>'S1'!E47</f>
        <v>0</v>
      </c>
      <c r="F181" s="156">
        <f>'S1'!F47</f>
        <v>0</v>
      </c>
      <c r="G181" s="101" t="s">
        <v>89</v>
      </c>
      <c r="H181" s="81">
        <f>'S1'!G47</f>
        <v>0</v>
      </c>
      <c r="I181" s="81">
        <f>'S1'!H47</f>
        <v>0</v>
      </c>
      <c r="J181" s="81">
        <f>'S1'!I47</f>
        <v>0</v>
      </c>
      <c r="K181" s="81">
        <f>'S1'!J47</f>
        <v>0</v>
      </c>
      <c r="L181" s="81">
        <f>'S1'!K47</f>
        <v>0</v>
      </c>
      <c r="M181" s="81">
        <f>'S1'!L47</f>
        <v>0</v>
      </c>
      <c r="N181" s="81">
        <f>'S1'!M47</f>
        <v>0</v>
      </c>
      <c r="O181" s="81">
        <f>'S1'!N47</f>
        <v>0</v>
      </c>
      <c r="P181" s="81">
        <f>'S1'!O47</f>
        <v>0</v>
      </c>
      <c r="Q181" s="81">
        <f>'S1'!P47</f>
        <v>0</v>
      </c>
      <c r="R181" s="81">
        <f>'S1'!Q47</f>
        <v>0</v>
      </c>
      <c r="S181" s="81" t="str">
        <f>'S1'!S47</f>
        <v/>
      </c>
      <c r="T181" s="81" t="str">
        <f>'S1'!T47</f>
        <v/>
      </c>
      <c r="U181" s="81" t="str">
        <f>'S1'!U47</f>
        <v/>
      </c>
      <c r="V181" s="136" t="str">
        <f>Ave!T47</f>
        <v>-</v>
      </c>
    </row>
    <row r="182" spans="2:22" ht="17.45" customHeight="1">
      <c r="B182" s="152"/>
      <c r="C182" s="163"/>
      <c r="D182" s="154"/>
      <c r="E182" s="156"/>
      <c r="F182" s="156"/>
      <c r="G182" s="101" t="s">
        <v>90</v>
      </c>
      <c r="H182" s="81">
        <f>'S2'!G47</f>
        <v>0</v>
      </c>
      <c r="I182" s="81">
        <f>'S2'!H47</f>
        <v>0</v>
      </c>
      <c r="J182" s="81">
        <f>'S2'!I47</f>
        <v>0</v>
      </c>
      <c r="K182" s="81">
        <f>'S2'!J47</f>
        <v>0</v>
      </c>
      <c r="L182" s="81">
        <f>'S2'!K47</f>
        <v>0</v>
      </c>
      <c r="M182" s="81">
        <f>'S2'!L47</f>
        <v>0</v>
      </c>
      <c r="N182" s="81">
        <f>'S2'!M47</f>
        <v>0</v>
      </c>
      <c r="O182" s="81">
        <f>'S2'!N47</f>
        <v>0</v>
      </c>
      <c r="P182" s="81">
        <f>'S2'!O47</f>
        <v>0</v>
      </c>
      <c r="Q182" s="81">
        <f>'S2'!P47</f>
        <v>0</v>
      </c>
      <c r="R182" s="81">
        <f>'S2'!Q47</f>
        <v>0</v>
      </c>
      <c r="S182" s="81" t="str">
        <f>'S2'!S47</f>
        <v/>
      </c>
      <c r="T182" s="81" t="str">
        <f>'S2'!T47</f>
        <v/>
      </c>
      <c r="U182" s="81" t="str">
        <f>'S2'!U47</f>
        <v/>
      </c>
      <c r="V182" s="137"/>
    </row>
    <row r="183" spans="2:22" ht="17.45" customHeight="1">
      <c r="B183" s="152"/>
      <c r="C183" s="162"/>
      <c r="D183" s="155"/>
      <c r="E183" s="156"/>
      <c r="F183" s="156"/>
      <c r="G183" s="101" t="s">
        <v>24</v>
      </c>
      <c r="H183" s="81" t="str">
        <f>Ave!F47</f>
        <v/>
      </c>
      <c r="I183" s="81" t="str">
        <f>Ave!G47</f>
        <v/>
      </c>
      <c r="J183" s="81" t="str">
        <f>Ave!H47</f>
        <v/>
      </c>
      <c r="K183" s="81" t="str">
        <f>Ave!I47</f>
        <v/>
      </c>
      <c r="L183" s="81" t="str">
        <f>Ave!J47</f>
        <v/>
      </c>
      <c r="M183" s="81" t="str">
        <f>Ave!K47</f>
        <v/>
      </c>
      <c r="N183" s="81" t="str">
        <f>Ave!L47</f>
        <v/>
      </c>
      <c r="O183" s="81" t="str">
        <f>Ave!M47</f>
        <v/>
      </c>
      <c r="P183" s="81" t="str">
        <f>Ave!N47</f>
        <v/>
      </c>
      <c r="Q183" s="81" t="str">
        <f>Ave!O47</f>
        <v/>
      </c>
      <c r="R183" s="81" t="str">
        <f>Ave!P47</f>
        <v/>
      </c>
      <c r="S183" s="81" t="str">
        <f>Ave!Q47</f>
        <v/>
      </c>
      <c r="T183" s="81" t="str">
        <f>Ave!R47</f>
        <v/>
      </c>
      <c r="U183" s="81" t="str">
        <f>Ave!S47</f>
        <v/>
      </c>
      <c r="V183" s="138"/>
    </row>
    <row r="184" spans="2:22" ht="17.45" customHeight="1">
      <c r="B184" s="152">
        <v>44</v>
      </c>
      <c r="C184" s="161">
        <f>'S1'!C52</f>
        <v>48</v>
      </c>
      <c r="D184" s="153">
        <f>Ave!C48</f>
        <v>0</v>
      </c>
      <c r="E184" s="156">
        <f>'S1'!E48</f>
        <v>0</v>
      </c>
      <c r="F184" s="156">
        <f>'S1'!F48</f>
        <v>0</v>
      </c>
      <c r="G184" s="101" t="s">
        <v>89</v>
      </c>
      <c r="H184" s="81">
        <f>'S1'!G48</f>
        <v>0</v>
      </c>
      <c r="I184" s="81">
        <f>'S1'!H48</f>
        <v>0</v>
      </c>
      <c r="J184" s="81">
        <f>'S1'!I48</f>
        <v>0</v>
      </c>
      <c r="K184" s="81">
        <f>'S1'!J48</f>
        <v>0</v>
      </c>
      <c r="L184" s="81">
        <f>'S1'!K48</f>
        <v>0</v>
      </c>
      <c r="M184" s="81">
        <f>'S1'!L48</f>
        <v>0</v>
      </c>
      <c r="N184" s="81">
        <f>'S1'!M48</f>
        <v>0</v>
      </c>
      <c r="O184" s="81">
        <f>'S1'!N48</f>
        <v>0</v>
      </c>
      <c r="P184" s="81">
        <f>'S1'!O48</f>
        <v>0</v>
      </c>
      <c r="Q184" s="81">
        <f>'S1'!P48</f>
        <v>0</v>
      </c>
      <c r="R184" s="81">
        <f>'S1'!Q48</f>
        <v>0</v>
      </c>
      <c r="S184" s="81" t="str">
        <f>'S1'!S48</f>
        <v/>
      </c>
      <c r="T184" s="81" t="str">
        <f>'S1'!T48</f>
        <v/>
      </c>
      <c r="U184" s="81" t="str">
        <f>'S1'!U48</f>
        <v/>
      </c>
      <c r="V184" s="136" t="str">
        <f>Ave!T48</f>
        <v>-</v>
      </c>
    </row>
    <row r="185" spans="2:22" ht="17.45" customHeight="1">
      <c r="B185" s="152"/>
      <c r="C185" s="163"/>
      <c r="D185" s="154"/>
      <c r="E185" s="156"/>
      <c r="F185" s="156"/>
      <c r="G185" s="101" t="s">
        <v>90</v>
      </c>
      <c r="H185" s="81">
        <f>'S2'!G48</f>
        <v>0</v>
      </c>
      <c r="I185" s="81">
        <f>'S2'!H48</f>
        <v>0</v>
      </c>
      <c r="J185" s="81">
        <f>'S2'!I48</f>
        <v>0</v>
      </c>
      <c r="K185" s="81">
        <f>'S2'!J48</f>
        <v>0</v>
      </c>
      <c r="L185" s="81">
        <f>'S2'!K48</f>
        <v>0</v>
      </c>
      <c r="M185" s="81">
        <f>'S2'!L48</f>
        <v>0</v>
      </c>
      <c r="N185" s="81">
        <f>'S2'!M48</f>
        <v>0</v>
      </c>
      <c r="O185" s="81">
        <f>'S2'!N48</f>
        <v>0</v>
      </c>
      <c r="P185" s="81">
        <f>'S2'!O48</f>
        <v>0</v>
      </c>
      <c r="Q185" s="81">
        <f>'S2'!P48</f>
        <v>0</v>
      </c>
      <c r="R185" s="81">
        <f>'S2'!Q48</f>
        <v>0</v>
      </c>
      <c r="S185" s="81" t="str">
        <f>'S2'!S48</f>
        <v/>
      </c>
      <c r="T185" s="81" t="str">
        <f>'S2'!T48</f>
        <v/>
      </c>
      <c r="U185" s="81" t="str">
        <f>'S2'!U48</f>
        <v/>
      </c>
      <c r="V185" s="137"/>
    </row>
    <row r="186" spans="2:22" ht="17.45" customHeight="1">
      <c r="B186" s="152"/>
      <c r="C186" s="162"/>
      <c r="D186" s="155"/>
      <c r="E186" s="156"/>
      <c r="F186" s="156"/>
      <c r="G186" s="101" t="s">
        <v>24</v>
      </c>
      <c r="H186" s="81" t="str">
        <f>Ave!F48</f>
        <v/>
      </c>
      <c r="I186" s="81" t="str">
        <f>Ave!G48</f>
        <v/>
      </c>
      <c r="J186" s="81" t="str">
        <f>Ave!H48</f>
        <v/>
      </c>
      <c r="K186" s="81" t="str">
        <f>Ave!I48</f>
        <v/>
      </c>
      <c r="L186" s="81" t="str">
        <f>Ave!J48</f>
        <v/>
      </c>
      <c r="M186" s="81" t="str">
        <f>Ave!K48</f>
        <v/>
      </c>
      <c r="N186" s="81" t="str">
        <f>Ave!L48</f>
        <v/>
      </c>
      <c r="O186" s="81" t="str">
        <f>Ave!M48</f>
        <v/>
      </c>
      <c r="P186" s="81" t="str">
        <f>Ave!N48</f>
        <v/>
      </c>
      <c r="Q186" s="81" t="str">
        <f>Ave!O48</f>
        <v/>
      </c>
      <c r="R186" s="81" t="str">
        <f>Ave!P48</f>
        <v/>
      </c>
      <c r="S186" s="81" t="str">
        <f>Ave!Q48</f>
        <v/>
      </c>
      <c r="T186" s="81" t="str">
        <f>Ave!R48</f>
        <v/>
      </c>
      <c r="U186" s="81" t="str">
        <f>Ave!S48</f>
        <v/>
      </c>
      <c r="V186" s="138"/>
    </row>
    <row r="187" spans="2:22" ht="17.45" customHeight="1">
      <c r="B187" s="152">
        <v>45</v>
      </c>
      <c r="C187" s="161">
        <f>'S1'!C53</f>
        <v>49</v>
      </c>
      <c r="D187" s="153">
        <f>Ave!C49</f>
        <v>0</v>
      </c>
      <c r="E187" s="156">
        <f>'S1'!E49</f>
        <v>0</v>
      </c>
      <c r="F187" s="156">
        <f>'S1'!F49</f>
        <v>0</v>
      </c>
      <c r="G187" s="101" t="s">
        <v>89</v>
      </c>
      <c r="H187" s="81">
        <f>'S1'!G49</f>
        <v>0</v>
      </c>
      <c r="I187" s="81">
        <f>'S1'!H49</f>
        <v>0</v>
      </c>
      <c r="J187" s="81">
        <f>'S1'!I49</f>
        <v>0</v>
      </c>
      <c r="K187" s="81">
        <f>'S1'!J49</f>
        <v>0</v>
      </c>
      <c r="L187" s="81">
        <f>'S1'!K49</f>
        <v>0</v>
      </c>
      <c r="M187" s="81">
        <f>'S1'!L49</f>
        <v>0</v>
      </c>
      <c r="N187" s="81">
        <f>'S1'!M49</f>
        <v>0</v>
      </c>
      <c r="O187" s="81">
        <f>'S1'!N49</f>
        <v>0</v>
      </c>
      <c r="P187" s="81">
        <f>'S1'!O49</f>
        <v>0</v>
      </c>
      <c r="Q187" s="81">
        <f>'S1'!P49</f>
        <v>0</v>
      </c>
      <c r="R187" s="81">
        <f>'S1'!Q49</f>
        <v>0</v>
      </c>
      <c r="S187" s="81" t="str">
        <f>'S1'!S49</f>
        <v/>
      </c>
      <c r="T187" s="81" t="str">
        <f>'S1'!T49</f>
        <v/>
      </c>
      <c r="U187" s="81" t="str">
        <f>'S1'!U49</f>
        <v/>
      </c>
      <c r="V187" s="136" t="str">
        <f>Ave!T49</f>
        <v>-</v>
      </c>
    </row>
    <row r="188" spans="2:22" ht="17.45" customHeight="1">
      <c r="B188" s="152"/>
      <c r="C188" s="163"/>
      <c r="D188" s="154"/>
      <c r="E188" s="156"/>
      <c r="F188" s="156"/>
      <c r="G188" s="101" t="s">
        <v>90</v>
      </c>
      <c r="H188" s="81">
        <f>'S2'!G49</f>
        <v>0</v>
      </c>
      <c r="I188" s="81">
        <f>'S2'!H49</f>
        <v>0</v>
      </c>
      <c r="J188" s="81">
        <f>'S2'!I49</f>
        <v>0</v>
      </c>
      <c r="K188" s="81">
        <f>'S2'!J49</f>
        <v>0</v>
      </c>
      <c r="L188" s="81">
        <f>'S2'!K49</f>
        <v>0</v>
      </c>
      <c r="M188" s="81">
        <f>'S2'!L49</f>
        <v>0</v>
      </c>
      <c r="N188" s="81">
        <f>'S2'!M49</f>
        <v>0</v>
      </c>
      <c r="O188" s="81">
        <f>'S2'!N49</f>
        <v>0</v>
      </c>
      <c r="P188" s="81">
        <f>'S2'!O49</f>
        <v>0</v>
      </c>
      <c r="Q188" s="81">
        <f>'S2'!P49</f>
        <v>0</v>
      </c>
      <c r="R188" s="81">
        <f>'S2'!Q49</f>
        <v>0</v>
      </c>
      <c r="S188" s="81" t="str">
        <f>'S2'!S49</f>
        <v/>
      </c>
      <c r="T188" s="81" t="str">
        <f>'S2'!T49</f>
        <v/>
      </c>
      <c r="U188" s="81" t="str">
        <f>'S2'!U49</f>
        <v/>
      </c>
      <c r="V188" s="137"/>
    </row>
    <row r="189" spans="2:22" ht="17.45" customHeight="1">
      <c r="B189" s="152"/>
      <c r="C189" s="162"/>
      <c r="D189" s="155"/>
      <c r="E189" s="156"/>
      <c r="F189" s="156"/>
      <c r="G189" s="101" t="s">
        <v>24</v>
      </c>
      <c r="H189" s="81" t="str">
        <f>Ave!F49</f>
        <v/>
      </c>
      <c r="I189" s="81" t="str">
        <f>Ave!G49</f>
        <v/>
      </c>
      <c r="J189" s="81" t="str">
        <f>Ave!H49</f>
        <v/>
      </c>
      <c r="K189" s="81" t="str">
        <f>Ave!I49</f>
        <v/>
      </c>
      <c r="L189" s="81" t="str">
        <f>Ave!J49</f>
        <v/>
      </c>
      <c r="M189" s="81" t="str">
        <f>Ave!K49</f>
        <v/>
      </c>
      <c r="N189" s="81" t="str">
        <f>Ave!L49</f>
        <v/>
      </c>
      <c r="O189" s="81" t="str">
        <f>Ave!M49</f>
        <v/>
      </c>
      <c r="P189" s="81" t="str">
        <f>Ave!N49</f>
        <v/>
      </c>
      <c r="Q189" s="81" t="str">
        <f>Ave!O49</f>
        <v/>
      </c>
      <c r="R189" s="81" t="str">
        <f>Ave!P49</f>
        <v/>
      </c>
      <c r="S189" s="81" t="str">
        <f>Ave!Q49</f>
        <v/>
      </c>
      <c r="T189" s="81" t="str">
        <f>Ave!R49</f>
        <v/>
      </c>
      <c r="U189" s="81" t="str">
        <f>Ave!S49</f>
        <v/>
      </c>
      <c r="V189" s="138"/>
    </row>
    <row r="190" spans="2:22" ht="17.45" customHeight="1">
      <c r="B190" s="152">
        <v>46</v>
      </c>
      <c r="C190" s="161">
        <f>'S1'!C54</f>
        <v>50</v>
      </c>
      <c r="D190" s="153">
        <f>Ave!C50</f>
        <v>0</v>
      </c>
      <c r="E190" s="156">
        <f>'S1'!E50</f>
        <v>0</v>
      </c>
      <c r="F190" s="156">
        <f>'S1'!F50</f>
        <v>0</v>
      </c>
      <c r="G190" s="101" t="s">
        <v>89</v>
      </c>
      <c r="H190" s="81">
        <f>'S1'!G50</f>
        <v>0</v>
      </c>
      <c r="I190" s="81">
        <f>'S1'!H50</f>
        <v>0</v>
      </c>
      <c r="J190" s="81">
        <f>'S1'!I50</f>
        <v>0</v>
      </c>
      <c r="K190" s="81">
        <f>'S1'!J50</f>
        <v>0</v>
      </c>
      <c r="L190" s="81">
        <f>'S1'!K50</f>
        <v>0</v>
      </c>
      <c r="M190" s="81">
        <f>'S1'!L50</f>
        <v>0</v>
      </c>
      <c r="N190" s="81">
        <f>'S1'!M50</f>
        <v>0</v>
      </c>
      <c r="O190" s="81">
        <f>'S1'!N50</f>
        <v>0</v>
      </c>
      <c r="P190" s="81">
        <f>'S1'!O50</f>
        <v>0</v>
      </c>
      <c r="Q190" s="81">
        <f>'S1'!P50</f>
        <v>0</v>
      </c>
      <c r="R190" s="81">
        <f>'S1'!Q50</f>
        <v>0</v>
      </c>
      <c r="S190" s="81" t="str">
        <f>'S1'!S50</f>
        <v/>
      </c>
      <c r="T190" s="81" t="str">
        <f>'S1'!T50</f>
        <v/>
      </c>
      <c r="U190" s="81" t="str">
        <f>'S1'!U50</f>
        <v/>
      </c>
      <c r="V190" s="136" t="str">
        <f>Ave!T50</f>
        <v>-</v>
      </c>
    </row>
    <row r="191" spans="2:22" ht="17.45" customHeight="1">
      <c r="B191" s="152"/>
      <c r="C191" s="163"/>
      <c r="D191" s="154"/>
      <c r="E191" s="156"/>
      <c r="F191" s="156"/>
      <c r="G191" s="101" t="s">
        <v>90</v>
      </c>
      <c r="H191" s="81">
        <f>'S2'!G50</f>
        <v>0</v>
      </c>
      <c r="I191" s="81">
        <f>'S2'!H50</f>
        <v>0</v>
      </c>
      <c r="J191" s="81">
        <f>'S2'!I50</f>
        <v>0</v>
      </c>
      <c r="K191" s="81">
        <f>'S2'!J50</f>
        <v>0</v>
      </c>
      <c r="L191" s="81">
        <f>'S2'!K50</f>
        <v>0</v>
      </c>
      <c r="M191" s="81">
        <f>'S2'!L50</f>
        <v>0</v>
      </c>
      <c r="N191" s="81">
        <f>'S2'!M50</f>
        <v>0</v>
      </c>
      <c r="O191" s="81">
        <f>'S2'!N50</f>
        <v>0</v>
      </c>
      <c r="P191" s="81">
        <f>'S2'!O50</f>
        <v>0</v>
      </c>
      <c r="Q191" s="81">
        <f>'S2'!P50</f>
        <v>0</v>
      </c>
      <c r="R191" s="81">
        <f>'S2'!Q50</f>
        <v>0</v>
      </c>
      <c r="S191" s="81" t="str">
        <f>'S2'!S50</f>
        <v/>
      </c>
      <c r="T191" s="81" t="str">
        <f>'S2'!T50</f>
        <v/>
      </c>
      <c r="U191" s="81" t="str">
        <f>'S2'!U50</f>
        <v/>
      </c>
      <c r="V191" s="137"/>
    </row>
    <row r="192" spans="2:22" ht="17.45" customHeight="1">
      <c r="B192" s="152"/>
      <c r="C192" s="162"/>
      <c r="D192" s="155"/>
      <c r="E192" s="156"/>
      <c r="F192" s="156"/>
      <c r="G192" s="101" t="s">
        <v>24</v>
      </c>
      <c r="H192" s="81" t="str">
        <f>Ave!F50</f>
        <v/>
      </c>
      <c r="I192" s="81" t="str">
        <f>Ave!G50</f>
        <v/>
      </c>
      <c r="J192" s="81" t="str">
        <f>Ave!H50</f>
        <v/>
      </c>
      <c r="K192" s="81" t="str">
        <f>Ave!I50</f>
        <v/>
      </c>
      <c r="L192" s="81" t="str">
        <f>Ave!J50</f>
        <v/>
      </c>
      <c r="M192" s="81" t="str">
        <f>Ave!K50</f>
        <v/>
      </c>
      <c r="N192" s="81" t="str">
        <f>Ave!L50</f>
        <v/>
      </c>
      <c r="O192" s="81" t="str">
        <f>Ave!M50</f>
        <v/>
      </c>
      <c r="P192" s="81" t="str">
        <f>Ave!N50</f>
        <v/>
      </c>
      <c r="Q192" s="81" t="str">
        <f>Ave!O50</f>
        <v/>
      </c>
      <c r="R192" s="81" t="str">
        <f>Ave!P50</f>
        <v/>
      </c>
      <c r="S192" s="81" t="str">
        <f>Ave!Q50</f>
        <v/>
      </c>
      <c r="T192" s="81" t="str">
        <f>Ave!R50</f>
        <v/>
      </c>
      <c r="U192" s="81" t="str">
        <f>Ave!S50</f>
        <v/>
      </c>
      <c r="V192" s="138"/>
    </row>
    <row r="193" spans="2:22" ht="17.45" customHeight="1">
      <c r="B193" s="152">
        <v>47</v>
      </c>
      <c r="C193" s="161">
        <f>'S1'!C55</f>
        <v>51</v>
      </c>
      <c r="D193" s="153">
        <f>Ave!C51</f>
        <v>0</v>
      </c>
      <c r="E193" s="156">
        <f>'S1'!E51</f>
        <v>0</v>
      </c>
      <c r="F193" s="156">
        <f>'S1'!F51</f>
        <v>0</v>
      </c>
      <c r="G193" s="101" t="s">
        <v>89</v>
      </c>
      <c r="H193" s="81">
        <f>'S1'!G51</f>
        <v>0</v>
      </c>
      <c r="I193" s="81">
        <f>'S1'!H51</f>
        <v>0</v>
      </c>
      <c r="J193" s="81">
        <f>'S1'!I51</f>
        <v>0</v>
      </c>
      <c r="K193" s="81">
        <f>'S1'!J51</f>
        <v>0</v>
      </c>
      <c r="L193" s="81">
        <f>'S1'!K51</f>
        <v>0</v>
      </c>
      <c r="M193" s="81">
        <f>'S1'!L51</f>
        <v>0</v>
      </c>
      <c r="N193" s="81">
        <f>'S1'!M51</f>
        <v>0</v>
      </c>
      <c r="O193" s="81">
        <f>'S1'!N51</f>
        <v>0</v>
      </c>
      <c r="P193" s="81">
        <f>'S1'!O51</f>
        <v>0</v>
      </c>
      <c r="Q193" s="81">
        <f>'S1'!P51</f>
        <v>0</v>
      </c>
      <c r="R193" s="81">
        <f>'S1'!Q51</f>
        <v>0</v>
      </c>
      <c r="S193" s="81" t="str">
        <f>'S1'!S51</f>
        <v/>
      </c>
      <c r="T193" s="81" t="str">
        <f>'S1'!T51</f>
        <v/>
      </c>
      <c r="U193" s="81" t="str">
        <f>'S1'!U51</f>
        <v/>
      </c>
      <c r="V193" s="136" t="str">
        <f>Ave!T51</f>
        <v>-</v>
      </c>
    </row>
    <row r="194" spans="2:22" ht="17.45" customHeight="1">
      <c r="B194" s="152"/>
      <c r="C194" s="163"/>
      <c r="D194" s="154"/>
      <c r="E194" s="156"/>
      <c r="F194" s="156"/>
      <c r="G194" s="101" t="s">
        <v>90</v>
      </c>
      <c r="H194" s="81">
        <f>'S2'!G51</f>
        <v>0</v>
      </c>
      <c r="I194" s="81">
        <f>'S2'!H51</f>
        <v>0</v>
      </c>
      <c r="J194" s="81">
        <f>'S2'!I51</f>
        <v>0</v>
      </c>
      <c r="K194" s="81">
        <f>'S2'!J51</f>
        <v>0</v>
      </c>
      <c r="L194" s="81">
        <f>'S2'!K51</f>
        <v>0</v>
      </c>
      <c r="M194" s="81">
        <f>'S2'!L51</f>
        <v>0</v>
      </c>
      <c r="N194" s="81">
        <f>'S2'!M51</f>
        <v>0</v>
      </c>
      <c r="O194" s="81">
        <f>'S2'!N51</f>
        <v>0</v>
      </c>
      <c r="P194" s="81">
        <f>'S2'!O51</f>
        <v>0</v>
      </c>
      <c r="Q194" s="81">
        <f>'S2'!P51</f>
        <v>0</v>
      </c>
      <c r="R194" s="81">
        <f>'S2'!Q51</f>
        <v>0</v>
      </c>
      <c r="S194" s="81" t="str">
        <f>'S2'!S51</f>
        <v/>
      </c>
      <c r="T194" s="81" t="str">
        <f>'S2'!T51</f>
        <v/>
      </c>
      <c r="U194" s="81" t="str">
        <f>'S2'!U51</f>
        <v/>
      </c>
      <c r="V194" s="137"/>
    </row>
    <row r="195" spans="2:22" ht="17.45" customHeight="1">
      <c r="B195" s="152"/>
      <c r="C195" s="162"/>
      <c r="D195" s="155"/>
      <c r="E195" s="156"/>
      <c r="F195" s="156"/>
      <c r="G195" s="101" t="s">
        <v>24</v>
      </c>
      <c r="H195" s="81" t="str">
        <f>Ave!F51</f>
        <v/>
      </c>
      <c r="I195" s="81" t="str">
        <f>Ave!G51</f>
        <v/>
      </c>
      <c r="J195" s="81" t="str">
        <f>Ave!H51</f>
        <v/>
      </c>
      <c r="K195" s="81" t="str">
        <f>Ave!I51</f>
        <v/>
      </c>
      <c r="L195" s="81" t="str">
        <f>Ave!J51</f>
        <v/>
      </c>
      <c r="M195" s="81" t="str">
        <f>Ave!K51</f>
        <v/>
      </c>
      <c r="N195" s="81" t="str">
        <f>Ave!L51</f>
        <v/>
      </c>
      <c r="O195" s="81" t="str">
        <f>Ave!M51</f>
        <v/>
      </c>
      <c r="P195" s="81" t="str">
        <f>Ave!N51</f>
        <v/>
      </c>
      <c r="Q195" s="81" t="str">
        <f>Ave!O51</f>
        <v/>
      </c>
      <c r="R195" s="81" t="str">
        <f>Ave!P51</f>
        <v/>
      </c>
      <c r="S195" s="81" t="str">
        <f>Ave!Q51</f>
        <v/>
      </c>
      <c r="T195" s="81" t="str">
        <f>Ave!R51</f>
        <v/>
      </c>
      <c r="U195" s="81" t="str">
        <f>Ave!S51</f>
        <v/>
      </c>
      <c r="V195" s="138"/>
    </row>
    <row r="196" spans="2:22" ht="17.45" customHeight="1">
      <c r="B196" s="152">
        <v>48</v>
      </c>
      <c r="C196" s="161">
        <f>'S1'!C56</f>
        <v>52</v>
      </c>
      <c r="D196" s="153">
        <f>Ave!C52</f>
        <v>0</v>
      </c>
      <c r="E196" s="156">
        <f>'S1'!E52</f>
        <v>0</v>
      </c>
      <c r="F196" s="156">
        <f>'S1'!F52</f>
        <v>0</v>
      </c>
      <c r="G196" s="101" t="s">
        <v>89</v>
      </c>
      <c r="H196" s="81">
        <f>'S1'!G52</f>
        <v>0</v>
      </c>
      <c r="I196" s="81">
        <f>'S1'!H52</f>
        <v>0</v>
      </c>
      <c r="J196" s="81">
        <f>'S1'!I52</f>
        <v>0</v>
      </c>
      <c r="K196" s="81">
        <f>'S1'!J52</f>
        <v>0</v>
      </c>
      <c r="L196" s="81">
        <f>'S1'!K52</f>
        <v>0</v>
      </c>
      <c r="M196" s="81">
        <f>'S1'!L52</f>
        <v>0</v>
      </c>
      <c r="N196" s="81">
        <f>'S1'!M52</f>
        <v>0</v>
      </c>
      <c r="O196" s="81">
        <f>'S1'!N52</f>
        <v>0</v>
      </c>
      <c r="P196" s="81">
        <f>'S1'!O52</f>
        <v>0</v>
      </c>
      <c r="Q196" s="81">
        <f>'S1'!P52</f>
        <v>0</v>
      </c>
      <c r="R196" s="81">
        <f>'S1'!Q52</f>
        <v>0</v>
      </c>
      <c r="S196" s="81" t="str">
        <f>'S1'!S52</f>
        <v/>
      </c>
      <c r="T196" s="81" t="str">
        <f>'S1'!T52</f>
        <v/>
      </c>
      <c r="U196" s="81" t="str">
        <f>'S1'!U52</f>
        <v/>
      </c>
      <c r="V196" s="136" t="str">
        <f>Ave!T52</f>
        <v>-</v>
      </c>
    </row>
    <row r="197" spans="2:22" ht="17.45" customHeight="1">
      <c r="B197" s="152"/>
      <c r="C197" s="163"/>
      <c r="D197" s="154"/>
      <c r="E197" s="156"/>
      <c r="F197" s="156"/>
      <c r="G197" s="101" t="s">
        <v>90</v>
      </c>
      <c r="H197" s="81">
        <f>'S2'!G52</f>
        <v>0</v>
      </c>
      <c r="I197" s="81">
        <f>'S2'!H52</f>
        <v>0</v>
      </c>
      <c r="J197" s="81">
        <f>'S2'!I52</f>
        <v>0</v>
      </c>
      <c r="K197" s="81">
        <f>'S2'!J52</f>
        <v>0</v>
      </c>
      <c r="L197" s="81">
        <f>'S2'!K52</f>
        <v>0</v>
      </c>
      <c r="M197" s="81">
        <f>'S2'!L52</f>
        <v>0</v>
      </c>
      <c r="N197" s="81">
        <f>'S2'!M52</f>
        <v>0</v>
      </c>
      <c r="O197" s="81">
        <f>'S2'!N52</f>
        <v>0</v>
      </c>
      <c r="P197" s="81">
        <f>'S2'!O52</f>
        <v>0</v>
      </c>
      <c r="Q197" s="81">
        <f>'S2'!P52</f>
        <v>0</v>
      </c>
      <c r="R197" s="81">
        <f>'S2'!Q52</f>
        <v>0</v>
      </c>
      <c r="S197" s="81" t="str">
        <f>'S2'!S52</f>
        <v/>
      </c>
      <c r="T197" s="81" t="str">
        <f>'S2'!T52</f>
        <v/>
      </c>
      <c r="U197" s="81" t="str">
        <f>'S2'!U52</f>
        <v/>
      </c>
      <c r="V197" s="137"/>
    </row>
    <row r="198" spans="2:22" ht="17.45" customHeight="1">
      <c r="B198" s="152"/>
      <c r="C198" s="162"/>
      <c r="D198" s="155"/>
      <c r="E198" s="156"/>
      <c r="F198" s="156"/>
      <c r="G198" s="101" t="s">
        <v>24</v>
      </c>
      <c r="H198" s="81" t="str">
        <f>Ave!F52</f>
        <v/>
      </c>
      <c r="I198" s="81" t="str">
        <f>Ave!G52</f>
        <v/>
      </c>
      <c r="J198" s="81" t="str">
        <f>Ave!H52</f>
        <v/>
      </c>
      <c r="K198" s="81" t="str">
        <f>Ave!I52</f>
        <v/>
      </c>
      <c r="L198" s="81" t="str">
        <f>Ave!J52</f>
        <v/>
      </c>
      <c r="M198" s="81" t="str">
        <f>Ave!K52</f>
        <v/>
      </c>
      <c r="N198" s="81" t="str">
        <f>Ave!L52</f>
        <v/>
      </c>
      <c r="O198" s="81" t="str">
        <f>Ave!M52</f>
        <v/>
      </c>
      <c r="P198" s="81" t="str">
        <f>Ave!N52</f>
        <v/>
      </c>
      <c r="Q198" s="81" t="str">
        <f>Ave!O52</f>
        <v/>
      </c>
      <c r="R198" s="81" t="str">
        <f>Ave!P52</f>
        <v/>
      </c>
      <c r="S198" s="81" t="str">
        <f>Ave!Q52</f>
        <v/>
      </c>
      <c r="T198" s="81" t="str">
        <f>Ave!R52</f>
        <v/>
      </c>
      <c r="U198" s="81" t="str">
        <f>Ave!S52</f>
        <v/>
      </c>
      <c r="V198" s="138"/>
    </row>
    <row r="199" spans="2:22" s="90" customFormat="1" ht="17.45" customHeight="1">
      <c r="B199" s="74"/>
      <c r="C199" s="74"/>
      <c r="D199" s="63"/>
      <c r="E199" s="63"/>
      <c r="F199" s="63"/>
      <c r="G199" s="63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91"/>
      <c r="T199" s="74"/>
      <c r="U199" s="74"/>
      <c r="V199" s="104"/>
    </row>
    <row r="200" spans="2:22" s="105" customFormat="1" ht="17.45" customHeight="1">
      <c r="B200" s="63"/>
      <c r="C200" s="63"/>
      <c r="D200" s="85" t="s">
        <v>82</v>
      </c>
      <c r="E200" s="85"/>
      <c r="F200" s="85"/>
      <c r="G200" s="63"/>
      <c r="H200" s="63"/>
      <c r="I200" s="130" t="s">
        <v>83</v>
      </c>
      <c r="J200" s="130"/>
      <c r="K200" s="130"/>
      <c r="L200" s="130"/>
      <c r="M200" s="130"/>
      <c r="N200" s="131" t="s">
        <v>84</v>
      </c>
      <c r="O200" s="131"/>
      <c r="P200" s="131"/>
      <c r="Q200" s="131"/>
      <c r="R200" s="131"/>
      <c r="S200" s="131"/>
      <c r="T200" s="131"/>
      <c r="U200" s="131"/>
      <c r="V200" s="104"/>
    </row>
    <row r="201" spans="2:22" s="90" customFormat="1" ht="17.45" customHeight="1">
      <c r="B201" s="74"/>
      <c r="C201" s="74"/>
      <c r="D201" s="132" t="s">
        <v>85</v>
      </c>
      <c r="E201" s="132"/>
      <c r="F201" s="132"/>
      <c r="G201" s="63"/>
      <c r="H201" s="74"/>
      <c r="I201" s="133" t="s">
        <v>86</v>
      </c>
      <c r="J201" s="133"/>
      <c r="K201" s="133"/>
      <c r="L201" s="133"/>
      <c r="M201" s="133"/>
      <c r="N201" s="93"/>
      <c r="O201" s="93" t="s">
        <v>85</v>
      </c>
      <c r="P201" s="93"/>
      <c r="Q201" s="93"/>
      <c r="R201" s="93"/>
      <c r="S201" s="93"/>
      <c r="T201" s="93"/>
      <c r="U201" s="93"/>
      <c r="V201" s="104"/>
    </row>
    <row r="202" spans="2:22" s="90" customFormat="1" ht="17.45" customHeight="1">
      <c r="B202" s="74"/>
      <c r="C202" s="74"/>
      <c r="D202" s="132" t="s">
        <v>87</v>
      </c>
      <c r="E202" s="132"/>
      <c r="F202" s="132"/>
      <c r="G202" s="63"/>
      <c r="H202" s="74"/>
      <c r="I202" s="133" t="s">
        <v>88</v>
      </c>
      <c r="J202" s="133"/>
      <c r="K202" s="133"/>
      <c r="L202" s="133"/>
      <c r="M202" s="133"/>
      <c r="N202" s="93"/>
      <c r="O202" s="93" t="s">
        <v>87</v>
      </c>
      <c r="P202" s="93"/>
      <c r="Q202" s="93"/>
      <c r="R202" s="93"/>
      <c r="S202" s="93"/>
      <c r="T202" s="93"/>
      <c r="U202" s="93"/>
      <c r="V202" s="104"/>
    </row>
    <row r="203" spans="2:22" s="90" customFormat="1" ht="17.45" customHeight="1">
      <c r="B203" s="74"/>
      <c r="C203" s="74"/>
      <c r="D203" s="63"/>
      <c r="E203" s="63"/>
      <c r="F203" s="63"/>
      <c r="G203" s="63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91"/>
      <c r="T203" s="74"/>
      <c r="U203" s="74"/>
      <c r="V203" s="104"/>
    </row>
    <row r="204" spans="2:22" s="90" customFormat="1" ht="17.45" customHeight="1">
      <c r="B204" s="74"/>
      <c r="C204" s="74"/>
      <c r="D204" s="63"/>
      <c r="E204" s="63"/>
      <c r="F204" s="63"/>
      <c r="G204" s="63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91"/>
      <c r="T204" s="74"/>
      <c r="U204" s="74"/>
      <c r="V204" s="104"/>
    </row>
    <row r="205" spans="2:22" s="67" customFormat="1" ht="17.45" customHeight="1">
      <c r="B205" s="63"/>
      <c r="C205" s="63"/>
      <c r="D205" s="64" t="s">
        <v>26</v>
      </c>
      <c r="E205" s="65" t="s">
        <v>72</v>
      </c>
      <c r="F205" s="63"/>
      <c r="G205" s="63"/>
      <c r="H205" s="63"/>
      <c r="I205" s="63"/>
      <c r="J205" s="63"/>
      <c r="K205" s="63"/>
      <c r="L205" s="63"/>
      <c r="M205" s="63" t="s">
        <v>62</v>
      </c>
      <c r="N205" s="63"/>
      <c r="O205" s="63"/>
      <c r="P205" s="63"/>
      <c r="Q205" s="63"/>
      <c r="R205" s="63"/>
      <c r="S205" s="66"/>
      <c r="T205" s="63"/>
      <c r="U205" s="63"/>
      <c r="V205" s="63"/>
    </row>
    <row r="206" spans="2:22" s="67" customFormat="1" ht="17.45" customHeight="1">
      <c r="B206" s="63"/>
      <c r="C206" s="63"/>
      <c r="D206" s="63"/>
      <c r="E206" s="63"/>
      <c r="F206" s="63"/>
      <c r="G206" s="63"/>
      <c r="H206" s="63" t="s">
        <v>28</v>
      </c>
      <c r="I206" s="63"/>
      <c r="J206" s="63"/>
      <c r="K206" s="63" t="s">
        <v>29</v>
      </c>
      <c r="L206" s="63"/>
      <c r="M206" s="63"/>
      <c r="N206" s="63" t="s">
        <v>30</v>
      </c>
      <c r="O206" s="63"/>
      <c r="P206" s="63"/>
      <c r="Q206" s="63"/>
      <c r="R206" s="63"/>
      <c r="S206" s="66"/>
      <c r="T206" s="63"/>
      <c r="U206" s="63"/>
      <c r="V206" s="63"/>
    </row>
    <row r="207" spans="2:22" s="84" customFormat="1" ht="17.45" customHeight="1">
      <c r="B207" s="145" t="s">
        <v>0</v>
      </c>
      <c r="C207" s="103"/>
      <c r="D207" s="134" t="s">
        <v>1</v>
      </c>
      <c r="E207" s="134" t="s">
        <v>2</v>
      </c>
      <c r="F207" s="134" t="s">
        <v>3</v>
      </c>
      <c r="G207" s="134" t="s">
        <v>23</v>
      </c>
      <c r="H207" s="147" t="s">
        <v>4</v>
      </c>
      <c r="I207" s="148"/>
      <c r="J207" s="148"/>
      <c r="K207" s="148"/>
      <c r="L207" s="148"/>
      <c r="M207" s="148"/>
      <c r="N207" s="148"/>
      <c r="O207" s="148"/>
      <c r="P207" s="148"/>
      <c r="Q207" s="148"/>
      <c r="R207" s="149"/>
      <c r="S207" s="150" t="s">
        <v>5</v>
      </c>
      <c r="T207" s="145" t="s">
        <v>6</v>
      </c>
      <c r="U207" s="145" t="s">
        <v>7</v>
      </c>
      <c r="V207" s="134" t="s">
        <v>22</v>
      </c>
    </row>
    <row r="208" spans="2:22" s="62" customFormat="1" ht="17.45" customHeight="1">
      <c r="B208" s="146"/>
      <c r="C208" s="80"/>
      <c r="D208" s="135"/>
      <c r="E208" s="135"/>
      <c r="F208" s="135"/>
      <c r="G208" s="135"/>
      <c r="H208" s="80" t="s">
        <v>8</v>
      </c>
      <c r="I208" s="80" t="s">
        <v>9</v>
      </c>
      <c r="J208" s="80" t="s">
        <v>10</v>
      </c>
      <c r="K208" s="80" t="s">
        <v>11</v>
      </c>
      <c r="L208" s="80" t="s">
        <v>16</v>
      </c>
      <c r="M208" s="80" t="s">
        <v>12</v>
      </c>
      <c r="N208" s="80" t="s">
        <v>13</v>
      </c>
      <c r="O208" s="80" t="s">
        <v>17</v>
      </c>
      <c r="P208" s="80" t="s">
        <v>14</v>
      </c>
      <c r="Q208" s="80" t="s">
        <v>18</v>
      </c>
      <c r="R208" s="80" t="s">
        <v>15</v>
      </c>
      <c r="S208" s="151"/>
      <c r="T208" s="146"/>
      <c r="U208" s="146"/>
      <c r="V208" s="135"/>
    </row>
    <row r="209" spans="2:22" ht="17.45" customHeight="1">
      <c r="B209" s="152">
        <v>49</v>
      </c>
      <c r="C209" s="161">
        <f>'S1'!C57</f>
        <v>53</v>
      </c>
      <c r="D209" s="153">
        <f>Ave!C53</f>
        <v>0</v>
      </c>
      <c r="E209" s="180">
        <f>'S1'!E53</f>
        <v>0</v>
      </c>
      <c r="F209" s="156">
        <f>'S1'!F53</f>
        <v>0</v>
      </c>
      <c r="G209" s="101" t="s">
        <v>89</v>
      </c>
      <c r="H209" s="81">
        <f>'S1'!G53</f>
        <v>0</v>
      </c>
      <c r="I209" s="81">
        <f>'S1'!H53</f>
        <v>0</v>
      </c>
      <c r="J209" s="81">
        <f>'S1'!I53</f>
        <v>0</v>
      </c>
      <c r="K209" s="81">
        <f>'S1'!J53</f>
        <v>0</v>
      </c>
      <c r="L209" s="81">
        <f>'S1'!K53</f>
        <v>0</v>
      </c>
      <c r="M209" s="81">
        <f>'S1'!L53</f>
        <v>0</v>
      </c>
      <c r="N209" s="81">
        <f>'S1'!M53</f>
        <v>0</v>
      </c>
      <c r="O209" s="81">
        <f>'S1'!N53</f>
        <v>0</v>
      </c>
      <c r="P209" s="81">
        <f>'S1'!O53</f>
        <v>0</v>
      </c>
      <c r="Q209" s="81">
        <f>'S1'!P53</f>
        <v>0</v>
      </c>
      <c r="R209" s="81">
        <f>'S1'!Q53</f>
        <v>0</v>
      </c>
      <c r="S209" s="81" t="str">
        <f>'S1'!S53</f>
        <v/>
      </c>
      <c r="T209" s="81" t="str">
        <f>'S1'!T53</f>
        <v/>
      </c>
      <c r="U209" s="81" t="str">
        <f>'S1'!U53</f>
        <v/>
      </c>
      <c r="V209" s="136" t="str">
        <f>Ave!T53</f>
        <v>-</v>
      </c>
    </row>
    <row r="210" spans="2:22" ht="17.45" customHeight="1">
      <c r="B210" s="152"/>
      <c r="C210" s="163"/>
      <c r="D210" s="154"/>
      <c r="E210" s="180"/>
      <c r="F210" s="156"/>
      <c r="G210" s="101" t="s">
        <v>90</v>
      </c>
      <c r="H210" s="81">
        <f>'S2'!G53</f>
        <v>0</v>
      </c>
      <c r="I210" s="81">
        <f>'S2'!H53</f>
        <v>0</v>
      </c>
      <c r="J210" s="81">
        <f>'S2'!I53</f>
        <v>0</v>
      </c>
      <c r="K210" s="81">
        <f>'S2'!J53</f>
        <v>0</v>
      </c>
      <c r="L210" s="81">
        <f>'S2'!K53</f>
        <v>0</v>
      </c>
      <c r="M210" s="81">
        <f>'S2'!L53</f>
        <v>0</v>
      </c>
      <c r="N210" s="81">
        <f>'S2'!M53</f>
        <v>0</v>
      </c>
      <c r="O210" s="81">
        <f>'S2'!N53</f>
        <v>0</v>
      </c>
      <c r="P210" s="81">
        <f>'S2'!O53</f>
        <v>0</v>
      </c>
      <c r="Q210" s="81">
        <f>'S2'!P53</f>
        <v>0</v>
      </c>
      <c r="R210" s="81">
        <f>'S2'!Q53</f>
        <v>0</v>
      </c>
      <c r="S210" s="81" t="str">
        <f>'S2'!S53</f>
        <v/>
      </c>
      <c r="T210" s="81" t="str">
        <f>'S2'!T53</f>
        <v/>
      </c>
      <c r="U210" s="81" t="str">
        <f>'S2'!U53</f>
        <v/>
      </c>
      <c r="V210" s="137"/>
    </row>
    <row r="211" spans="2:22" ht="17.45" customHeight="1">
      <c r="B211" s="152"/>
      <c r="C211" s="162"/>
      <c r="D211" s="155"/>
      <c r="E211" s="180"/>
      <c r="F211" s="156"/>
      <c r="G211" s="101" t="s">
        <v>24</v>
      </c>
      <c r="H211" s="81" t="str">
        <f>Ave!F53</f>
        <v/>
      </c>
      <c r="I211" s="81" t="str">
        <f>Ave!G53</f>
        <v/>
      </c>
      <c r="J211" s="81" t="str">
        <f>Ave!H53</f>
        <v/>
      </c>
      <c r="K211" s="81" t="str">
        <f>Ave!I53</f>
        <v/>
      </c>
      <c r="L211" s="81" t="str">
        <f>Ave!J53</f>
        <v/>
      </c>
      <c r="M211" s="81" t="str">
        <f>Ave!K53</f>
        <v/>
      </c>
      <c r="N211" s="81" t="str">
        <f>Ave!L53</f>
        <v/>
      </c>
      <c r="O211" s="81" t="str">
        <f>Ave!M53</f>
        <v/>
      </c>
      <c r="P211" s="81" t="str">
        <f>Ave!N53</f>
        <v/>
      </c>
      <c r="Q211" s="81" t="str">
        <f>Ave!O53</f>
        <v/>
      </c>
      <c r="R211" s="81" t="str">
        <f>Ave!P53</f>
        <v/>
      </c>
      <c r="S211" s="81" t="str">
        <f>Ave!Q53</f>
        <v/>
      </c>
      <c r="T211" s="81" t="str">
        <f>Ave!R53</f>
        <v/>
      </c>
      <c r="U211" s="81" t="str">
        <f>Ave!S53</f>
        <v/>
      </c>
      <c r="V211" s="138"/>
    </row>
    <row r="212" spans="2:22" ht="17.45" customHeight="1">
      <c r="B212" s="152">
        <v>50</v>
      </c>
      <c r="C212" s="161">
        <f>'S1'!C58</f>
        <v>54</v>
      </c>
      <c r="D212" s="153">
        <f>Ave!C54</f>
        <v>0</v>
      </c>
      <c r="E212" s="181">
        <f>'S1'!E54</f>
        <v>0</v>
      </c>
      <c r="F212" s="156">
        <f>'S1'!F54</f>
        <v>0</v>
      </c>
      <c r="G212" s="101" t="s">
        <v>89</v>
      </c>
      <c r="H212" s="81">
        <f>'S1'!G54</f>
        <v>0</v>
      </c>
      <c r="I212" s="81">
        <f>'S1'!H54</f>
        <v>0</v>
      </c>
      <c r="J212" s="81">
        <f>'S1'!I54</f>
        <v>0</v>
      </c>
      <c r="K212" s="81">
        <f>'S1'!J54</f>
        <v>0</v>
      </c>
      <c r="L212" s="81">
        <f>'S1'!K54</f>
        <v>0</v>
      </c>
      <c r="M212" s="81">
        <f>'S1'!L54</f>
        <v>0</v>
      </c>
      <c r="N212" s="81">
        <f>'S1'!M54</f>
        <v>0</v>
      </c>
      <c r="O212" s="81">
        <f>'S1'!N54</f>
        <v>0</v>
      </c>
      <c r="P212" s="81">
        <f>'S1'!O54</f>
        <v>0</v>
      </c>
      <c r="Q212" s="81">
        <f>'S1'!P54</f>
        <v>0</v>
      </c>
      <c r="R212" s="81">
        <f>'S1'!Q54</f>
        <v>0</v>
      </c>
      <c r="S212" s="81" t="str">
        <f>'S1'!S54</f>
        <v/>
      </c>
      <c r="T212" s="81" t="str">
        <f>'S1'!T54</f>
        <v/>
      </c>
      <c r="U212" s="81" t="str">
        <f>'S1'!U54</f>
        <v/>
      </c>
      <c r="V212" s="136" t="str">
        <f>Ave!T54</f>
        <v>-</v>
      </c>
    </row>
    <row r="213" spans="2:22" ht="17.45" customHeight="1">
      <c r="B213" s="152"/>
      <c r="C213" s="163"/>
      <c r="D213" s="154"/>
      <c r="E213" s="181"/>
      <c r="F213" s="156"/>
      <c r="G213" s="101" t="s">
        <v>90</v>
      </c>
      <c r="H213" s="81">
        <f>'S2'!G54</f>
        <v>0</v>
      </c>
      <c r="I213" s="81">
        <f>'S2'!H54</f>
        <v>0</v>
      </c>
      <c r="J213" s="81">
        <f>'S2'!I54</f>
        <v>0</v>
      </c>
      <c r="K213" s="81">
        <f>'S2'!J54</f>
        <v>0</v>
      </c>
      <c r="L213" s="81">
        <f>'S2'!K54</f>
        <v>0</v>
      </c>
      <c r="M213" s="81">
        <f>'S2'!L54</f>
        <v>0</v>
      </c>
      <c r="N213" s="81">
        <f>'S2'!M54</f>
        <v>0</v>
      </c>
      <c r="O213" s="81">
        <f>'S2'!N54</f>
        <v>0</v>
      </c>
      <c r="P213" s="81">
        <f>'S2'!O54</f>
        <v>0</v>
      </c>
      <c r="Q213" s="81">
        <f>'S2'!P54</f>
        <v>0</v>
      </c>
      <c r="R213" s="81">
        <f>'S2'!Q54</f>
        <v>0</v>
      </c>
      <c r="S213" s="81" t="str">
        <f>'S2'!S54</f>
        <v/>
      </c>
      <c r="T213" s="81" t="str">
        <f>'S2'!T54</f>
        <v/>
      </c>
      <c r="U213" s="81" t="str">
        <f>'S2'!U54</f>
        <v/>
      </c>
      <c r="V213" s="137"/>
    </row>
    <row r="214" spans="2:22" ht="17.45" customHeight="1">
      <c r="B214" s="152"/>
      <c r="C214" s="162"/>
      <c r="D214" s="155"/>
      <c r="E214" s="181"/>
      <c r="F214" s="156"/>
      <c r="G214" s="101" t="s">
        <v>24</v>
      </c>
      <c r="H214" s="81" t="str">
        <f>Ave!F54</f>
        <v/>
      </c>
      <c r="I214" s="81" t="str">
        <f>Ave!G54</f>
        <v/>
      </c>
      <c r="J214" s="81" t="str">
        <f>Ave!H54</f>
        <v/>
      </c>
      <c r="K214" s="81" t="str">
        <f>Ave!I54</f>
        <v/>
      </c>
      <c r="L214" s="81" t="str">
        <f>Ave!J54</f>
        <v/>
      </c>
      <c r="M214" s="81" t="str">
        <f>Ave!K54</f>
        <v/>
      </c>
      <c r="N214" s="81" t="str">
        <f>Ave!L54</f>
        <v/>
      </c>
      <c r="O214" s="81" t="str">
        <f>Ave!M54</f>
        <v/>
      </c>
      <c r="P214" s="81" t="str">
        <f>Ave!N54</f>
        <v/>
      </c>
      <c r="Q214" s="81" t="str">
        <f>Ave!O54</f>
        <v/>
      </c>
      <c r="R214" s="81" t="str">
        <f>Ave!P54</f>
        <v/>
      </c>
      <c r="S214" s="81" t="str">
        <f>Ave!Q54</f>
        <v/>
      </c>
      <c r="T214" s="81" t="str">
        <f>Ave!R54</f>
        <v/>
      </c>
      <c r="U214" s="81" t="str">
        <f>Ave!S54</f>
        <v/>
      </c>
      <c r="V214" s="138"/>
    </row>
    <row r="215" spans="2:22" ht="17.45" customHeight="1">
      <c r="B215" s="152">
        <v>51</v>
      </c>
      <c r="C215" s="161">
        <f>'S1'!C61</f>
        <v>57</v>
      </c>
      <c r="D215" s="153">
        <f>Ave!C55</f>
        <v>0</v>
      </c>
      <c r="E215" s="180">
        <f>'S1'!E55</f>
        <v>0</v>
      </c>
      <c r="F215" s="156">
        <f>'S1'!F55</f>
        <v>0</v>
      </c>
      <c r="G215" s="101" t="s">
        <v>89</v>
      </c>
      <c r="H215" s="81">
        <f>'S1'!G55</f>
        <v>0</v>
      </c>
      <c r="I215" s="81">
        <f>'S1'!H55</f>
        <v>0</v>
      </c>
      <c r="J215" s="81">
        <f>'S1'!I55</f>
        <v>0</v>
      </c>
      <c r="K215" s="81">
        <f>'S1'!J55</f>
        <v>0</v>
      </c>
      <c r="L215" s="81">
        <f>'S1'!K55</f>
        <v>0</v>
      </c>
      <c r="M215" s="81">
        <f>'S1'!L55</f>
        <v>0</v>
      </c>
      <c r="N215" s="81">
        <f>'S1'!M55</f>
        <v>0</v>
      </c>
      <c r="O215" s="81">
        <f>'S1'!N55</f>
        <v>0</v>
      </c>
      <c r="P215" s="81">
        <f>'S1'!O55</f>
        <v>0</v>
      </c>
      <c r="Q215" s="81">
        <f>'S1'!P55</f>
        <v>0</v>
      </c>
      <c r="R215" s="81">
        <f>'S1'!Q55</f>
        <v>0</v>
      </c>
      <c r="S215" s="81" t="str">
        <f>'S1'!S55</f>
        <v/>
      </c>
      <c r="T215" s="81" t="str">
        <f>'S1'!T55</f>
        <v/>
      </c>
      <c r="U215" s="81" t="str">
        <f>'S1'!U55</f>
        <v/>
      </c>
      <c r="V215" s="136" t="str">
        <f>Ave!T55</f>
        <v>-</v>
      </c>
    </row>
    <row r="216" spans="2:22" ht="17.45" customHeight="1">
      <c r="B216" s="152"/>
      <c r="C216" s="163"/>
      <c r="D216" s="154"/>
      <c r="E216" s="180"/>
      <c r="F216" s="156"/>
      <c r="G216" s="101" t="s">
        <v>90</v>
      </c>
      <c r="H216" s="81">
        <f>'S2'!G55</f>
        <v>0</v>
      </c>
      <c r="I216" s="81">
        <f>'S2'!H55</f>
        <v>0</v>
      </c>
      <c r="J216" s="81">
        <f>'S2'!I55</f>
        <v>0</v>
      </c>
      <c r="K216" s="81">
        <f>'S2'!J55</f>
        <v>0</v>
      </c>
      <c r="L216" s="81">
        <f>'S2'!K55</f>
        <v>0</v>
      </c>
      <c r="M216" s="81">
        <f>'S2'!L55</f>
        <v>0</v>
      </c>
      <c r="N216" s="81">
        <f>'S2'!M55</f>
        <v>0</v>
      </c>
      <c r="O216" s="81">
        <f>'S2'!N55</f>
        <v>0</v>
      </c>
      <c r="P216" s="81">
        <f>'S2'!O55</f>
        <v>0</v>
      </c>
      <c r="Q216" s="81">
        <f>'S2'!P55</f>
        <v>0</v>
      </c>
      <c r="R216" s="81">
        <f>'S2'!Q55</f>
        <v>0</v>
      </c>
      <c r="S216" s="81" t="str">
        <f>'S2'!S55</f>
        <v/>
      </c>
      <c r="T216" s="81" t="str">
        <f>'S2'!T55</f>
        <v/>
      </c>
      <c r="U216" s="81" t="str">
        <f>'S2'!U55</f>
        <v/>
      </c>
      <c r="V216" s="137"/>
    </row>
    <row r="217" spans="2:22" ht="17.45" customHeight="1">
      <c r="B217" s="152"/>
      <c r="C217" s="162"/>
      <c r="D217" s="155"/>
      <c r="E217" s="180"/>
      <c r="F217" s="156"/>
      <c r="G217" s="101" t="s">
        <v>24</v>
      </c>
      <c r="H217" s="81" t="str">
        <f>Ave!F55</f>
        <v/>
      </c>
      <c r="I217" s="81" t="str">
        <f>Ave!G55</f>
        <v/>
      </c>
      <c r="J217" s="81" t="str">
        <f>Ave!H55</f>
        <v/>
      </c>
      <c r="K217" s="81" t="str">
        <f>Ave!I55</f>
        <v/>
      </c>
      <c r="L217" s="81" t="str">
        <f>Ave!J55</f>
        <v/>
      </c>
      <c r="M217" s="81" t="str">
        <f>Ave!K55</f>
        <v/>
      </c>
      <c r="N217" s="81" t="str">
        <f>Ave!L55</f>
        <v/>
      </c>
      <c r="O217" s="81" t="str">
        <f>Ave!M55</f>
        <v/>
      </c>
      <c r="P217" s="81" t="str">
        <f>Ave!N55</f>
        <v/>
      </c>
      <c r="Q217" s="81" t="str">
        <f>Ave!O55</f>
        <v/>
      </c>
      <c r="R217" s="81" t="str">
        <f>Ave!P55</f>
        <v/>
      </c>
      <c r="S217" s="81" t="str">
        <f>Ave!Q55</f>
        <v/>
      </c>
      <c r="T217" s="81" t="str">
        <f>Ave!R55</f>
        <v/>
      </c>
      <c r="U217" s="81" t="str">
        <f>Ave!S55</f>
        <v/>
      </c>
      <c r="V217" s="138"/>
    </row>
    <row r="218" spans="2:22" ht="17.45" customHeight="1">
      <c r="B218" s="152">
        <v>52</v>
      </c>
      <c r="C218" s="161">
        <f>'S1'!C62</f>
        <v>58</v>
      </c>
      <c r="D218" s="153">
        <f>Ave!C56</f>
        <v>0</v>
      </c>
      <c r="E218" s="182">
        <f>'S1'!E56</f>
        <v>0</v>
      </c>
      <c r="F218" s="156">
        <f>'S1'!F56</f>
        <v>0</v>
      </c>
      <c r="G218" s="101" t="s">
        <v>89</v>
      </c>
      <c r="H218" s="81">
        <f>'S1'!G56</f>
        <v>0</v>
      </c>
      <c r="I218" s="81">
        <f>'S1'!H56</f>
        <v>0</v>
      </c>
      <c r="J218" s="81">
        <f>'S1'!I56</f>
        <v>0</v>
      </c>
      <c r="K218" s="81">
        <f>'S1'!J56</f>
        <v>0</v>
      </c>
      <c r="L218" s="81">
        <f>'S1'!K56</f>
        <v>0</v>
      </c>
      <c r="M218" s="81">
        <f>'S1'!L56</f>
        <v>0</v>
      </c>
      <c r="N218" s="81">
        <f>'S1'!M56</f>
        <v>0</v>
      </c>
      <c r="O218" s="81">
        <f>'S1'!N56</f>
        <v>0</v>
      </c>
      <c r="P218" s="81">
        <f>'S1'!O56</f>
        <v>0</v>
      </c>
      <c r="Q218" s="81">
        <f>'S1'!P56</f>
        <v>0</v>
      </c>
      <c r="R218" s="81">
        <f>'S1'!Q56</f>
        <v>0</v>
      </c>
      <c r="S218" s="81" t="str">
        <f>'S1'!S56</f>
        <v/>
      </c>
      <c r="T218" s="81" t="str">
        <f>'S1'!T56</f>
        <v/>
      </c>
      <c r="U218" s="81" t="str">
        <f>'S1'!U56</f>
        <v/>
      </c>
      <c r="V218" s="136" t="str">
        <f>Ave!T56</f>
        <v>-</v>
      </c>
    </row>
    <row r="219" spans="2:22" ht="17.45" customHeight="1">
      <c r="B219" s="152"/>
      <c r="C219" s="163"/>
      <c r="D219" s="154"/>
      <c r="E219" s="181"/>
      <c r="F219" s="156"/>
      <c r="G219" s="101" t="s">
        <v>90</v>
      </c>
      <c r="H219" s="81">
        <f>'S2'!G56</f>
        <v>0</v>
      </c>
      <c r="I219" s="81">
        <f>'S2'!H56</f>
        <v>0</v>
      </c>
      <c r="J219" s="81">
        <f>'S2'!I56</f>
        <v>0</v>
      </c>
      <c r="K219" s="81">
        <f>'S2'!J56</f>
        <v>0</v>
      </c>
      <c r="L219" s="81">
        <f>'S2'!K56</f>
        <v>0</v>
      </c>
      <c r="M219" s="81">
        <f>'S2'!L56</f>
        <v>0</v>
      </c>
      <c r="N219" s="81">
        <f>'S2'!M56</f>
        <v>0</v>
      </c>
      <c r="O219" s="81">
        <f>'S2'!N56</f>
        <v>0</v>
      </c>
      <c r="P219" s="81">
        <f>'S2'!O56</f>
        <v>0</v>
      </c>
      <c r="Q219" s="81">
        <f>'S2'!P56</f>
        <v>0</v>
      </c>
      <c r="R219" s="81">
        <f>'S2'!Q56</f>
        <v>0</v>
      </c>
      <c r="S219" s="81" t="str">
        <f>'S2'!S56</f>
        <v/>
      </c>
      <c r="T219" s="81" t="str">
        <f>'S2'!T56</f>
        <v/>
      </c>
      <c r="U219" s="81" t="str">
        <f>'S2'!U56</f>
        <v/>
      </c>
      <c r="V219" s="137"/>
    </row>
    <row r="220" spans="2:22" ht="17.45" customHeight="1">
      <c r="B220" s="152"/>
      <c r="C220" s="162"/>
      <c r="D220" s="155"/>
      <c r="E220" s="183"/>
      <c r="F220" s="156"/>
      <c r="G220" s="101" t="s">
        <v>24</v>
      </c>
      <c r="H220" s="81" t="str">
        <f>Ave!F56</f>
        <v/>
      </c>
      <c r="I220" s="81" t="str">
        <f>Ave!G56</f>
        <v/>
      </c>
      <c r="J220" s="81" t="str">
        <f>Ave!H56</f>
        <v/>
      </c>
      <c r="K220" s="81" t="str">
        <f>Ave!I56</f>
        <v/>
      </c>
      <c r="L220" s="81" t="str">
        <f>Ave!J56</f>
        <v/>
      </c>
      <c r="M220" s="81" t="str">
        <f>Ave!K56</f>
        <v/>
      </c>
      <c r="N220" s="81" t="str">
        <f>Ave!L56</f>
        <v/>
      </c>
      <c r="O220" s="81" t="str">
        <f>Ave!M56</f>
        <v/>
      </c>
      <c r="P220" s="81" t="str">
        <f>Ave!N56</f>
        <v/>
      </c>
      <c r="Q220" s="81" t="str">
        <f>Ave!O56</f>
        <v/>
      </c>
      <c r="R220" s="81" t="str">
        <f>Ave!P56</f>
        <v/>
      </c>
      <c r="S220" s="81" t="str">
        <f>Ave!Q56</f>
        <v/>
      </c>
      <c r="T220" s="81" t="str">
        <f>Ave!R56</f>
        <v/>
      </c>
      <c r="U220" s="81" t="str">
        <f>Ave!S56</f>
        <v/>
      </c>
      <c r="V220" s="138"/>
    </row>
    <row r="221" spans="2:22" ht="17.45" customHeight="1">
      <c r="B221" s="152">
        <v>53</v>
      </c>
      <c r="C221" s="161">
        <f>'S1'!C63</f>
        <v>59</v>
      </c>
      <c r="D221" s="153">
        <f>Ave!C57</f>
        <v>0</v>
      </c>
      <c r="E221" s="182">
        <f>'S1'!E57</f>
        <v>0</v>
      </c>
      <c r="F221" s="156">
        <f>'S1'!F57</f>
        <v>0</v>
      </c>
      <c r="G221" s="101" t="s">
        <v>89</v>
      </c>
      <c r="H221" s="81">
        <f>'S1'!G57</f>
        <v>0</v>
      </c>
      <c r="I221" s="81">
        <f>'S1'!H57</f>
        <v>0</v>
      </c>
      <c r="J221" s="81">
        <f>'S1'!I57</f>
        <v>0</v>
      </c>
      <c r="K221" s="81">
        <f>'S1'!J57</f>
        <v>0</v>
      </c>
      <c r="L221" s="81">
        <f>'S1'!K57</f>
        <v>0</v>
      </c>
      <c r="M221" s="81">
        <f>'S1'!L57</f>
        <v>0</v>
      </c>
      <c r="N221" s="81">
        <f>'S1'!M57</f>
        <v>0</v>
      </c>
      <c r="O221" s="81">
        <f>'S1'!N57</f>
        <v>0</v>
      </c>
      <c r="P221" s="81">
        <f>'S1'!O57</f>
        <v>0</v>
      </c>
      <c r="Q221" s="81">
        <f>'S1'!P57</f>
        <v>0</v>
      </c>
      <c r="R221" s="81">
        <f>'S1'!Q57</f>
        <v>0</v>
      </c>
      <c r="S221" s="81" t="str">
        <f>'S1'!S57</f>
        <v/>
      </c>
      <c r="T221" s="81" t="str">
        <f>'S1'!T57</f>
        <v/>
      </c>
      <c r="U221" s="81" t="str">
        <f>'S1'!U57</f>
        <v/>
      </c>
      <c r="V221" s="136" t="str">
        <f>Ave!T57</f>
        <v>-</v>
      </c>
    </row>
    <row r="222" spans="2:22" ht="17.45" customHeight="1">
      <c r="B222" s="152"/>
      <c r="C222" s="163"/>
      <c r="D222" s="154"/>
      <c r="E222" s="181"/>
      <c r="F222" s="156"/>
      <c r="G222" s="101" t="s">
        <v>90</v>
      </c>
      <c r="H222" s="81">
        <f>'S2'!G57</f>
        <v>0</v>
      </c>
      <c r="I222" s="81">
        <f>'S2'!H57</f>
        <v>0</v>
      </c>
      <c r="J222" s="81">
        <f>'S2'!I57</f>
        <v>0</v>
      </c>
      <c r="K222" s="81">
        <f>'S2'!J57</f>
        <v>0</v>
      </c>
      <c r="L222" s="81">
        <f>'S2'!K57</f>
        <v>0</v>
      </c>
      <c r="M222" s="81">
        <f>'S2'!L57</f>
        <v>0</v>
      </c>
      <c r="N222" s="81">
        <f>'S2'!M57</f>
        <v>0</v>
      </c>
      <c r="O222" s="81">
        <f>'S2'!N57</f>
        <v>0</v>
      </c>
      <c r="P222" s="81">
        <f>'S2'!O57</f>
        <v>0</v>
      </c>
      <c r="Q222" s="81">
        <f>'S2'!P57</f>
        <v>0</v>
      </c>
      <c r="R222" s="81">
        <f>'S2'!Q57</f>
        <v>0</v>
      </c>
      <c r="S222" s="81" t="str">
        <f>'S2'!S57</f>
        <v/>
      </c>
      <c r="T222" s="81" t="str">
        <f>'S2'!T57</f>
        <v/>
      </c>
      <c r="U222" s="81" t="str">
        <f>'S2'!U57</f>
        <v/>
      </c>
      <c r="V222" s="137"/>
    </row>
    <row r="223" spans="2:22" ht="17.45" customHeight="1">
      <c r="B223" s="152"/>
      <c r="C223" s="162"/>
      <c r="D223" s="155"/>
      <c r="E223" s="183"/>
      <c r="F223" s="156"/>
      <c r="G223" s="101" t="s">
        <v>24</v>
      </c>
      <c r="H223" s="81" t="str">
        <f>Ave!F57</f>
        <v/>
      </c>
      <c r="I223" s="81" t="str">
        <f>Ave!G57</f>
        <v/>
      </c>
      <c r="J223" s="81" t="str">
        <f>Ave!H57</f>
        <v/>
      </c>
      <c r="K223" s="81" t="str">
        <f>Ave!I57</f>
        <v/>
      </c>
      <c r="L223" s="81" t="str">
        <f>Ave!J57</f>
        <v/>
      </c>
      <c r="M223" s="81" t="str">
        <f>Ave!K57</f>
        <v/>
      </c>
      <c r="N223" s="81" t="str">
        <f>Ave!L57</f>
        <v/>
      </c>
      <c r="O223" s="81" t="str">
        <f>Ave!M57</f>
        <v/>
      </c>
      <c r="P223" s="81" t="str">
        <f>Ave!N57</f>
        <v/>
      </c>
      <c r="Q223" s="81" t="str">
        <f>Ave!O57</f>
        <v/>
      </c>
      <c r="R223" s="81" t="str">
        <f>Ave!P57</f>
        <v/>
      </c>
      <c r="S223" s="81" t="str">
        <f>Ave!Q57</f>
        <v/>
      </c>
      <c r="T223" s="81" t="str">
        <f>Ave!R57</f>
        <v/>
      </c>
      <c r="U223" s="81" t="str">
        <f>Ave!S57</f>
        <v/>
      </c>
      <c r="V223" s="138"/>
    </row>
    <row r="224" spans="2:22" ht="17.45" customHeight="1">
      <c r="B224" s="152">
        <v>54</v>
      </c>
      <c r="C224" s="161">
        <f>'S1'!C64</f>
        <v>60</v>
      </c>
      <c r="D224" s="153">
        <f>Ave!C58</f>
        <v>0</v>
      </c>
      <c r="E224" s="182">
        <f>'S1'!E58</f>
        <v>0</v>
      </c>
      <c r="F224" s="156">
        <f>'S1'!F58</f>
        <v>0</v>
      </c>
      <c r="G224" s="101" t="s">
        <v>89</v>
      </c>
      <c r="H224" s="81">
        <f>'S1'!G58</f>
        <v>0</v>
      </c>
      <c r="I224" s="81">
        <f>'S1'!H58</f>
        <v>0</v>
      </c>
      <c r="J224" s="81">
        <f>'S1'!I58</f>
        <v>0</v>
      </c>
      <c r="K224" s="81">
        <f>'S1'!J58</f>
        <v>0</v>
      </c>
      <c r="L224" s="81">
        <f>'S1'!K58</f>
        <v>0</v>
      </c>
      <c r="M224" s="81">
        <f>'S1'!L58</f>
        <v>0</v>
      </c>
      <c r="N224" s="81">
        <f>'S1'!M58</f>
        <v>0</v>
      </c>
      <c r="O224" s="81">
        <f>'S1'!N58</f>
        <v>0</v>
      </c>
      <c r="P224" s="81">
        <f>'S1'!O58</f>
        <v>0</v>
      </c>
      <c r="Q224" s="81">
        <f>'S1'!P58</f>
        <v>0</v>
      </c>
      <c r="R224" s="81">
        <f>'S1'!Q58</f>
        <v>0</v>
      </c>
      <c r="S224" s="81" t="str">
        <f>'S1'!S58</f>
        <v/>
      </c>
      <c r="T224" s="81" t="str">
        <f>'S1'!T58</f>
        <v/>
      </c>
      <c r="U224" s="81" t="str">
        <f>'S1'!U58</f>
        <v/>
      </c>
      <c r="V224" s="136" t="str">
        <f>Ave!T58</f>
        <v>-</v>
      </c>
    </row>
    <row r="225" spans="2:25" ht="17.45" customHeight="1">
      <c r="B225" s="152"/>
      <c r="C225" s="163"/>
      <c r="D225" s="154"/>
      <c r="E225" s="181"/>
      <c r="F225" s="156"/>
      <c r="G225" s="101" t="s">
        <v>90</v>
      </c>
      <c r="H225" s="81">
        <f>'S2'!G58</f>
        <v>0</v>
      </c>
      <c r="I225" s="81">
        <f>'S2'!H58</f>
        <v>0</v>
      </c>
      <c r="J225" s="81">
        <f>'S2'!I58</f>
        <v>0</v>
      </c>
      <c r="K225" s="81">
        <f>'S2'!J58</f>
        <v>0</v>
      </c>
      <c r="L225" s="81">
        <f>'S2'!K58</f>
        <v>0</v>
      </c>
      <c r="M225" s="81">
        <f>'S2'!L58</f>
        <v>0</v>
      </c>
      <c r="N225" s="81">
        <f>'S2'!M58</f>
        <v>0</v>
      </c>
      <c r="O225" s="81">
        <f>'S2'!N58</f>
        <v>0</v>
      </c>
      <c r="P225" s="81">
        <f>'S2'!O58</f>
        <v>0</v>
      </c>
      <c r="Q225" s="81">
        <f>'S2'!P58</f>
        <v>0</v>
      </c>
      <c r="R225" s="81">
        <f>'S2'!Q58</f>
        <v>0</v>
      </c>
      <c r="S225" s="81" t="str">
        <f>'S2'!S58</f>
        <v/>
      </c>
      <c r="T225" s="81" t="str">
        <f>'S2'!T58</f>
        <v/>
      </c>
      <c r="U225" s="81" t="str">
        <f>'S2'!U58</f>
        <v/>
      </c>
      <c r="V225" s="138"/>
    </row>
    <row r="226" spans="2:25" ht="17.45" customHeight="1">
      <c r="B226" s="152"/>
      <c r="C226" s="162"/>
      <c r="D226" s="155"/>
      <c r="E226" s="183"/>
      <c r="F226" s="156"/>
      <c r="G226" s="101" t="s">
        <v>24</v>
      </c>
      <c r="H226" s="81" t="str">
        <f>Ave!F58</f>
        <v/>
      </c>
      <c r="I226" s="81" t="str">
        <f>Ave!G58</f>
        <v/>
      </c>
      <c r="J226" s="81" t="str">
        <f>Ave!H58</f>
        <v/>
      </c>
      <c r="K226" s="81" t="str">
        <f>Ave!I58</f>
        <v/>
      </c>
      <c r="L226" s="81" t="str">
        <f>Ave!J58</f>
        <v/>
      </c>
      <c r="M226" s="81" t="str">
        <f>Ave!K58</f>
        <v/>
      </c>
      <c r="N226" s="81" t="str">
        <f>Ave!L58</f>
        <v/>
      </c>
      <c r="O226" s="81" t="str">
        <f>Ave!M58</f>
        <v/>
      </c>
      <c r="P226" s="81" t="str">
        <f>Ave!N58</f>
        <v/>
      </c>
      <c r="Q226" s="81" t="str">
        <f>Ave!O58</f>
        <v/>
      </c>
      <c r="R226" s="81" t="str">
        <f>Ave!P58</f>
        <v/>
      </c>
      <c r="S226" s="81" t="str">
        <f>Ave!Q58</f>
        <v/>
      </c>
      <c r="T226" s="81" t="str">
        <f>Ave!R58</f>
        <v/>
      </c>
      <c r="U226" s="81" t="str">
        <f>Ave!S58</f>
        <v/>
      </c>
      <c r="V226" s="138"/>
    </row>
    <row r="227" spans="2:25" s="90" customFormat="1" ht="17.45" customHeight="1">
      <c r="B227" s="145">
        <v>55</v>
      </c>
      <c r="C227" s="95"/>
      <c r="D227" s="171">
        <f>Ave!C59</f>
        <v>0</v>
      </c>
      <c r="E227" s="156">
        <f>'S1'!E59</f>
        <v>0</v>
      </c>
      <c r="F227" s="134">
        <f>'S1'!F59</f>
        <v>0</v>
      </c>
      <c r="G227" s="101" t="s">
        <v>89</v>
      </c>
      <c r="H227" s="82">
        <f>'S1'!G59</f>
        <v>0</v>
      </c>
      <c r="I227" s="82">
        <f>'S1'!H59</f>
        <v>0</v>
      </c>
      <c r="J227" s="82">
        <f>'S1'!I59</f>
        <v>0</v>
      </c>
      <c r="K227" s="82">
        <f>'S1'!J59</f>
        <v>0</v>
      </c>
      <c r="L227" s="82">
        <f>'S1'!K59</f>
        <v>0</v>
      </c>
      <c r="M227" s="82">
        <f>'S1'!L59</f>
        <v>0</v>
      </c>
      <c r="N227" s="82">
        <f>'S1'!M59</f>
        <v>0</v>
      </c>
      <c r="O227" s="82">
        <f>'S1'!N59</f>
        <v>0</v>
      </c>
      <c r="P227" s="82">
        <f>'S1'!O59</f>
        <v>0</v>
      </c>
      <c r="Q227" s="82">
        <f>'S1'!P59</f>
        <v>0</v>
      </c>
      <c r="R227" s="82">
        <f>'S1'!Q59</f>
        <v>0</v>
      </c>
      <c r="S227" s="82" t="str">
        <f>'S1'!S59</f>
        <v/>
      </c>
      <c r="T227" s="82" t="str">
        <f>'S1'!T59</f>
        <v/>
      </c>
      <c r="U227" s="82" t="str">
        <f>'S1'!U59</f>
        <v/>
      </c>
      <c r="V227" s="174" t="str">
        <f>Ave!T59</f>
        <v>-</v>
      </c>
      <c r="W227" s="96"/>
      <c r="X227" s="92"/>
      <c r="Y227" s="92"/>
    </row>
    <row r="228" spans="2:25" s="90" customFormat="1" ht="17.45" customHeight="1">
      <c r="B228" s="170"/>
      <c r="C228" s="95"/>
      <c r="D228" s="172"/>
      <c r="E228" s="156"/>
      <c r="F228" s="165"/>
      <c r="G228" s="101" t="s">
        <v>90</v>
      </c>
      <c r="H228" s="82">
        <f>'S2'!G59</f>
        <v>0</v>
      </c>
      <c r="I228" s="82">
        <f>'S2'!H59</f>
        <v>0</v>
      </c>
      <c r="J228" s="82">
        <f>'S2'!I59</f>
        <v>0</v>
      </c>
      <c r="K228" s="82">
        <f>'S2'!J59</f>
        <v>0</v>
      </c>
      <c r="L228" s="82">
        <f>'S2'!K59</f>
        <v>0</v>
      </c>
      <c r="M228" s="82">
        <f>'S2'!L59</f>
        <v>0</v>
      </c>
      <c r="N228" s="82">
        <f>'S2'!M59</f>
        <v>0</v>
      </c>
      <c r="O228" s="82">
        <f>'S2'!N59</f>
        <v>0</v>
      </c>
      <c r="P228" s="82">
        <f>'S2'!O59</f>
        <v>0</v>
      </c>
      <c r="Q228" s="82">
        <f>'S2'!P59</f>
        <v>0</v>
      </c>
      <c r="R228" s="82">
        <f>'S2'!Q59</f>
        <v>0</v>
      </c>
      <c r="S228" s="82" t="str">
        <f>'S2'!S59</f>
        <v/>
      </c>
      <c r="T228" s="82" t="str">
        <f>'S2'!T59</f>
        <v/>
      </c>
      <c r="U228" s="82" t="str">
        <f>'S2'!U59</f>
        <v/>
      </c>
      <c r="V228" s="175"/>
      <c r="W228" s="96"/>
      <c r="X228" s="92"/>
      <c r="Y228" s="92"/>
    </row>
    <row r="229" spans="2:25" s="72" customFormat="1" ht="17.45" customHeight="1">
      <c r="B229" s="146"/>
      <c r="C229" s="97"/>
      <c r="D229" s="173"/>
      <c r="E229" s="156"/>
      <c r="F229" s="135"/>
      <c r="G229" s="101" t="s">
        <v>24</v>
      </c>
      <c r="H229" s="98" t="str">
        <f>Ave!F59</f>
        <v/>
      </c>
      <c r="I229" s="98" t="str">
        <f>Ave!G59</f>
        <v/>
      </c>
      <c r="J229" s="98" t="str">
        <f>Ave!H59</f>
        <v/>
      </c>
      <c r="K229" s="98" t="str">
        <f>Ave!I59</f>
        <v/>
      </c>
      <c r="L229" s="98" t="str">
        <f>Ave!J59</f>
        <v/>
      </c>
      <c r="M229" s="98" t="str">
        <f>Ave!K59</f>
        <v/>
      </c>
      <c r="N229" s="98" t="str">
        <f>Ave!L59</f>
        <v/>
      </c>
      <c r="O229" s="98" t="str">
        <f>Ave!M59</f>
        <v/>
      </c>
      <c r="P229" s="98" t="str">
        <f>Ave!N59</f>
        <v/>
      </c>
      <c r="Q229" s="98" t="str">
        <f>Ave!O59</f>
        <v/>
      </c>
      <c r="R229" s="98" t="str">
        <f>Ave!P59</f>
        <v/>
      </c>
      <c r="S229" s="98" t="str">
        <f>Ave!Q59</f>
        <v/>
      </c>
      <c r="T229" s="98" t="str">
        <f>Ave!R59</f>
        <v/>
      </c>
      <c r="U229" s="98" t="str">
        <f>Ave!S59</f>
        <v/>
      </c>
      <c r="V229" s="176"/>
    </row>
    <row r="230" spans="2:25" s="72" customFormat="1" ht="17.45" customHeight="1">
      <c r="B230" s="177">
        <v>56</v>
      </c>
      <c r="C230" s="97"/>
      <c r="D230" s="139">
        <f>Ave!C60</f>
        <v>0</v>
      </c>
      <c r="E230" s="156">
        <f>'S1'!E60</f>
        <v>0</v>
      </c>
      <c r="F230" s="184">
        <f>'S1'!F60</f>
        <v>0</v>
      </c>
      <c r="G230" s="101" t="s">
        <v>89</v>
      </c>
      <c r="H230" s="98">
        <f>'S1'!G60</f>
        <v>0</v>
      </c>
      <c r="I230" s="98">
        <f>'S1'!H60</f>
        <v>0</v>
      </c>
      <c r="J230" s="98">
        <f>'S1'!I60</f>
        <v>0</v>
      </c>
      <c r="K230" s="98">
        <f>'S1'!J60</f>
        <v>0</v>
      </c>
      <c r="L230" s="98">
        <f>'S1'!K60</f>
        <v>0</v>
      </c>
      <c r="M230" s="98">
        <f>'S1'!L60</f>
        <v>0</v>
      </c>
      <c r="N230" s="98">
        <f>'S1'!M60</f>
        <v>0</v>
      </c>
      <c r="O230" s="98">
        <f>'S1'!N60</f>
        <v>0</v>
      </c>
      <c r="P230" s="98">
        <f>'S1'!O60</f>
        <v>0</v>
      </c>
      <c r="Q230" s="98">
        <f>'S1'!P60</f>
        <v>0</v>
      </c>
      <c r="R230" s="98">
        <f>'S1'!Q60</f>
        <v>0</v>
      </c>
      <c r="S230" s="98" t="str">
        <f>'S1'!S60</f>
        <v/>
      </c>
      <c r="T230" s="98" t="str">
        <f>'S1'!T60</f>
        <v/>
      </c>
      <c r="U230" s="98" t="str">
        <f>'S1'!U60</f>
        <v/>
      </c>
      <c r="V230" s="142" t="str">
        <f>Ave!T60</f>
        <v>-</v>
      </c>
    </row>
    <row r="231" spans="2:25" s="72" customFormat="1" ht="17.45" customHeight="1">
      <c r="B231" s="178"/>
      <c r="C231" s="97"/>
      <c r="D231" s="140"/>
      <c r="E231" s="156"/>
      <c r="F231" s="185"/>
      <c r="G231" s="101" t="s">
        <v>90</v>
      </c>
      <c r="H231" s="98">
        <f>'S2'!G60</f>
        <v>0</v>
      </c>
      <c r="I231" s="98">
        <f>'S2'!H60</f>
        <v>0</v>
      </c>
      <c r="J231" s="98">
        <f>'S2'!I60</f>
        <v>0</v>
      </c>
      <c r="K231" s="98">
        <f>'S2'!J60</f>
        <v>0</v>
      </c>
      <c r="L231" s="98">
        <f>'S2'!K60</f>
        <v>0</v>
      </c>
      <c r="M231" s="98">
        <f>'S2'!L60</f>
        <v>0</v>
      </c>
      <c r="N231" s="98">
        <f>'S2'!M60</f>
        <v>0</v>
      </c>
      <c r="O231" s="98">
        <f>'S2'!N60</f>
        <v>0</v>
      </c>
      <c r="P231" s="98">
        <f>'S2'!O60</f>
        <v>0</v>
      </c>
      <c r="Q231" s="98">
        <f>'S2'!P60</f>
        <v>0</v>
      </c>
      <c r="R231" s="98">
        <f>'S2'!Q60</f>
        <v>0</v>
      </c>
      <c r="S231" s="98" t="str">
        <f>'S2'!S60</f>
        <v/>
      </c>
      <c r="T231" s="98" t="str">
        <f>'S2'!T60</f>
        <v/>
      </c>
      <c r="U231" s="98" t="str">
        <f>'S2'!U60</f>
        <v/>
      </c>
      <c r="V231" s="143"/>
    </row>
    <row r="232" spans="2:25" s="72" customFormat="1" ht="17.45" customHeight="1">
      <c r="B232" s="179"/>
      <c r="C232" s="97"/>
      <c r="D232" s="141"/>
      <c r="E232" s="156"/>
      <c r="F232" s="186"/>
      <c r="G232" s="101" t="s">
        <v>24</v>
      </c>
      <c r="H232" s="98" t="str">
        <f>Ave!F60</f>
        <v/>
      </c>
      <c r="I232" s="98" t="str">
        <f>Ave!G60</f>
        <v/>
      </c>
      <c r="J232" s="98" t="str">
        <f>Ave!H60</f>
        <v/>
      </c>
      <c r="K232" s="98" t="str">
        <f>Ave!I60</f>
        <v/>
      </c>
      <c r="L232" s="98" t="str">
        <f>Ave!J60</f>
        <v/>
      </c>
      <c r="M232" s="98" t="str">
        <f>Ave!K60</f>
        <v/>
      </c>
      <c r="N232" s="98" t="str">
        <f>Ave!L60</f>
        <v/>
      </c>
      <c r="O232" s="98" t="str">
        <f>Ave!M60</f>
        <v/>
      </c>
      <c r="P232" s="98" t="str">
        <f>Ave!N60</f>
        <v/>
      </c>
      <c r="Q232" s="98" t="str">
        <f>Ave!O60</f>
        <v/>
      </c>
      <c r="R232" s="98" t="str">
        <f>Ave!P60</f>
        <v/>
      </c>
      <c r="S232" s="98" t="str">
        <f>Ave!Q60</f>
        <v/>
      </c>
      <c r="T232" s="98" t="str">
        <f>Ave!R61</f>
        <v/>
      </c>
      <c r="U232" s="98" t="str">
        <f>Ave!S60</f>
        <v/>
      </c>
      <c r="V232" s="144"/>
    </row>
    <row r="233" spans="2:25" s="90" customFormat="1" ht="17.45" customHeight="1">
      <c r="B233" s="74"/>
      <c r="C233" s="74"/>
      <c r="D233" s="63"/>
      <c r="E233" s="63"/>
      <c r="F233" s="63"/>
      <c r="G233" s="63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91"/>
      <c r="T233" s="74"/>
      <c r="U233" s="74"/>
      <c r="V233" s="104"/>
    </row>
    <row r="234" spans="2:25" s="105" customFormat="1" ht="17.45" customHeight="1">
      <c r="B234" s="63"/>
      <c r="C234" s="63"/>
      <c r="D234" s="85" t="s">
        <v>82</v>
      </c>
      <c r="E234" s="85"/>
      <c r="F234" s="85"/>
      <c r="G234" s="63"/>
      <c r="H234" s="63"/>
      <c r="I234" s="130" t="s">
        <v>83</v>
      </c>
      <c r="J234" s="130"/>
      <c r="K234" s="130"/>
      <c r="L234" s="130"/>
      <c r="M234" s="130"/>
      <c r="N234" s="131" t="s">
        <v>84</v>
      </c>
      <c r="O234" s="131"/>
      <c r="P234" s="131"/>
      <c r="Q234" s="131"/>
      <c r="R234" s="131"/>
      <c r="S234" s="131"/>
      <c r="T234" s="131"/>
      <c r="U234" s="131"/>
      <c r="V234" s="104"/>
    </row>
    <row r="235" spans="2:25" s="90" customFormat="1" ht="17.45" customHeight="1">
      <c r="B235" s="74"/>
      <c r="C235" s="74"/>
      <c r="D235" s="132" t="s">
        <v>85</v>
      </c>
      <c r="E235" s="132"/>
      <c r="F235" s="132"/>
      <c r="G235" s="63"/>
      <c r="H235" s="74"/>
      <c r="I235" s="133" t="s">
        <v>86</v>
      </c>
      <c r="J235" s="133"/>
      <c r="K235" s="133"/>
      <c r="L235" s="133"/>
      <c r="M235" s="133"/>
      <c r="N235" s="93"/>
      <c r="O235" s="93" t="s">
        <v>85</v>
      </c>
      <c r="P235" s="93"/>
      <c r="Q235" s="93"/>
      <c r="R235" s="93"/>
      <c r="S235" s="93"/>
      <c r="T235" s="93"/>
      <c r="U235" s="93"/>
      <c r="V235" s="104"/>
    </row>
    <row r="236" spans="2:25" s="90" customFormat="1" ht="17.45" customHeight="1">
      <c r="B236" s="74"/>
      <c r="C236" s="74"/>
      <c r="D236" s="132" t="s">
        <v>87</v>
      </c>
      <c r="E236" s="132"/>
      <c r="F236" s="132"/>
      <c r="G236" s="63"/>
      <c r="H236" s="74"/>
      <c r="I236" s="133" t="s">
        <v>88</v>
      </c>
      <c r="J236" s="133"/>
      <c r="K236" s="133"/>
      <c r="L236" s="133"/>
      <c r="M236" s="133"/>
      <c r="N236" s="93"/>
      <c r="O236" s="93" t="s">
        <v>87</v>
      </c>
      <c r="P236" s="93"/>
      <c r="Q236" s="93"/>
      <c r="R236" s="93"/>
      <c r="S236" s="93"/>
      <c r="T236" s="93"/>
      <c r="U236" s="93"/>
      <c r="V236" s="104"/>
    </row>
    <row r="237" spans="2:25" s="90" customFormat="1" ht="17.45" customHeight="1">
      <c r="B237" s="74"/>
      <c r="C237" s="74"/>
      <c r="D237" s="63"/>
      <c r="E237" s="63"/>
      <c r="F237" s="63"/>
      <c r="G237" s="63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91"/>
      <c r="T237" s="74"/>
      <c r="U237" s="74"/>
      <c r="V237" s="104"/>
    </row>
    <row r="238" spans="2:25" s="90" customFormat="1" ht="17.45" customHeight="1">
      <c r="B238" s="74"/>
      <c r="C238" s="74"/>
      <c r="D238" s="63"/>
      <c r="E238" s="63"/>
      <c r="F238" s="63"/>
      <c r="G238" s="63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91"/>
      <c r="T238" s="74"/>
      <c r="U238" s="74"/>
      <c r="V238" s="104"/>
    </row>
    <row r="239" spans="2:25" s="67" customFormat="1" ht="17.45" customHeight="1">
      <c r="B239" s="63"/>
      <c r="C239" s="63"/>
      <c r="D239" s="64" t="s">
        <v>26</v>
      </c>
      <c r="E239" s="65" t="s">
        <v>72</v>
      </c>
      <c r="F239" s="63"/>
      <c r="G239" s="63"/>
      <c r="H239" s="63"/>
      <c r="I239" s="63"/>
      <c r="J239" s="63"/>
      <c r="K239" s="63"/>
      <c r="L239" s="63"/>
      <c r="M239" s="63" t="s">
        <v>62</v>
      </c>
      <c r="N239" s="63"/>
      <c r="O239" s="63"/>
      <c r="P239" s="63"/>
      <c r="Q239" s="63"/>
      <c r="R239" s="63"/>
      <c r="S239" s="66"/>
      <c r="T239" s="63"/>
      <c r="U239" s="63"/>
      <c r="V239" s="63"/>
    </row>
    <row r="240" spans="2:25" s="67" customFormat="1" ht="17.45" customHeight="1">
      <c r="B240" s="63"/>
      <c r="C240" s="63"/>
      <c r="D240" s="63"/>
      <c r="E240" s="63"/>
      <c r="F240" s="63"/>
      <c r="G240" s="63"/>
      <c r="H240" s="63" t="s">
        <v>28</v>
      </c>
      <c r="I240" s="63"/>
      <c r="J240" s="63"/>
      <c r="K240" s="63" t="s">
        <v>29</v>
      </c>
      <c r="L240" s="63"/>
      <c r="M240" s="63"/>
      <c r="N240" s="63" t="s">
        <v>30</v>
      </c>
      <c r="O240" s="63"/>
      <c r="P240" s="63"/>
      <c r="Q240" s="63"/>
      <c r="R240" s="63"/>
      <c r="S240" s="66"/>
      <c r="T240" s="63"/>
      <c r="U240" s="63"/>
      <c r="V240" s="63"/>
    </row>
    <row r="241" spans="2:22" s="84" customFormat="1" ht="17.45" customHeight="1">
      <c r="B241" s="145" t="s">
        <v>0</v>
      </c>
      <c r="C241" s="103"/>
      <c r="D241" s="134" t="s">
        <v>1</v>
      </c>
      <c r="E241" s="134" t="s">
        <v>2</v>
      </c>
      <c r="F241" s="134" t="s">
        <v>3</v>
      </c>
      <c r="G241" s="134" t="s">
        <v>23</v>
      </c>
      <c r="H241" s="147" t="s">
        <v>4</v>
      </c>
      <c r="I241" s="148"/>
      <c r="J241" s="148"/>
      <c r="K241" s="148"/>
      <c r="L241" s="148"/>
      <c r="M241" s="148"/>
      <c r="N241" s="148"/>
      <c r="O241" s="148"/>
      <c r="P241" s="148"/>
      <c r="Q241" s="148"/>
      <c r="R241" s="149"/>
      <c r="S241" s="150" t="s">
        <v>5</v>
      </c>
      <c r="T241" s="145" t="s">
        <v>6</v>
      </c>
      <c r="U241" s="145" t="s">
        <v>7</v>
      </c>
      <c r="V241" s="134" t="s">
        <v>22</v>
      </c>
    </row>
    <row r="242" spans="2:22" s="62" customFormat="1" ht="17.45" customHeight="1">
      <c r="B242" s="146"/>
      <c r="C242" s="80"/>
      <c r="D242" s="135"/>
      <c r="E242" s="135"/>
      <c r="F242" s="135"/>
      <c r="G242" s="135"/>
      <c r="H242" s="80" t="s">
        <v>8</v>
      </c>
      <c r="I242" s="80" t="s">
        <v>9</v>
      </c>
      <c r="J242" s="80" t="s">
        <v>10</v>
      </c>
      <c r="K242" s="80" t="s">
        <v>11</v>
      </c>
      <c r="L242" s="80" t="s">
        <v>16</v>
      </c>
      <c r="M242" s="80" t="s">
        <v>12</v>
      </c>
      <c r="N242" s="80" t="s">
        <v>13</v>
      </c>
      <c r="O242" s="80" t="s">
        <v>17</v>
      </c>
      <c r="P242" s="80" t="s">
        <v>14</v>
      </c>
      <c r="Q242" s="80" t="s">
        <v>18</v>
      </c>
      <c r="R242" s="80" t="s">
        <v>15</v>
      </c>
      <c r="S242" s="151"/>
      <c r="T242" s="146"/>
      <c r="U242" s="146"/>
      <c r="V242" s="135"/>
    </row>
    <row r="243" spans="2:22" s="72" customFormat="1" ht="17.45" customHeight="1">
      <c r="B243" s="145">
        <v>57</v>
      </c>
      <c r="C243" s="97"/>
      <c r="D243" s="139">
        <f>Ave!C61</f>
        <v>0</v>
      </c>
      <c r="E243" s="156">
        <f>'S1'!E61</f>
        <v>0</v>
      </c>
      <c r="F243" s="184">
        <f>'S1'!F61</f>
        <v>0</v>
      </c>
      <c r="G243" s="101" t="s">
        <v>89</v>
      </c>
      <c r="H243" s="98">
        <f>'S1'!G61</f>
        <v>0</v>
      </c>
      <c r="I243" s="98">
        <f>'S1'!H61</f>
        <v>0</v>
      </c>
      <c r="J243" s="98">
        <f>'S1'!I61</f>
        <v>0</v>
      </c>
      <c r="K243" s="98">
        <f>'S1'!J61</f>
        <v>0</v>
      </c>
      <c r="L243" s="98">
        <f>'S1'!K61</f>
        <v>0</v>
      </c>
      <c r="M243" s="98">
        <f>'S1'!L61</f>
        <v>0</v>
      </c>
      <c r="N243" s="98">
        <f>'S1'!M61</f>
        <v>0</v>
      </c>
      <c r="O243" s="98">
        <f>'S1'!N61</f>
        <v>0</v>
      </c>
      <c r="P243" s="98">
        <f>'S1'!O61</f>
        <v>0</v>
      </c>
      <c r="Q243" s="98">
        <f>'S1'!P61</f>
        <v>0</v>
      </c>
      <c r="R243" s="98">
        <f>'S1'!Q61</f>
        <v>0</v>
      </c>
      <c r="S243" s="98" t="str">
        <f>'S1'!S61</f>
        <v/>
      </c>
      <c r="T243" s="98" t="str">
        <f>'S1'!T61</f>
        <v/>
      </c>
      <c r="U243" s="98" t="str">
        <f>'S1'!U61</f>
        <v/>
      </c>
      <c r="V243" s="142" t="str">
        <f>Ave!T61</f>
        <v>-</v>
      </c>
    </row>
    <row r="244" spans="2:22" s="72" customFormat="1" ht="17.45" customHeight="1">
      <c r="B244" s="170"/>
      <c r="C244" s="97"/>
      <c r="D244" s="140"/>
      <c r="E244" s="156"/>
      <c r="F244" s="185"/>
      <c r="G244" s="101" t="s">
        <v>90</v>
      </c>
      <c r="H244" s="98">
        <f>'S2'!G61</f>
        <v>0</v>
      </c>
      <c r="I244" s="98">
        <f>'S2'!H61</f>
        <v>0</v>
      </c>
      <c r="J244" s="98">
        <f>'S2'!I61</f>
        <v>0</v>
      </c>
      <c r="K244" s="98">
        <f>'S2'!J61</f>
        <v>0</v>
      </c>
      <c r="L244" s="98">
        <f>'S2'!K61</f>
        <v>0</v>
      </c>
      <c r="M244" s="98">
        <f>'S2'!L61</f>
        <v>0</v>
      </c>
      <c r="N244" s="98">
        <f>'S2'!M61</f>
        <v>0</v>
      </c>
      <c r="O244" s="98">
        <f>'S2'!N61</f>
        <v>0</v>
      </c>
      <c r="P244" s="98">
        <f>'S2'!O61</f>
        <v>0</v>
      </c>
      <c r="Q244" s="98">
        <f>'S2'!P61</f>
        <v>0</v>
      </c>
      <c r="R244" s="98">
        <f>'S2'!Q61</f>
        <v>0</v>
      </c>
      <c r="S244" s="98" t="str">
        <f>'S2'!S61</f>
        <v/>
      </c>
      <c r="T244" s="98" t="str">
        <f>'S2'!T61</f>
        <v/>
      </c>
      <c r="U244" s="98" t="str">
        <f>'S2'!U61</f>
        <v/>
      </c>
      <c r="V244" s="143"/>
    </row>
    <row r="245" spans="2:22" s="72" customFormat="1" ht="17.45" customHeight="1">
      <c r="B245" s="146"/>
      <c r="C245" s="97"/>
      <c r="D245" s="141"/>
      <c r="E245" s="156"/>
      <c r="F245" s="186"/>
      <c r="G245" s="101" t="s">
        <v>24</v>
      </c>
      <c r="H245" s="98" t="str">
        <f>Ave!F61</f>
        <v/>
      </c>
      <c r="I245" s="98" t="str">
        <f>Ave!G61</f>
        <v/>
      </c>
      <c r="J245" s="98" t="str">
        <f>Ave!H61</f>
        <v/>
      </c>
      <c r="K245" s="98" t="str">
        <f>Ave!I61</f>
        <v/>
      </c>
      <c r="L245" s="98" t="str">
        <f>Ave!J61</f>
        <v/>
      </c>
      <c r="M245" s="98" t="str">
        <f>Ave!K61</f>
        <v/>
      </c>
      <c r="N245" s="98" t="str">
        <f>Ave!L61</f>
        <v/>
      </c>
      <c r="O245" s="98" t="str">
        <f>Ave!M61</f>
        <v/>
      </c>
      <c r="P245" s="98" t="str">
        <f>Ave!N61</f>
        <v/>
      </c>
      <c r="Q245" s="98" t="str">
        <f>Ave!O61</f>
        <v/>
      </c>
      <c r="R245" s="98" t="str">
        <f>Ave!P61</f>
        <v/>
      </c>
      <c r="S245" s="98" t="str">
        <f>Ave!Q61</f>
        <v/>
      </c>
      <c r="T245" s="98" t="str">
        <f>Ave!R62</f>
        <v/>
      </c>
      <c r="U245" s="98" t="str">
        <f>Ave!S61</f>
        <v/>
      </c>
      <c r="V245" s="144"/>
    </row>
    <row r="246" spans="2:22" s="72" customFormat="1" ht="17.45" customHeight="1">
      <c r="B246" s="177">
        <v>58</v>
      </c>
      <c r="C246" s="97"/>
      <c r="D246" s="139">
        <f>Ave!C62</f>
        <v>0</v>
      </c>
      <c r="E246" s="156">
        <f>'S1'!E62</f>
        <v>0</v>
      </c>
      <c r="F246" s="184">
        <f>'S1'!F62</f>
        <v>0</v>
      </c>
      <c r="G246" s="101" t="s">
        <v>89</v>
      </c>
      <c r="H246" s="98">
        <f>'S1'!G62</f>
        <v>0</v>
      </c>
      <c r="I246" s="98">
        <f>'S1'!H62</f>
        <v>0</v>
      </c>
      <c r="J246" s="98">
        <f>'S1'!I62</f>
        <v>0</v>
      </c>
      <c r="K246" s="98">
        <f>'S1'!J62</f>
        <v>0</v>
      </c>
      <c r="L246" s="98">
        <f>'S1'!K62</f>
        <v>0</v>
      </c>
      <c r="M246" s="98">
        <f>'S1'!L62</f>
        <v>0</v>
      </c>
      <c r="N246" s="98">
        <f>'S1'!M62</f>
        <v>0</v>
      </c>
      <c r="O246" s="98">
        <f>'S1'!N62</f>
        <v>0</v>
      </c>
      <c r="P246" s="98">
        <f>'S1'!O62</f>
        <v>0</v>
      </c>
      <c r="Q246" s="98">
        <f>'S1'!P62</f>
        <v>0</v>
      </c>
      <c r="R246" s="98">
        <f>'S1'!Q62</f>
        <v>0</v>
      </c>
      <c r="S246" s="98" t="str">
        <f>'S1'!S62</f>
        <v/>
      </c>
      <c r="T246" s="98" t="str">
        <f>'S1'!T62</f>
        <v/>
      </c>
      <c r="U246" s="98" t="str">
        <f>'S1'!U62</f>
        <v/>
      </c>
      <c r="V246" s="142" t="str">
        <f>Ave!T62</f>
        <v>-</v>
      </c>
    </row>
    <row r="247" spans="2:22" s="72" customFormat="1" ht="17.45" customHeight="1">
      <c r="B247" s="178"/>
      <c r="C247" s="97"/>
      <c r="D247" s="140"/>
      <c r="E247" s="156"/>
      <c r="F247" s="185"/>
      <c r="G247" s="101" t="s">
        <v>90</v>
      </c>
      <c r="H247" s="98">
        <f>'S2'!G62</f>
        <v>0</v>
      </c>
      <c r="I247" s="98">
        <f>'S2'!H62</f>
        <v>0</v>
      </c>
      <c r="J247" s="98">
        <f>'S2'!I62</f>
        <v>0</v>
      </c>
      <c r="K247" s="98">
        <f>'S2'!J62</f>
        <v>0</v>
      </c>
      <c r="L247" s="98">
        <f>'S2'!K62</f>
        <v>0</v>
      </c>
      <c r="M247" s="98">
        <f>'S2'!L62</f>
        <v>0</v>
      </c>
      <c r="N247" s="98">
        <f>'S2'!M62</f>
        <v>0</v>
      </c>
      <c r="O247" s="98">
        <f>'S2'!N62</f>
        <v>0</v>
      </c>
      <c r="P247" s="98">
        <f>'S2'!O62</f>
        <v>0</v>
      </c>
      <c r="Q247" s="98">
        <f>'S2'!P62</f>
        <v>0</v>
      </c>
      <c r="R247" s="98">
        <f>'S2'!Q62</f>
        <v>0</v>
      </c>
      <c r="S247" s="98" t="str">
        <f>'S2'!S62</f>
        <v/>
      </c>
      <c r="T247" s="98" t="str">
        <f>'S2'!T62</f>
        <v/>
      </c>
      <c r="U247" s="98" t="str">
        <f>'S2'!U62</f>
        <v/>
      </c>
      <c r="V247" s="143"/>
    </row>
    <row r="248" spans="2:22" s="72" customFormat="1" ht="17.45" customHeight="1">
      <c r="B248" s="179"/>
      <c r="C248" s="97"/>
      <c r="D248" s="141"/>
      <c r="E248" s="156"/>
      <c r="F248" s="186"/>
      <c r="G248" s="101" t="s">
        <v>24</v>
      </c>
      <c r="H248" s="98" t="str">
        <f>Ave!F62</f>
        <v/>
      </c>
      <c r="I248" s="98" t="str">
        <f>Ave!G62</f>
        <v/>
      </c>
      <c r="J248" s="98" t="str">
        <f>Ave!H62</f>
        <v/>
      </c>
      <c r="K248" s="98" t="str">
        <f>Ave!I62</f>
        <v/>
      </c>
      <c r="L248" s="98" t="str">
        <f>Ave!J62</f>
        <v/>
      </c>
      <c r="M248" s="98" t="str">
        <f>Ave!K62</f>
        <v/>
      </c>
      <c r="N248" s="98" t="str">
        <f>Ave!L62</f>
        <v/>
      </c>
      <c r="O248" s="98" t="str">
        <f>Ave!M62</f>
        <v/>
      </c>
      <c r="P248" s="98" t="str">
        <f>Ave!N62</f>
        <v/>
      </c>
      <c r="Q248" s="98" t="str">
        <f>Ave!O62</f>
        <v/>
      </c>
      <c r="R248" s="98" t="str">
        <f>Ave!P62</f>
        <v/>
      </c>
      <c r="S248" s="98" t="str">
        <f>Ave!Q62</f>
        <v/>
      </c>
      <c r="T248" s="98" t="str">
        <f>Ave!R62</f>
        <v/>
      </c>
      <c r="U248" s="98" t="str">
        <f>Ave!S62</f>
        <v/>
      </c>
      <c r="V248" s="144"/>
    </row>
    <row r="249" spans="2:22" s="72" customFormat="1" ht="17.45" customHeight="1">
      <c r="B249" s="145">
        <v>59</v>
      </c>
      <c r="C249" s="97"/>
      <c r="D249" s="139">
        <f>Ave!C63</f>
        <v>0</v>
      </c>
      <c r="E249" s="156">
        <f>'S1'!E63</f>
        <v>0</v>
      </c>
      <c r="F249" s="184">
        <f>'S1'!F63</f>
        <v>0</v>
      </c>
      <c r="G249" s="101" t="s">
        <v>89</v>
      </c>
      <c r="H249" s="98">
        <f>'S1'!G63</f>
        <v>0</v>
      </c>
      <c r="I249" s="98">
        <f>'S1'!H63</f>
        <v>0</v>
      </c>
      <c r="J249" s="98">
        <f>'S1'!I63</f>
        <v>0</v>
      </c>
      <c r="K249" s="98">
        <f>'S1'!J63</f>
        <v>0</v>
      </c>
      <c r="L249" s="98">
        <f>'S1'!K63</f>
        <v>0</v>
      </c>
      <c r="M249" s="98">
        <f>'S1'!L63</f>
        <v>0</v>
      </c>
      <c r="N249" s="98">
        <f>'S1'!M63</f>
        <v>0</v>
      </c>
      <c r="O249" s="98">
        <f>'S1'!N63</f>
        <v>0</v>
      </c>
      <c r="P249" s="98">
        <f>'S1'!O63</f>
        <v>0</v>
      </c>
      <c r="Q249" s="98">
        <f>'S1'!P63</f>
        <v>0</v>
      </c>
      <c r="R249" s="98">
        <f>'S1'!Q63</f>
        <v>0</v>
      </c>
      <c r="S249" s="98" t="str">
        <f>'S1'!S63</f>
        <v/>
      </c>
      <c r="T249" s="98" t="str">
        <f>'S1'!T63</f>
        <v/>
      </c>
      <c r="U249" s="98" t="str">
        <f>'S1'!U63</f>
        <v/>
      </c>
      <c r="V249" s="142" t="str">
        <f>Ave!T63</f>
        <v>-</v>
      </c>
    </row>
    <row r="250" spans="2:22" s="72" customFormat="1" ht="17.45" customHeight="1">
      <c r="B250" s="170"/>
      <c r="C250" s="97"/>
      <c r="D250" s="140"/>
      <c r="E250" s="156"/>
      <c r="F250" s="185"/>
      <c r="G250" s="101" t="s">
        <v>90</v>
      </c>
      <c r="H250" s="98">
        <f>'S2'!G63</f>
        <v>0</v>
      </c>
      <c r="I250" s="98">
        <f>'S2'!H63</f>
        <v>0</v>
      </c>
      <c r="J250" s="98">
        <f>'S2'!I63</f>
        <v>0</v>
      </c>
      <c r="K250" s="98">
        <f>'S2'!J63</f>
        <v>0</v>
      </c>
      <c r="L250" s="98">
        <f>'S2'!K63</f>
        <v>0</v>
      </c>
      <c r="M250" s="98">
        <f>'S2'!L63</f>
        <v>0</v>
      </c>
      <c r="N250" s="98">
        <f>'S2'!M63</f>
        <v>0</v>
      </c>
      <c r="O250" s="98">
        <f>'S2'!N63</f>
        <v>0</v>
      </c>
      <c r="P250" s="98">
        <f>'S2'!O63</f>
        <v>0</v>
      </c>
      <c r="Q250" s="98">
        <f>'S2'!P63</f>
        <v>0</v>
      </c>
      <c r="R250" s="98">
        <f>'S2'!Q63</f>
        <v>0</v>
      </c>
      <c r="S250" s="98" t="str">
        <f>'S2'!S63</f>
        <v/>
      </c>
      <c r="T250" s="98" t="str">
        <f>'S2'!T63</f>
        <v/>
      </c>
      <c r="U250" s="98" t="str">
        <f>'S2'!U63</f>
        <v/>
      </c>
      <c r="V250" s="143"/>
    </row>
    <row r="251" spans="2:22" s="72" customFormat="1" ht="17.45" customHeight="1">
      <c r="B251" s="146"/>
      <c r="C251" s="97"/>
      <c r="D251" s="141"/>
      <c r="E251" s="156"/>
      <c r="F251" s="186"/>
      <c r="G251" s="101" t="s">
        <v>24</v>
      </c>
      <c r="H251" s="98" t="str">
        <f>Ave!F63</f>
        <v/>
      </c>
      <c r="I251" s="98" t="str">
        <f>Ave!G63</f>
        <v/>
      </c>
      <c r="J251" s="98" t="str">
        <f>Ave!H63</f>
        <v/>
      </c>
      <c r="K251" s="98" t="str">
        <f>Ave!I63</f>
        <v/>
      </c>
      <c r="L251" s="98" t="str">
        <f>Ave!J63</f>
        <v/>
      </c>
      <c r="M251" s="98" t="str">
        <f>Ave!K63</f>
        <v/>
      </c>
      <c r="N251" s="98" t="str">
        <f>Ave!L63</f>
        <v/>
      </c>
      <c r="O251" s="98" t="str">
        <f>Ave!M63</f>
        <v/>
      </c>
      <c r="P251" s="98" t="str">
        <f>Ave!N63</f>
        <v/>
      </c>
      <c r="Q251" s="98" t="str">
        <f>Ave!O63</f>
        <v/>
      </c>
      <c r="R251" s="98" t="str">
        <f>Ave!P63</f>
        <v/>
      </c>
      <c r="S251" s="98" t="str">
        <f>Ave!Q63</f>
        <v/>
      </c>
      <c r="T251" s="98" t="str">
        <f>Ave!R63</f>
        <v/>
      </c>
      <c r="U251" s="98" t="str">
        <f>Ave!S63</f>
        <v/>
      </c>
      <c r="V251" s="144"/>
    </row>
    <row r="252" spans="2:22" s="72" customFormat="1" ht="17.45" customHeight="1">
      <c r="B252" s="177">
        <v>60</v>
      </c>
      <c r="C252" s="97"/>
      <c r="D252" s="139">
        <f>Ave!C64</f>
        <v>0</v>
      </c>
      <c r="E252" s="156">
        <f>'S1'!E64</f>
        <v>0</v>
      </c>
      <c r="F252" s="184">
        <f>'S1'!F64</f>
        <v>0</v>
      </c>
      <c r="G252" s="101" t="s">
        <v>89</v>
      </c>
      <c r="H252" s="98">
        <f>'S1'!G64</f>
        <v>0</v>
      </c>
      <c r="I252" s="98">
        <f>'S1'!H64</f>
        <v>0</v>
      </c>
      <c r="J252" s="98">
        <f>'S1'!I64</f>
        <v>0</v>
      </c>
      <c r="K252" s="98">
        <f>'S1'!J64</f>
        <v>0</v>
      </c>
      <c r="L252" s="98">
        <f>'S1'!K64</f>
        <v>0</v>
      </c>
      <c r="M252" s="98">
        <f>'S1'!L64</f>
        <v>0</v>
      </c>
      <c r="N252" s="98">
        <f>'S1'!M64</f>
        <v>0</v>
      </c>
      <c r="O252" s="98">
        <f>'S1'!N64</f>
        <v>0</v>
      </c>
      <c r="P252" s="98">
        <f>'S1'!O64</f>
        <v>0</v>
      </c>
      <c r="Q252" s="98">
        <f>'S1'!P64</f>
        <v>0</v>
      </c>
      <c r="R252" s="98">
        <f>'S1'!Q64</f>
        <v>0</v>
      </c>
      <c r="S252" s="98" t="str">
        <f>'S1'!S64</f>
        <v/>
      </c>
      <c r="T252" s="98" t="str">
        <f>'S1'!T64</f>
        <v/>
      </c>
      <c r="U252" s="98" t="str">
        <f>'S1'!U64</f>
        <v/>
      </c>
      <c r="V252" s="142" t="str">
        <f>Ave!T64</f>
        <v>-</v>
      </c>
    </row>
    <row r="253" spans="2:22" s="72" customFormat="1" ht="17.45" customHeight="1">
      <c r="B253" s="178"/>
      <c r="C253" s="97"/>
      <c r="D253" s="140"/>
      <c r="E253" s="156"/>
      <c r="F253" s="185"/>
      <c r="G253" s="101" t="s">
        <v>90</v>
      </c>
      <c r="H253" s="98">
        <f>'S2'!G64</f>
        <v>0</v>
      </c>
      <c r="I253" s="98">
        <f>'S2'!H64</f>
        <v>0</v>
      </c>
      <c r="J253" s="98">
        <f>'S2'!I64</f>
        <v>0</v>
      </c>
      <c r="K253" s="98">
        <f>'S2'!J64</f>
        <v>0</v>
      </c>
      <c r="L253" s="98">
        <f>'S2'!K64</f>
        <v>0</v>
      </c>
      <c r="M253" s="98">
        <f>'S2'!L64</f>
        <v>0</v>
      </c>
      <c r="N253" s="98">
        <f>'S2'!M64</f>
        <v>0</v>
      </c>
      <c r="O253" s="98">
        <f>'S2'!N64</f>
        <v>0</v>
      </c>
      <c r="P253" s="98">
        <f>'S2'!O64</f>
        <v>0</v>
      </c>
      <c r="Q253" s="98">
        <f>'S2'!P64</f>
        <v>0</v>
      </c>
      <c r="R253" s="98">
        <f>'S2'!Q64</f>
        <v>0</v>
      </c>
      <c r="S253" s="98" t="str">
        <f>'S2'!S64</f>
        <v/>
      </c>
      <c r="T253" s="98" t="str">
        <f>'S2'!T64</f>
        <v/>
      </c>
      <c r="U253" s="98" t="str">
        <f>'S2'!U64</f>
        <v/>
      </c>
      <c r="V253" s="143"/>
    </row>
    <row r="254" spans="2:22" s="72" customFormat="1" ht="17.45" customHeight="1">
      <c r="B254" s="179"/>
      <c r="C254" s="97"/>
      <c r="D254" s="141"/>
      <c r="E254" s="156"/>
      <c r="F254" s="186"/>
      <c r="G254" s="101" t="s">
        <v>24</v>
      </c>
      <c r="H254" s="98" t="str">
        <f>Ave!F64</f>
        <v/>
      </c>
      <c r="I254" s="98" t="str">
        <f>Ave!G64</f>
        <v/>
      </c>
      <c r="J254" s="98" t="str">
        <f>Ave!H64</f>
        <v/>
      </c>
      <c r="K254" s="98" t="str">
        <f>Ave!I64</f>
        <v/>
      </c>
      <c r="L254" s="98" t="str">
        <f>Ave!J64</f>
        <v/>
      </c>
      <c r="M254" s="98" t="str">
        <f>Ave!K64</f>
        <v/>
      </c>
      <c r="N254" s="98" t="str">
        <f>Ave!L64</f>
        <v/>
      </c>
      <c r="O254" s="98" t="str">
        <f>Ave!M64</f>
        <v/>
      </c>
      <c r="P254" s="98" t="str">
        <f>Ave!N64</f>
        <v/>
      </c>
      <c r="Q254" s="98" t="str">
        <f>Ave!O64</f>
        <v/>
      </c>
      <c r="R254" s="98" t="str">
        <f>Ave!P64</f>
        <v/>
      </c>
      <c r="S254" s="98" t="str">
        <f>Ave!Q64</f>
        <v/>
      </c>
      <c r="T254" s="98" t="str">
        <f>Ave!R64</f>
        <v/>
      </c>
      <c r="U254" s="98" t="str">
        <f>Ave!S64</f>
        <v/>
      </c>
      <c r="V254" s="144"/>
    </row>
    <row r="255" spans="2:22" s="90" customFormat="1" ht="17.45" customHeight="1">
      <c r="B255" s="74"/>
      <c r="C255" s="74"/>
      <c r="D255" s="63"/>
      <c r="E255" s="63"/>
      <c r="F255" s="63"/>
      <c r="G255" s="63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91"/>
      <c r="T255" s="74"/>
      <c r="U255" s="74"/>
      <c r="V255" s="104"/>
    </row>
    <row r="256" spans="2:22" s="105" customFormat="1" ht="17.45" customHeight="1">
      <c r="B256" s="63"/>
      <c r="C256" s="63"/>
      <c r="D256" s="129" t="s">
        <v>82</v>
      </c>
      <c r="E256" s="129"/>
      <c r="F256" s="129"/>
      <c r="G256" s="63"/>
      <c r="H256" s="63"/>
      <c r="I256" s="130" t="s">
        <v>83</v>
      </c>
      <c r="J256" s="130"/>
      <c r="K256" s="130"/>
      <c r="L256" s="130"/>
      <c r="M256" s="130"/>
      <c r="N256" s="131" t="s">
        <v>84</v>
      </c>
      <c r="O256" s="131"/>
      <c r="P256" s="131"/>
      <c r="Q256" s="131"/>
      <c r="R256" s="131"/>
      <c r="S256" s="131"/>
      <c r="T256" s="131"/>
      <c r="U256" s="131"/>
      <c r="V256" s="104"/>
    </row>
    <row r="257" spans="2:22" s="90" customFormat="1" ht="17.45" customHeight="1">
      <c r="B257" s="74"/>
      <c r="C257" s="74"/>
      <c r="D257" s="132" t="s">
        <v>85</v>
      </c>
      <c r="E257" s="132"/>
      <c r="F257" s="132"/>
      <c r="G257" s="63"/>
      <c r="H257" s="74"/>
      <c r="I257" s="133" t="s">
        <v>86</v>
      </c>
      <c r="J257" s="133"/>
      <c r="K257" s="133"/>
      <c r="L257" s="133"/>
      <c r="M257" s="133"/>
      <c r="N257" s="93"/>
      <c r="O257" s="93" t="s">
        <v>85</v>
      </c>
      <c r="P257" s="93"/>
      <c r="Q257" s="93"/>
      <c r="R257" s="93"/>
      <c r="S257" s="93"/>
      <c r="T257" s="93"/>
      <c r="U257" s="93"/>
      <c r="V257" s="104"/>
    </row>
    <row r="258" spans="2:22" s="90" customFormat="1" ht="17.45" customHeight="1">
      <c r="B258" s="74"/>
      <c r="C258" s="74"/>
      <c r="D258" s="132" t="s">
        <v>87</v>
      </c>
      <c r="E258" s="132"/>
      <c r="F258" s="132"/>
      <c r="G258" s="63"/>
      <c r="H258" s="74"/>
      <c r="I258" s="133" t="s">
        <v>88</v>
      </c>
      <c r="J258" s="133"/>
      <c r="K258" s="133"/>
      <c r="L258" s="133"/>
      <c r="M258" s="133"/>
      <c r="N258" s="93"/>
      <c r="O258" s="93" t="s">
        <v>87</v>
      </c>
      <c r="P258" s="93"/>
      <c r="Q258" s="93"/>
      <c r="R258" s="93"/>
      <c r="S258" s="93"/>
      <c r="T258" s="93"/>
      <c r="U258" s="93"/>
      <c r="V258" s="104"/>
    </row>
    <row r="259" spans="2:22" s="90" customFormat="1" ht="17.45" customHeight="1">
      <c r="B259" s="74"/>
      <c r="C259" s="74"/>
      <c r="D259" s="63"/>
      <c r="E259" s="63"/>
      <c r="F259" s="63"/>
      <c r="G259" s="63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91"/>
      <c r="T259" s="74"/>
      <c r="U259" s="74"/>
      <c r="V259" s="104"/>
    </row>
    <row r="260" spans="2:22" s="72" customFormat="1" ht="17.45" customHeight="1">
      <c r="B260" s="71"/>
      <c r="C260" s="71"/>
      <c r="D260" s="67"/>
      <c r="E260" s="67"/>
      <c r="F260" s="67"/>
      <c r="G260" s="67"/>
      <c r="V260" s="67"/>
    </row>
    <row r="261" spans="2:22" s="72" customFormat="1" ht="17.45" customHeight="1">
      <c r="B261" s="71"/>
      <c r="C261" s="71"/>
      <c r="D261" s="67"/>
      <c r="E261" s="67"/>
      <c r="F261" s="67"/>
      <c r="G261" s="67"/>
      <c r="V261" s="67"/>
    </row>
    <row r="262" spans="2:22" s="72" customFormat="1" ht="17.45" customHeight="1">
      <c r="B262" s="71"/>
      <c r="C262" s="71"/>
      <c r="D262" s="67"/>
      <c r="E262" s="67"/>
      <c r="F262" s="67"/>
      <c r="G262" s="67"/>
      <c r="V262" s="67"/>
    </row>
    <row r="263" spans="2:22" s="72" customFormat="1" ht="17.45" customHeight="1">
      <c r="B263" s="71"/>
      <c r="C263" s="71"/>
      <c r="D263" s="67"/>
      <c r="E263" s="67"/>
      <c r="F263" s="67"/>
      <c r="G263" s="67"/>
      <c r="V263" s="67"/>
    </row>
    <row r="264" spans="2:22" s="72" customFormat="1" ht="17.45" customHeight="1">
      <c r="B264" s="71"/>
      <c r="C264" s="71"/>
      <c r="D264" s="67"/>
      <c r="E264" s="67"/>
      <c r="F264" s="67"/>
      <c r="G264" s="67"/>
      <c r="V264" s="67"/>
    </row>
    <row r="265" spans="2:22" s="72" customFormat="1" ht="17.45" customHeight="1">
      <c r="B265" s="71"/>
      <c r="C265" s="71"/>
      <c r="D265" s="67"/>
      <c r="E265" s="67"/>
      <c r="F265" s="67"/>
      <c r="G265" s="67"/>
      <c r="V265" s="67"/>
    </row>
    <row r="266" spans="2:22" s="72" customFormat="1" ht="17.45" customHeight="1">
      <c r="B266" s="71"/>
      <c r="C266" s="71"/>
      <c r="D266" s="67"/>
      <c r="E266" s="67"/>
      <c r="F266" s="67"/>
      <c r="G266" s="67"/>
      <c r="V266" s="67"/>
    </row>
    <row r="267" spans="2:22" s="72" customFormat="1" ht="17.45" customHeight="1">
      <c r="B267" s="71"/>
      <c r="C267" s="71"/>
      <c r="D267" s="67"/>
      <c r="E267" s="67"/>
      <c r="F267" s="67"/>
      <c r="G267" s="67"/>
      <c r="V267" s="67"/>
    </row>
    <row r="268" spans="2:22" s="72" customFormat="1" ht="17.45" customHeight="1">
      <c r="B268" s="71"/>
      <c r="C268" s="71"/>
      <c r="D268" s="67"/>
      <c r="E268" s="67"/>
      <c r="F268" s="67"/>
      <c r="G268" s="67"/>
      <c r="V268" s="67"/>
    </row>
    <row r="269" spans="2:22" s="72" customFormat="1" ht="17.45" customHeight="1">
      <c r="B269" s="71"/>
      <c r="C269" s="71"/>
      <c r="D269" s="67"/>
      <c r="E269" s="67"/>
      <c r="F269" s="67"/>
      <c r="G269" s="67"/>
      <c r="V269" s="67"/>
    </row>
    <row r="270" spans="2:22" s="72" customFormat="1" ht="17.45" customHeight="1">
      <c r="B270" s="71"/>
      <c r="C270" s="71"/>
      <c r="D270" s="67"/>
      <c r="E270" s="67"/>
      <c r="F270" s="67"/>
      <c r="G270" s="67"/>
      <c r="V270" s="67"/>
    </row>
    <row r="271" spans="2:22" s="72" customFormat="1" ht="17.45" customHeight="1">
      <c r="B271" s="71"/>
      <c r="C271" s="71"/>
      <c r="D271" s="67"/>
      <c r="E271" s="67"/>
      <c r="F271" s="67"/>
      <c r="G271" s="67"/>
      <c r="V271" s="67"/>
    </row>
    <row r="272" spans="2:22" s="72" customFormat="1" ht="17.45" customHeight="1">
      <c r="B272" s="71"/>
      <c r="C272" s="71"/>
      <c r="D272" s="67"/>
      <c r="E272" s="67"/>
      <c r="F272" s="67"/>
      <c r="G272" s="67"/>
      <c r="V272" s="67"/>
    </row>
    <row r="273" spans="2:22" s="72" customFormat="1" ht="17.45" customHeight="1">
      <c r="B273" s="71"/>
      <c r="C273" s="71"/>
      <c r="D273" s="67"/>
      <c r="E273" s="67"/>
      <c r="F273" s="67"/>
      <c r="G273" s="67"/>
      <c r="V273" s="67"/>
    </row>
    <row r="274" spans="2:22" s="72" customFormat="1" ht="17.45" customHeight="1">
      <c r="B274" s="71"/>
      <c r="C274" s="71"/>
      <c r="D274" s="67"/>
      <c r="E274" s="67"/>
      <c r="F274" s="67"/>
      <c r="G274" s="67"/>
      <c r="V274" s="67"/>
    </row>
    <row r="275" spans="2:22" s="72" customFormat="1" ht="17.45" customHeight="1">
      <c r="B275" s="71"/>
      <c r="C275" s="71"/>
      <c r="D275" s="67"/>
      <c r="E275" s="67"/>
      <c r="F275" s="67"/>
      <c r="G275" s="67"/>
      <c r="V275" s="67"/>
    </row>
    <row r="276" spans="2:22" s="72" customFormat="1" ht="17.45" customHeight="1">
      <c r="B276" s="71"/>
      <c r="C276" s="71"/>
      <c r="D276" s="67"/>
      <c r="E276" s="67"/>
      <c r="F276" s="67"/>
      <c r="G276" s="67"/>
      <c r="V276" s="67"/>
    </row>
    <row r="277" spans="2:22" s="72" customFormat="1" ht="17.45" customHeight="1">
      <c r="B277" s="71"/>
      <c r="C277" s="71"/>
      <c r="D277" s="67"/>
      <c r="E277" s="67"/>
      <c r="F277" s="67"/>
      <c r="G277" s="67"/>
      <c r="V277" s="67"/>
    </row>
    <row r="278" spans="2:22" s="72" customFormat="1" ht="17.45" customHeight="1">
      <c r="B278" s="71"/>
      <c r="C278" s="71"/>
      <c r="D278" s="67"/>
      <c r="E278" s="67"/>
      <c r="F278" s="67"/>
      <c r="G278" s="67"/>
      <c r="V278" s="67"/>
    </row>
    <row r="279" spans="2:22" s="72" customFormat="1" ht="17.45" customHeight="1">
      <c r="B279" s="71"/>
      <c r="C279" s="71"/>
      <c r="D279" s="67"/>
      <c r="E279" s="67"/>
      <c r="F279" s="67"/>
      <c r="G279" s="67"/>
      <c r="V279" s="67"/>
    </row>
    <row r="280" spans="2:22" s="72" customFormat="1" ht="17.45" customHeight="1">
      <c r="B280" s="71"/>
      <c r="C280" s="71"/>
      <c r="D280" s="67"/>
      <c r="E280" s="67"/>
      <c r="F280" s="67"/>
      <c r="G280" s="67"/>
      <c r="V280" s="67"/>
    </row>
    <row r="281" spans="2:22" s="72" customFormat="1" ht="17.45" customHeight="1">
      <c r="B281" s="71"/>
      <c r="C281" s="71"/>
      <c r="D281" s="67"/>
      <c r="E281" s="67"/>
      <c r="F281" s="67"/>
      <c r="G281" s="67"/>
      <c r="V281" s="67"/>
    </row>
    <row r="282" spans="2:22" s="72" customFormat="1" ht="17.45" customHeight="1">
      <c r="B282" s="71"/>
      <c r="C282" s="71"/>
      <c r="D282" s="67"/>
      <c r="E282" s="67"/>
      <c r="F282" s="67"/>
      <c r="G282" s="67"/>
      <c r="V282" s="67"/>
    </row>
    <row r="283" spans="2:22" s="72" customFormat="1" ht="17.45" customHeight="1">
      <c r="B283" s="71"/>
      <c r="C283" s="71"/>
      <c r="D283" s="67"/>
      <c r="E283" s="67"/>
      <c r="F283" s="67"/>
      <c r="G283" s="67"/>
      <c r="V283" s="67"/>
    </row>
    <row r="284" spans="2:22" s="72" customFormat="1" ht="17.45" customHeight="1">
      <c r="B284" s="71"/>
      <c r="C284" s="71"/>
      <c r="D284" s="67"/>
      <c r="E284" s="67"/>
      <c r="F284" s="67"/>
      <c r="G284" s="67"/>
      <c r="V284" s="67"/>
    </row>
    <row r="285" spans="2:22" s="72" customFormat="1" ht="17.45" customHeight="1">
      <c r="B285" s="71"/>
      <c r="C285" s="71"/>
      <c r="D285" s="67"/>
      <c r="E285" s="67"/>
      <c r="F285" s="67"/>
      <c r="G285" s="67"/>
      <c r="V285" s="67"/>
    </row>
    <row r="286" spans="2:22" s="72" customFormat="1" ht="17.45" customHeight="1">
      <c r="B286" s="71"/>
      <c r="C286" s="71"/>
      <c r="D286" s="67"/>
      <c r="E286" s="67"/>
      <c r="F286" s="67"/>
      <c r="G286" s="67"/>
      <c r="V286" s="67"/>
    </row>
    <row r="287" spans="2:22" s="72" customFormat="1" ht="17.45" customHeight="1">
      <c r="B287" s="71"/>
      <c r="C287" s="71"/>
      <c r="D287" s="67"/>
      <c r="E287" s="67"/>
      <c r="F287" s="67"/>
      <c r="G287" s="67"/>
      <c r="V287" s="67"/>
    </row>
    <row r="288" spans="2:22" s="72" customFormat="1" ht="17.45" customHeight="1">
      <c r="B288" s="71"/>
      <c r="C288" s="71"/>
      <c r="D288" s="67"/>
      <c r="E288" s="67"/>
      <c r="F288" s="67"/>
      <c r="G288" s="67"/>
      <c r="V288" s="67"/>
    </row>
    <row r="289" spans="2:22" s="72" customFormat="1" ht="17.45" customHeight="1">
      <c r="B289" s="71"/>
      <c r="C289" s="71"/>
      <c r="D289" s="67"/>
      <c r="E289" s="67"/>
      <c r="F289" s="67"/>
      <c r="G289" s="67"/>
      <c r="V289" s="67"/>
    </row>
    <row r="290" spans="2:22" s="72" customFormat="1" ht="17.45" customHeight="1">
      <c r="B290" s="71"/>
      <c r="C290" s="71"/>
      <c r="D290" s="67"/>
      <c r="E290" s="67"/>
      <c r="F290" s="67"/>
      <c r="G290" s="67"/>
      <c r="V290" s="67"/>
    </row>
    <row r="291" spans="2:22" s="72" customFormat="1" ht="17.45" customHeight="1">
      <c r="B291" s="71"/>
      <c r="C291" s="71"/>
      <c r="D291" s="67"/>
      <c r="E291" s="67"/>
      <c r="F291" s="67"/>
      <c r="G291" s="67"/>
      <c r="V291" s="67"/>
    </row>
    <row r="292" spans="2:22" s="72" customFormat="1" ht="17.45" customHeight="1">
      <c r="B292" s="71"/>
      <c r="C292" s="71"/>
      <c r="D292" s="67"/>
      <c r="E292" s="67"/>
      <c r="F292" s="67"/>
      <c r="G292" s="67"/>
      <c r="V292" s="67"/>
    </row>
    <row r="293" spans="2:22" s="72" customFormat="1" ht="17.45" customHeight="1">
      <c r="B293" s="71"/>
      <c r="C293" s="71"/>
      <c r="D293" s="67"/>
      <c r="E293" s="67"/>
      <c r="F293" s="67"/>
      <c r="G293" s="67"/>
      <c r="V293" s="67"/>
    </row>
    <row r="294" spans="2:22" s="72" customFormat="1" ht="17.45" customHeight="1">
      <c r="B294" s="71"/>
      <c r="C294" s="71"/>
      <c r="D294" s="67"/>
      <c r="E294" s="67"/>
      <c r="F294" s="67"/>
      <c r="G294" s="67"/>
      <c r="V294" s="67"/>
    </row>
    <row r="295" spans="2:22" s="72" customFormat="1" ht="17.45" customHeight="1">
      <c r="B295" s="71"/>
      <c r="C295" s="71"/>
      <c r="D295" s="67"/>
      <c r="E295" s="67"/>
      <c r="F295" s="67"/>
      <c r="G295" s="67"/>
      <c r="V295" s="67"/>
    </row>
    <row r="296" spans="2:22" s="72" customFormat="1" ht="17.45" customHeight="1">
      <c r="B296" s="71"/>
      <c r="C296" s="71"/>
      <c r="D296" s="67"/>
      <c r="E296" s="67"/>
      <c r="F296" s="67"/>
      <c r="G296" s="67"/>
      <c r="V296" s="67"/>
    </row>
    <row r="297" spans="2:22" s="72" customFormat="1" ht="17.45" customHeight="1">
      <c r="B297" s="71"/>
      <c r="C297" s="71"/>
      <c r="D297" s="67"/>
      <c r="E297" s="67"/>
      <c r="F297" s="67"/>
      <c r="G297" s="67"/>
      <c r="V297" s="67"/>
    </row>
    <row r="298" spans="2:22" s="72" customFormat="1" ht="17.45" customHeight="1">
      <c r="B298" s="71"/>
      <c r="C298" s="71"/>
      <c r="D298" s="67"/>
      <c r="E298" s="67"/>
      <c r="F298" s="67"/>
      <c r="G298" s="67"/>
      <c r="V298" s="67"/>
    </row>
    <row r="299" spans="2:22" s="72" customFormat="1" ht="17.45" customHeight="1">
      <c r="B299" s="71"/>
      <c r="C299" s="71"/>
      <c r="D299" s="67"/>
      <c r="E299" s="67"/>
      <c r="F299" s="67"/>
      <c r="G299" s="67"/>
      <c r="V299" s="67"/>
    </row>
    <row r="300" spans="2:22" s="72" customFormat="1" ht="17.45" customHeight="1">
      <c r="B300" s="71"/>
      <c r="C300" s="71"/>
      <c r="D300" s="67"/>
      <c r="E300" s="67"/>
      <c r="F300" s="67"/>
      <c r="G300" s="67"/>
      <c r="V300" s="67"/>
    </row>
    <row r="301" spans="2:22" s="72" customFormat="1" ht="17.45" customHeight="1">
      <c r="B301" s="71"/>
      <c r="C301" s="71"/>
      <c r="D301" s="67"/>
      <c r="E301" s="67"/>
      <c r="F301" s="67"/>
      <c r="G301" s="67"/>
      <c r="V301" s="67"/>
    </row>
    <row r="302" spans="2:22" s="72" customFormat="1" ht="17.45" customHeight="1">
      <c r="B302" s="71"/>
      <c r="C302" s="71"/>
      <c r="D302" s="67"/>
      <c r="E302" s="67"/>
      <c r="F302" s="67"/>
      <c r="G302" s="67"/>
      <c r="V302" s="67"/>
    </row>
    <row r="303" spans="2:22" s="72" customFormat="1" ht="17.45" customHeight="1">
      <c r="B303" s="71"/>
      <c r="C303" s="71"/>
      <c r="D303" s="67"/>
      <c r="E303" s="67"/>
      <c r="F303" s="67"/>
      <c r="G303" s="67"/>
      <c r="V303" s="67"/>
    </row>
    <row r="304" spans="2:22" s="72" customFormat="1" ht="17.45" customHeight="1">
      <c r="B304" s="71"/>
      <c r="C304" s="71"/>
      <c r="D304" s="67"/>
      <c r="E304" s="67"/>
      <c r="F304" s="67"/>
      <c r="G304" s="67"/>
      <c r="V304" s="67"/>
    </row>
    <row r="305" spans="2:22" s="72" customFormat="1" ht="17.45" customHeight="1">
      <c r="B305" s="71"/>
      <c r="C305" s="71"/>
      <c r="D305" s="67"/>
      <c r="E305" s="67"/>
      <c r="F305" s="67"/>
      <c r="G305" s="67"/>
      <c r="V305" s="67"/>
    </row>
    <row r="306" spans="2:22" s="72" customFormat="1" ht="17.45" customHeight="1">
      <c r="B306" s="71"/>
      <c r="C306" s="71"/>
      <c r="D306" s="67"/>
      <c r="E306" s="67"/>
      <c r="F306" s="67"/>
      <c r="G306" s="67"/>
      <c r="V306" s="67"/>
    </row>
    <row r="307" spans="2:22" s="72" customFormat="1" ht="17.45" customHeight="1">
      <c r="B307" s="71"/>
      <c r="C307" s="71"/>
      <c r="D307" s="67"/>
      <c r="E307" s="67"/>
      <c r="F307" s="67"/>
      <c r="G307" s="67"/>
      <c r="V307" s="67"/>
    </row>
    <row r="308" spans="2:22" s="72" customFormat="1" ht="17.45" customHeight="1">
      <c r="B308" s="71"/>
      <c r="C308" s="71"/>
      <c r="D308" s="67"/>
      <c r="E308" s="67"/>
      <c r="F308" s="67"/>
      <c r="G308" s="67"/>
      <c r="V308" s="67"/>
    </row>
    <row r="309" spans="2:22" s="72" customFormat="1" ht="17.45" customHeight="1">
      <c r="B309" s="71"/>
      <c r="C309" s="71"/>
      <c r="D309" s="67"/>
      <c r="E309" s="67"/>
      <c r="F309" s="67"/>
      <c r="G309" s="67"/>
      <c r="V309" s="67"/>
    </row>
    <row r="310" spans="2:22" s="72" customFormat="1" ht="17.45" customHeight="1">
      <c r="B310" s="71"/>
      <c r="C310" s="71"/>
      <c r="D310" s="67"/>
      <c r="E310" s="67"/>
      <c r="F310" s="67"/>
      <c r="G310" s="67"/>
      <c r="V310" s="67"/>
    </row>
    <row r="311" spans="2:22" s="72" customFormat="1" ht="17.45" customHeight="1">
      <c r="B311" s="71"/>
      <c r="C311" s="71"/>
      <c r="D311" s="67"/>
      <c r="E311" s="67"/>
      <c r="F311" s="67"/>
      <c r="G311" s="67"/>
      <c r="V311" s="67"/>
    </row>
    <row r="312" spans="2:22" s="72" customFormat="1" ht="17.45" customHeight="1">
      <c r="B312" s="71"/>
      <c r="C312" s="71"/>
      <c r="D312" s="67"/>
      <c r="E312" s="67"/>
      <c r="F312" s="67"/>
      <c r="G312" s="67"/>
      <c r="V312" s="67"/>
    </row>
    <row r="313" spans="2:22" s="72" customFormat="1" ht="17.45" customHeight="1">
      <c r="B313" s="71"/>
      <c r="C313" s="71"/>
      <c r="D313" s="67"/>
      <c r="E313" s="67"/>
      <c r="F313" s="67"/>
      <c r="G313" s="67"/>
      <c r="V313" s="67"/>
    </row>
    <row r="314" spans="2:22" s="72" customFormat="1" ht="17.45" customHeight="1">
      <c r="B314" s="71"/>
      <c r="C314" s="71"/>
      <c r="D314" s="67"/>
      <c r="E314" s="67"/>
      <c r="F314" s="67"/>
      <c r="G314" s="67"/>
      <c r="V314" s="67"/>
    </row>
    <row r="315" spans="2:22" s="72" customFormat="1" ht="17.45" customHeight="1">
      <c r="B315" s="71"/>
      <c r="C315" s="71"/>
      <c r="D315" s="67"/>
      <c r="E315" s="67"/>
      <c r="F315" s="67"/>
      <c r="G315" s="67"/>
      <c r="V315" s="67"/>
    </row>
    <row r="316" spans="2:22" s="72" customFormat="1" ht="17.45" customHeight="1">
      <c r="B316" s="71"/>
      <c r="C316" s="71"/>
      <c r="D316" s="67"/>
      <c r="E316" s="67"/>
      <c r="F316" s="67"/>
      <c r="G316" s="67"/>
      <c r="V316" s="67"/>
    </row>
    <row r="317" spans="2:22" s="72" customFormat="1" ht="17.45" customHeight="1">
      <c r="B317" s="71"/>
      <c r="C317" s="71"/>
      <c r="D317" s="67"/>
      <c r="E317" s="67"/>
      <c r="F317" s="67"/>
      <c r="G317" s="67"/>
      <c r="V317" s="67"/>
    </row>
    <row r="318" spans="2:22" s="72" customFormat="1" ht="17.45" customHeight="1">
      <c r="B318" s="71"/>
      <c r="C318" s="71"/>
      <c r="D318" s="67"/>
      <c r="E318" s="67"/>
      <c r="F318" s="67"/>
      <c r="G318" s="67"/>
      <c r="V318" s="67"/>
    </row>
    <row r="319" spans="2:22" s="72" customFormat="1" ht="17.45" customHeight="1">
      <c r="B319" s="71"/>
      <c r="C319" s="71"/>
      <c r="D319" s="67"/>
      <c r="E319" s="67"/>
      <c r="F319" s="67"/>
      <c r="G319" s="67"/>
      <c r="V319" s="67"/>
    </row>
    <row r="320" spans="2:22" s="72" customFormat="1" ht="17.45" customHeight="1">
      <c r="B320" s="71"/>
      <c r="C320" s="71"/>
      <c r="D320" s="67"/>
      <c r="E320" s="67"/>
      <c r="F320" s="67"/>
      <c r="G320" s="67"/>
      <c r="V320" s="67"/>
    </row>
    <row r="321" spans="2:23" s="72" customFormat="1" ht="17.45" customHeight="1">
      <c r="B321" s="71"/>
      <c r="C321" s="71"/>
      <c r="D321" s="67"/>
      <c r="E321" s="67"/>
      <c r="F321" s="67"/>
      <c r="G321" s="67"/>
      <c r="V321" s="67"/>
    </row>
    <row r="322" spans="2:23" s="72" customFormat="1" ht="17.45" customHeight="1">
      <c r="B322" s="71"/>
      <c r="C322" s="71"/>
      <c r="D322" s="67"/>
      <c r="E322" s="67"/>
      <c r="F322" s="67"/>
      <c r="G322" s="67"/>
      <c r="V322" s="67"/>
    </row>
    <row r="323" spans="2:23" s="72" customFormat="1" ht="17.45" customHeight="1">
      <c r="B323" s="71"/>
      <c r="C323" s="71"/>
      <c r="D323" s="67"/>
      <c r="E323" s="67"/>
      <c r="F323" s="67"/>
      <c r="G323" s="67"/>
      <c r="V323" s="67"/>
    </row>
    <row r="324" spans="2:23" s="72" customFormat="1" ht="17.45" customHeight="1">
      <c r="B324" s="71"/>
      <c r="C324" s="71"/>
      <c r="D324" s="67"/>
      <c r="E324" s="67"/>
      <c r="F324" s="67"/>
      <c r="G324" s="67"/>
      <c r="V324" s="67"/>
    </row>
    <row r="325" spans="2:23" s="72" customFormat="1" ht="17.45" customHeight="1">
      <c r="B325" s="71"/>
      <c r="C325" s="71"/>
      <c r="D325" s="67"/>
      <c r="E325" s="67"/>
      <c r="F325" s="67"/>
      <c r="G325" s="67"/>
      <c r="V325" s="67"/>
    </row>
    <row r="326" spans="2:23" s="72" customFormat="1" ht="17.45" customHeight="1">
      <c r="B326" s="71"/>
      <c r="C326" s="71"/>
      <c r="D326" s="67"/>
      <c r="E326" s="67"/>
      <c r="F326" s="67"/>
      <c r="G326" s="67"/>
      <c r="V326" s="67"/>
    </row>
    <row r="327" spans="2:23" s="72" customFormat="1" ht="17.45" customHeight="1">
      <c r="B327" s="71"/>
      <c r="C327" s="71"/>
      <c r="D327" s="67"/>
      <c r="E327" s="67"/>
      <c r="F327" s="67"/>
      <c r="G327" s="67"/>
      <c r="V327" s="67"/>
    </row>
    <row r="328" spans="2:23" s="72" customFormat="1" ht="17.45" customHeight="1">
      <c r="B328" s="71"/>
      <c r="C328" s="71"/>
      <c r="D328" s="67"/>
      <c r="E328" s="67"/>
      <c r="F328" s="67"/>
      <c r="G328" s="67"/>
      <c r="V328" s="67"/>
    </row>
    <row r="329" spans="2:23" s="72" customFormat="1" ht="17.45" customHeight="1">
      <c r="B329" s="71"/>
      <c r="C329" s="71"/>
      <c r="D329" s="67"/>
      <c r="E329" s="67"/>
      <c r="F329" s="67"/>
      <c r="G329" s="67"/>
      <c r="V329" s="67"/>
    </row>
    <row r="330" spans="2:23" s="72" customFormat="1" ht="17.45" customHeight="1">
      <c r="B330" s="71"/>
      <c r="C330" s="71"/>
      <c r="D330" s="67"/>
      <c r="E330" s="67"/>
      <c r="F330" s="67"/>
      <c r="G330" s="67"/>
      <c r="V330" s="67"/>
    </row>
    <row r="331" spans="2:23" s="72" customFormat="1" ht="17.45" customHeight="1">
      <c r="B331" s="71"/>
      <c r="C331" s="71"/>
      <c r="D331" s="67"/>
      <c r="E331" s="67"/>
      <c r="F331" s="67"/>
      <c r="G331" s="67"/>
      <c r="V331" s="67"/>
    </row>
    <row r="332" spans="2:23" s="72" customFormat="1" ht="17.45" customHeight="1">
      <c r="B332" s="71"/>
      <c r="C332" s="71"/>
      <c r="D332" s="67"/>
      <c r="E332" s="67"/>
      <c r="F332" s="67"/>
      <c r="G332" s="67"/>
      <c r="V332" s="67"/>
    </row>
    <row r="333" spans="2:23" s="72" customFormat="1" ht="17.45" customHeight="1">
      <c r="B333" s="71"/>
      <c r="C333" s="71"/>
      <c r="D333" s="67"/>
      <c r="E333" s="67"/>
      <c r="F333" s="67"/>
      <c r="G333" s="67"/>
      <c r="V333" s="67"/>
    </row>
    <row r="334" spans="2:23" s="72" customFormat="1" ht="17.45" customHeight="1">
      <c r="B334" s="71"/>
      <c r="C334" s="71"/>
      <c r="D334" s="67"/>
      <c r="E334" s="67"/>
      <c r="F334" s="67"/>
      <c r="G334" s="67"/>
      <c r="V334" s="67"/>
      <c r="W334" s="73"/>
    </row>
    <row r="335" spans="2:23" s="72" customFormat="1" ht="17.45" customHeight="1">
      <c r="B335" s="71"/>
      <c r="C335" s="71"/>
      <c r="D335" s="67"/>
      <c r="E335" s="67"/>
      <c r="F335" s="67"/>
      <c r="G335" s="67"/>
      <c r="V335" s="67"/>
      <c r="W335" s="73"/>
    </row>
    <row r="336" spans="2:23" s="72" customFormat="1" ht="17.45" customHeight="1">
      <c r="B336" s="71"/>
      <c r="C336" s="71"/>
      <c r="D336" s="67"/>
      <c r="E336" s="67"/>
      <c r="F336" s="67"/>
      <c r="G336" s="67"/>
      <c r="V336" s="67"/>
      <c r="W336" s="73"/>
    </row>
    <row r="337" spans="2:23" s="72" customFormat="1" ht="17.45" customHeight="1">
      <c r="B337" s="71"/>
      <c r="C337" s="71"/>
      <c r="D337" s="67"/>
      <c r="E337" s="67"/>
      <c r="F337" s="67"/>
      <c r="G337" s="67"/>
      <c r="V337" s="67"/>
      <c r="W337" s="73"/>
    </row>
    <row r="338" spans="2:23" s="72" customFormat="1" ht="17.45" customHeight="1">
      <c r="B338" s="71"/>
      <c r="C338" s="71"/>
      <c r="D338" s="67"/>
      <c r="E338" s="67"/>
      <c r="F338" s="67"/>
      <c r="G338" s="67"/>
      <c r="V338" s="67"/>
      <c r="W338" s="73"/>
    </row>
    <row r="339" spans="2:23" s="72" customFormat="1" ht="17.45" customHeight="1">
      <c r="B339" s="71"/>
      <c r="C339" s="71"/>
      <c r="D339" s="67"/>
      <c r="E339" s="67"/>
      <c r="F339" s="67"/>
      <c r="G339" s="67"/>
      <c r="V339" s="67"/>
      <c r="W339" s="73"/>
    </row>
    <row r="340" spans="2:23" s="72" customFormat="1" ht="17.45" customHeight="1">
      <c r="B340" s="71"/>
      <c r="C340" s="71"/>
      <c r="D340" s="67"/>
      <c r="E340" s="67"/>
      <c r="F340" s="67"/>
      <c r="G340" s="67"/>
      <c r="V340" s="67"/>
      <c r="W340" s="73"/>
    </row>
    <row r="341" spans="2:23" s="72" customFormat="1" ht="17.45" customHeight="1">
      <c r="B341" s="71"/>
      <c r="C341" s="71"/>
      <c r="D341" s="67"/>
      <c r="E341" s="67"/>
      <c r="F341" s="67"/>
      <c r="G341" s="67"/>
      <c r="V341" s="67"/>
      <c r="W341" s="73"/>
    </row>
    <row r="342" spans="2:23" s="72" customFormat="1" ht="17.45" customHeight="1">
      <c r="B342" s="71"/>
      <c r="C342" s="71"/>
      <c r="D342" s="67"/>
      <c r="E342" s="67"/>
      <c r="F342" s="67"/>
      <c r="G342" s="67"/>
      <c r="V342" s="67"/>
      <c r="W342" s="73"/>
    </row>
    <row r="343" spans="2:23" s="72" customFormat="1" ht="17.45" customHeight="1">
      <c r="B343" s="71"/>
      <c r="C343" s="71"/>
      <c r="D343" s="67"/>
      <c r="E343" s="67"/>
      <c r="F343" s="67"/>
      <c r="G343" s="67"/>
      <c r="V343" s="67"/>
      <c r="W343" s="73"/>
    </row>
    <row r="344" spans="2:23" s="72" customFormat="1" ht="17.45" customHeight="1">
      <c r="B344" s="71"/>
      <c r="C344" s="71"/>
      <c r="D344" s="67"/>
      <c r="E344" s="67"/>
      <c r="F344" s="67"/>
      <c r="G344" s="67"/>
      <c r="V344" s="67"/>
      <c r="W344" s="73"/>
    </row>
    <row r="345" spans="2:23" s="72" customFormat="1" ht="17.45" customHeight="1">
      <c r="B345" s="71"/>
      <c r="C345" s="71"/>
      <c r="D345" s="67"/>
      <c r="E345" s="67"/>
      <c r="F345" s="67"/>
      <c r="G345" s="67"/>
      <c r="V345" s="67"/>
      <c r="W345" s="73"/>
    </row>
    <row r="346" spans="2:23" s="72" customFormat="1" ht="17.45" customHeight="1">
      <c r="B346" s="71"/>
      <c r="C346" s="71"/>
      <c r="D346" s="67"/>
      <c r="E346" s="67"/>
      <c r="F346" s="67"/>
      <c r="G346" s="67"/>
      <c r="V346" s="67"/>
      <c r="W346" s="73"/>
    </row>
    <row r="347" spans="2:23" s="72" customFormat="1" ht="17.45" customHeight="1">
      <c r="B347" s="71"/>
      <c r="C347" s="71"/>
      <c r="D347" s="67"/>
      <c r="E347" s="67"/>
      <c r="F347" s="67"/>
      <c r="G347" s="67"/>
      <c r="V347" s="67"/>
      <c r="W347" s="73"/>
    </row>
    <row r="348" spans="2:23" s="72" customFormat="1" ht="17.45" customHeight="1">
      <c r="B348" s="71"/>
      <c r="C348" s="71"/>
      <c r="D348" s="67"/>
      <c r="E348" s="67"/>
      <c r="F348" s="67"/>
      <c r="G348" s="67"/>
      <c r="V348" s="67"/>
      <c r="W348" s="73"/>
    </row>
    <row r="349" spans="2:23" ht="17.45" customHeight="1">
      <c r="B349" s="99"/>
      <c r="C349" s="99"/>
      <c r="D349" s="86"/>
      <c r="E349" s="86"/>
      <c r="F349" s="86"/>
      <c r="G349" s="86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6"/>
    </row>
    <row r="350" spans="2:23" ht="17.45" customHeight="1">
      <c r="B350" s="99"/>
      <c r="C350" s="99"/>
      <c r="D350" s="86"/>
      <c r="E350" s="86"/>
      <c r="F350" s="86"/>
      <c r="G350" s="86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6"/>
    </row>
    <row r="351" spans="2:23" ht="17.45" customHeight="1">
      <c r="B351" s="99"/>
      <c r="C351" s="99"/>
      <c r="D351" s="86"/>
      <c r="E351" s="86"/>
      <c r="F351" s="86"/>
      <c r="G351" s="86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6"/>
    </row>
    <row r="352" spans="2:23" ht="17.45" customHeight="1">
      <c r="B352" s="99"/>
      <c r="C352" s="99"/>
      <c r="D352" s="86"/>
      <c r="E352" s="86"/>
      <c r="F352" s="86"/>
      <c r="G352" s="86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6"/>
    </row>
    <row r="353" spans="2:22" ht="17.45" customHeight="1">
      <c r="B353" s="99"/>
      <c r="C353" s="99"/>
      <c r="D353" s="86"/>
      <c r="E353" s="86"/>
      <c r="F353" s="86"/>
      <c r="G353" s="86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6"/>
    </row>
    <row r="354" spans="2:22" ht="17.45" customHeight="1">
      <c r="B354" s="99"/>
      <c r="C354" s="99"/>
      <c r="D354" s="86"/>
      <c r="E354" s="86"/>
      <c r="F354" s="86"/>
      <c r="G354" s="86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6"/>
    </row>
    <row r="355" spans="2:22" ht="17.45" customHeight="1">
      <c r="B355" s="99"/>
      <c r="C355" s="99"/>
      <c r="D355" s="86"/>
      <c r="E355" s="86"/>
      <c r="F355" s="86"/>
      <c r="G355" s="86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6"/>
    </row>
    <row r="356" spans="2:22" ht="17.45" customHeight="1">
      <c r="B356" s="99"/>
      <c r="C356" s="99"/>
      <c r="D356" s="86"/>
      <c r="E356" s="86"/>
      <c r="F356" s="86"/>
      <c r="G356" s="86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6"/>
    </row>
    <row r="357" spans="2:22" ht="17.45" customHeight="1">
      <c r="B357" s="99"/>
      <c r="C357" s="99"/>
      <c r="D357" s="86"/>
      <c r="E357" s="86"/>
      <c r="F357" s="86"/>
      <c r="G357" s="86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6"/>
    </row>
    <row r="358" spans="2:22" ht="17.45" customHeight="1">
      <c r="B358" s="99"/>
      <c r="C358" s="99"/>
      <c r="D358" s="86"/>
      <c r="E358" s="86"/>
      <c r="F358" s="86"/>
      <c r="G358" s="86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6"/>
    </row>
    <row r="359" spans="2:22" ht="17.45" customHeight="1">
      <c r="B359" s="99"/>
      <c r="C359" s="99"/>
      <c r="D359" s="86"/>
      <c r="E359" s="86"/>
      <c r="F359" s="86"/>
      <c r="G359" s="86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6"/>
    </row>
    <row r="360" spans="2:22" ht="17.45" customHeight="1">
      <c r="B360" s="99"/>
      <c r="C360" s="99"/>
      <c r="D360" s="86"/>
      <c r="E360" s="86"/>
      <c r="F360" s="86"/>
      <c r="G360" s="86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6"/>
    </row>
    <row r="361" spans="2:22" ht="17.45" customHeight="1">
      <c r="B361" s="99"/>
      <c r="C361" s="99"/>
      <c r="D361" s="86"/>
      <c r="E361" s="86"/>
      <c r="F361" s="86"/>
      <c r="G361" s="86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6"/>
    </row>
    <row r="362" spans="2:22" ht="17.45" customHeight="1">
      <c r="B362" s="99"/>
      <c r="C362" s="99"/>
      <c r="D362" s="86"/>
      <c r="E362" s="86"/>
      <c r="F362" s="86"/>
      <c r="G362" s="86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6"/>
    </row>
    <row r="363" spans="2:22" ht="17.45" customHeight="1">
      <c r="B363" s="99"/>
      <c r="C363" s="99"/>
      <c r="D363" s="86"/>
      <c r="E363" s="86"/>
      <c r="F363" s="86"/>
      <c r="G363" s="86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6"/>
    </row>
    <row r="364" spans="2:22" ht="17.45" customHeight="1">
      <c r="B364" s="99"/>
      <c r="C364" s="99"/>
      <c r="D364" s="86"/>
      <c r="E364" s="86"/>
      <c r="F364" s="86"/>
      <c r="G364" s="86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6"/>
    </row>
    <row r="365" spans="2:22" ht="17.45" customHeight="1">
      <c r="B365" s="99"/>
      <c r="C365" s="99"/>
      <c r="D365" s="86"/>
      <c r="E365" s="86"/>
      <c r="F365" s="86"/>
      <c r="G365" s="86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6"/>
    </row>
    <row r="366" spans="2:22" ht="17.45" customHeight="1">
      <c r="B366" s="99"/>
      <c r="C366" s="99"/>
      <c r="D366" s="86"/>
      <c r="E366" s="86"/>
      <c r="F366" s="86"/>
      <c r="G366" s="86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6"/>
    </row>
    <row r="367" spans="2:22" ht="17.45" customHeight="1">
      <c r="B367" s="99"/>
      <c r="C367" s="99"/>
      <c r="D367" s="86"/>
      <c r="E367" s="86"/>
      <c r="F367" s="86"/>
      <c r="G367" s="86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6"/>
    </row>
    <row r="368" spans="2:22" ht="17.45" customHeight="1">
      <c r="B368" s="99"/>
      <c r="C368" s="99"/>
      <c r="D368" s="86"/>
      <c r="E368" s="86"/>
      <c r="F368" s="86"/>
      <c r="G368" s="86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6"/>
    </row>
    <row r="369" spans="2:22" ht="17.45" customHeight="1">
      <c r="B369" s="99"/>
      <c r="C369" s="99"/>
      <c r="D369" s="86"/>
      <c r="E369" s="86"/>
      <c r="F369" s="86"/>
      <c r="G369" s="86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6"/>
    </row>
    <row r="370" spans="2:22" ht="17.45" customHeight="1">
      <c r="B370" s="99"/>
      <c r="C370" s="99"/>
      <c r="D370" s="86"/>
      <c r="E370" s="86"/>
      <c r="F370" s="86"/>
      <c r="G370" s="86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6"/>
    </row>
    <row r="371" spans="2:22" ht="17.45" customHeight="1">
      <c r="B371" s="99"/>
      <c r="C371" s="99"/>
      <c r="D371" s="86"/>
      <c r="E371" s="86"/>
      <c r="F371" s="86"/>
      <c r="G371" s="86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6"/>
    </row>
    <row r="372" spans="2:22" ht="17.45" customHeight="1">
      <c r="B372" s="99"/>
      <c r="C372" s="99"/>
      <c r="D372" s="86"/>
      <c r="E372" s="86"/>
      <c r="F372" s="86"/>
      <c r="G372" s="86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6"/>
    </row>
    <row r="373" spans="2:22" ht="17.45" customHeight="1">
      <c r="B373" s="99"/>
      <c r="C373" s="99"/>
      <c r="D373" s="86"/>
      <c r="E373" s="86"/>
      <c r="F373" s="86"/>
      <c r="G373" s="86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6"/>
    </row>
    <row r="374" spans="2:22" ht="17.45" customHeight="1">
      <c r="B374" s="99"/>
      <c r="C374" s="99"/>
      <c r="D374" s="86"/>
      <c r="E374" s="86"/>
      <c r="F374" s="86"/>
      <c r="G374" s="86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6"/>
    </row>
    <row r="375" spans="2:22" ht="17.45" customHeight="1">
      <c r="B375" s="99"/>
      <c r="C375" s="99"/>
      <c r="D375" s="86"/>
      <c r="E375" s="86"/>
      <c r="F375" s="86"/>
      <c r="G375" s="86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6"/>
    </row>
    <row r="376" spans="2:22" ht="17.45" customHeight="1">
      <c r="B376" s="99"/>
      <c r="C376" s="99"/>
      <c r="D376" s="86"/>
      <c r="E376" s="86"/>
      <c r="F376" s="86"/>
      <c r="G376" s="86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6"/>
    </row>
    <row r="377" spans="2:22" ht="17.45" customHeight="1">
      <c r="B377" s="99"/>
      <c r="C377" s="99"/>
      <c r="D377" s="86"/>
      <c r="E377" s="86"/>
      <c r="F377" s="86"/>
      <c r="G377" s="86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6"/>
    </row>
    <row r="378" spans="2:22" ht="17.45" customHeight="1">
      <c r="B378" s="99"/>
      <c r="C378" s="99"/>
      <c r="D378" s="86"/>
      <c r="E378" s="86"/>
      <c r="F378" s="86"/>
      <c r="G378" s="86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6"/>
    </row>
    <row r="379" spans="2:22" ht="17.45" customHeight="1">
      <c r="B379" s="99"/>
      <c r="C379" s="99"/>
      <c r="D379" s="86"/>
      <c r="E379" s="86"/>
      <c r="F379" s="86"/>
      <c r="G379" s="86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6"/>
    </row>
    <row r="380" spans="2:22" ht="17.45" customHeight="1">
      <c r="B380" s="99"/>
      <c r="C380" s="99"/>
      <c r="D380" s="86"/>
      <c r="E380" s="86"/>
      <c r="F380" s="86"/>
      <c r="G380" s="86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6"/>
    </row>
    <row r="381" spans="2:22" ht="17.45" customHeight="1">
      <c r="B381" s="99"/>
      <c r="C381" s="99"/>
      <c r="D381" s="86"/>
      <c r="E381" s="86"/>
      <c r="F381" s="86"/>
      <c r="G381" s="86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6"/>
    </row>
    <row r="382" spans="2:22" ht="17.45" customHeight="1">
      <c r="B382" s="99"/>
      <c r="C382" s="99"/>
      <c r="D382" s="86"/>
      <c r="E382" s="86"/>
      <c r="F382" s="86"/>
      <c r="G382" s="86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6"/>
    </row>
    <row r="383" spans="2:22" ht="17.45" customHeight="1">
      <c r="B383" s="99"/>
      <c r="C383" s="99"/>
      <c r="D383" s="86"/>
      <c r="E383" s="86"/>
      <c r="F383" s="86"/>
      <c r="G383" s="86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6"/>
    </row>
    <row r="384" spans="2:22" ht="17.45" customHeight="1">
      <c r="B384" s="99"/>
      <c r="C384" s="99"/>
      <c r="D384" s="86"/>
      <c r="E384" s="86"/>
      <c r="F384" s="86"/>
      <c r="G384" s="86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6"/>
    </row>
    <row r="385" spans="2:22" ht="17.45" customHeight="1">
      <c r="B385" s="99"/>
      <c r="C385" s="99"/>
      <c r="D385" s="86"/>
      <c r="E385" s="86"/>
      <c r="F385" s="86"/>
      <c r="G385" s="86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6"/>
    </row>
    <row r="386" spans="2:22" ht="17.45" customHeight="1">
      <c r="B386" s="99"/>
      <c r="C386" s="99"/>
      <c r="D386" s="86"/>
      <c r="E386" s="86"/>
      <c r="F386" s="86"/>
      <c r="G386" s="86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6"/>
    </row>
    <row r="387" spans="2:22" ht="17.45" customHeight="1">
      <c r="B387" s="99"/>
      <c r="C387" s="99"/>
      <c r="D387" s="86"/>
      <c r="E387" s="86"/>
      <c r="F387" s="86"/>
      <c r="G387" s="86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6"/>
    </row>
    <row r="388" spans="2:22" ht="17.45" customHeight="1">
      <c r="B388" s="99"/>
      <c r="C388" s="99"/>
      <c r="D388" s="86"/>
      <c r="E388" s="86"/>
      <c r="F388" s="86"/>
      <c r="G388" s="86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6"/>
    </row>
  </sheetData>
  <sheetProtection password="C7C7" sheet="1" objects="1" scenarios="1"/>
  <mergeCells count="482">
    <mergeCell ref="V246:V248"/>
    <mergeCell ref="V249:V251"/>
    <mergeCell ref="V252:V254"/>
    <mergeCell ref="E209:E211"/>
    <mergeCell ref="E212:E214"/>
    <mergeCell ref="E215:E217"/>
    <mergeCell ref="E218:E220"/>
    <mergeCell ref="E221:E223"/>
    <mergeCell ref="E224:E226"/>
    <mergeCell ref="F218:F220"/>
    <mergeCell ref="F221:F223"/>
    <mergeCell ref="F215:F217"/>
    <mergeCell ref="F212:F214"/>
    <mergeCell ref="F230:F232"/>
    <mergeCell ref="F243:F245"/>
    <mergeCell ref="F246:F248"/>
    <mergeCell ref="F249:F251"/>
    <mergeCell ref="F252:F254"/>
    <mergeCell ref="E252:E254"/>
    <mergeCell ref="E246:E248"/>
    <mergeCell ref="E249:E251"/>
    <mergeCell ref="E243:E245"/>
    <mergeCell ref="E230:E232"/>
    <mergeCell ref="B230:B232"/>
    <mergeCell ref="B243:B245"/>
    <mergeCell ref="B246:B248"/>
    <mergeCell ref="B249:B251"/>
    <mergeCell ref="B252:B254"/>
    <mergeCell ref="B107:B109"/>
    <mergeCell ref="B110:B112"/>
    <mergeCell ref="D107:D109"/>
    <mergeCell ref="D110:D112"/>
    <mergeCell ref="D218:D220"/>
    <mergeCell ref="B221:B223"/>
    <mergeCell ref="D221:D223"/>
    <mergeCell ref="C218:C220"/>
    <mergeCell ref="C221:C223"/>
    <mergeCell ref="C224:C226"/>
    <mergeCell ref="B215:B217"/>
    <mergeCell ref="D215:D217"/>
    <mergeCell ref="B212:B214"/>
    <mergeCell ref="D212:D214"/>
    <mergeCell ref="C212:C214"/>
    <mergeCell ref="C215:C217"/>
    <mergeCell ref="B196:B198"/>
    <mergeCell ref="D196:D198"/>
    <mergeCell ref="B184:B186"/>
    <mergeCell ref="V107:V109"/>
    <mergeCell ref="V110:V112"/>
    <mergeCell ref="E107:E109"/>
    <mergeCell ref="E110:E112"/>
    <mergeCell ref="F107:F109"/>
    <mergeCell ref="F110:F112"/>
    <mergeCell ref="B227:B229"/>
    <mergeCell ref="D227:D229"/>
    <mergeCell ref="V221:V223"/>
    <mergeCell ref="V224:V226"/>
    <mergeCell ref="V227:V229"/>
    <mergeCell ref="V147:V149"/>
    <mergeCell ref="V119:V121"/>
    <mergeCell ref="V122:V124"/>
    <mergeCell ref="V125:V127"/>
    <mergeCell ref="V128:V130"/>
    <mergeCell ref="V141:V143"/>
    <mergeCell ref="V144:V146"/>
    <mergeCell ref="V113:V115"/>
    <mergeCell ref="V116:V118"/>
    <mergeCell ref="B224:B226"/>
    <mergeCell ref="D224:D226"/>
    <mergeCell ref="F224:F226"/>
    <mergeCell ref="B218:B220"/>
    <mergeCell ref="V181:V183"/>
    <mergeCell ref="V184:V186"/>
    <mergeCell ref="V187:V189"/>
    <mergeCell ref="V190:V192"/>
    <mergeCell ref="V193:V195"/>
    <mergeCell ref="V196:V198"/>
    <mergeCell ref="V209:V211"/>
    <mergeCell ref="V212:V214"/>
    <mergeCell ref="V150:V152"/>
    <mergeCell ref="V153:V155"/>
    <mergeCell ref="V156:V158"/>
    <mergeCell ref="V159:V161"/>
    <mergeCell ref="V162:V164"/>
    <mergeCell ref="V175:V177"/>
    <mergeCell ref="V178:V180"/>
    <mergeCell ref="V8:V10"/>
    <mergeCell ref="V11:V13"/>
    <mergeCell ref="V14:V16"/>
    <mergeCell ref="V17:V19"/>
    <mergeCell ref="V20:V22"/>
    <mergeCell ref="V23:V25"/>
    <mergeCell ref="V26:V28"/>
    <mergeCell ref="V39:V41"/>
    <mergeCell ref="V42:V44"/>
    <mergeCell ref="V37:V38"/>
    <mergeCell ref="E196:E198"/>
    <mergeCell ref="F196:F198"/>
    <mergeCell ref="B209:B211"/>
    <mergeCell ref="D209:D211"/>
    <mergeCell ref="E227:E229"/>
    <mergeCell ref="F209:F211"/>
    <mergeCell ref="B190:B192"/>
    <mergeCell ref="D190:D192"/>
    <mergeCell ref="E190:E192"/>
    <mergeCell ref="F190:F192"/>
    <mergeCell ref="B193:B195"/>
    <mergeCell ref="D193:D195"/>
    <mergeCell ref="E193:E195"/>
    <mergeCell ref="F193:F195"/>
    <mergeCell ref="C190:C192"/>
    <mergeCell ref="C193:C195"/>
    <mergeCell ref="C196:C198"/>
    <mergeCell ref="C209:C211"/>
    <mergeCell ref="F227:F229"/>
    <mergeCell ref="D184:D186"/>
    <mergeCell ref="E184:E186"/>
    <mergeCell ref="F184:F186"/>
    <mergeCell ref="B187:B189"/>
    <mergeCell ref="D187:D189"/>
    <mergeCell ref="E187:E189"/>
    <mergeCell ref="F187:F189"/>
    <mergeCell ref="B181:B183"/>
    <mergeCell ref="D181:D183"/>
    <mergeCell ref="E181:E183"/>
    <mergeCell ref="F181:F183"/>
    <mergeCell ref="C181:C183"/>
    <mergeCell ref="C184:C186"/>
    <mergeCell ref="C187:C189"/>
    <mergeCell ref="B178:B180"/>
    <mergeCell ref="D178:D180"/>
    <mergeCell ref="E178:E180"/>
    <mergeCell ref="F178:F180"/>
    <mergeCell ref="B162:B164"/>
    <mergeCell ref="D162:D164"/>
    <mergeCell ref="E162:E164"/>
    <mergeCell ref="F162:F164"/>
    <mergeCell ref="B175:B177"/>
    <mergeCell ref="D175:D177"/>
    <mergeCell ref="E175:E177"/>
    <mergeCell ref="F175:F177"/>
    <mergeCell ref="C162:C164"/>
    <mergeCell ref="C175:C177"/>
    <mergeCell ref="C178:C180"/>
    <mergeCell ref="F144:F146"/>
    <mergeCell ref="C144:C146"/>
    <mergeCell ref="C147:C149"/>
    <mergeCell ref="B156:B158"/>
    <mergeCell ref="D156:D158"/>
    <mergeCell ref="E156:E158"/>
    <mergeCell ref="F156:F158"/>
    <mergeCell ref="B159:B161"/>
    <mergeCell ref="D159:D161"/>
    <mergeCell ref="E159:E161"/>
    <mergeCell ref="F159:F161"/>
    <mergeCell ref="B150:B152"/>
    <mergeCell ref="D150:D152"/>
    <mergeCell ref="E150:E152"/>
    <mergeCell ref="F150:F152"/>
    <mergeCell ref="B153:B155"/>
    <mergeCell ref="D153:D155"/>
    <mergeCell ref="E153:E155"/>
    <mergeCell ref="F153:F155"/>
    <mergeCell ref="C150:C152"/>
    <mergeCell ref="C153:C155"/>
    <mergeCell ref="C156:C158"/>
    <mergeCell ref="C159:C161"/>
    <mergeCell ref="B128:B130"/>
    <mergeCell ref="D128:D130"/>
    <mergeCell ref="E128:E130"/>
    <mergeCell ref="F128:F130"/>
    <mergeCell ref="B141:B143"/>
    <mergeCell ref="D141:D143"/>
    <mergeCell ref="E141:E143"/>
    <mergeCell ref="F141:F143"/>
    <mergeCell ref="B122:B124"/>
    <mergeCell ref="D122:D124"/>
    <mergeCell ref="E122:E124"/>
    <mergeCell ref="F122:F124"/>
    <mergeCell ref="B125:B127"/>
    <mergeCell ref="D125:D127"/>
    <mergeCell ref="E125:E127"/>
    <mergeCell ref="F125:F127"/>
    <mergeCell ref="C122:C124"/>
    <mergeCell ref="C125:C127"/>
    <mergeCell ref="C128:C130"/>
    <mergeCell ref="C141:C143"/>
    <mergeCell ref="B116:B118"/>
    <mergeCell ref="D116:D118"/>
    <mergeCell ref="E116:E118"/>
    <mergeCell ref="F116:F118"/>
    <mergeCell ref="B119:B121"/>
    <mergeCell ref="D119:D121"/>
    <mergeCell ref="E119:E121"/>
    <mergeCell ref="F119:F121"/>
    <mergeCell ref="B113:B115"/>
    <mergeCell ref="D113:D115"/>
    <mergeCell ref="E113:E115"/>
    <mergeCell ref="F113:F115"/>
    <mergeCell ref="C113:C115"/>
    <mergeCell ref="C116:C118"/>
    <mergeCell ref="C119:C121"/>
    <mergeCell ref="C76:C78"/>
    <mergeCell ref="C79:C81"/>
    <mergeCell ref="C82:C84"/>
    <mergeCell ref="C85:C87"/>
    <mergeCell ref="B94:B96"/>
    <mergeCell ref="D94:D96"/>
    <mergeCell ref="E94:E96"/>
    <mergeCell ref="F94:F96"/>
    <mergeCell ref="B88:B90"/>
    <mergeCell ref="D88:D90"/>
    <mergeCell ref="E88:E90"/>
    <mergeCell ref="F88:F90"/>
    <mergeCell ref="B91:B93"/>
    <mergeCell ref="D91:D93"/>
    <mergeCell ref="E91:E93"/>
    <mergeCell ref="F91:F93"/>
    <mergeCell ref="C88:C90"/>
    <mergeCell ref="C91:C93"/>
    <mergeCell ref="C94:C96"/>
    <mergeCell ref="B60:B62"/>
    <mergeCell ref="D60:D62"/>
    <mergeCell ref="E60:E62"/>
    <mergeCell ref="F60:F62"/>
    <mergeCell ref="B73:B75"/>
    <mergeCell ref="D73:D75"/>
    <mergeCell ref="E73:E75"/>
    <mergeCell ref="F73:F75"/>
    <mergeCell ref="B54:B56"/>
    <mergeCell ref="D54:D56"/>
    <mergeCell ref="E54:E56"/>
    <mergeCell ref="F54:F56"/>
    <mergeCell ref="B57:B59"/>
    <mergeCell ref="D57:D59"/>
    <mergeCell ref="E57:E59"/>
    <mergeCell ref="F57:F59"/>
    <mergeCell ref="C54:C56"/>
    <mergeCell ref="C57:C59"/>
    <mergeCell ref="C60:C62"/>
    <mergeCell ref="C73:C75"/>
    <mergeCell ref="B48:B50"/>
    <mergeCell ref="D48:D50"/>
    <mergeCell ref="E48:E50"/>
    <mergeCell ref="F48:F50"/>
    <mergeCell ref="B51:B53"/>
    <mergeCell ref="D51:D53"/>
    <mergeCell ref="E51:E53"/>
    <mergeCell ref="F51:F53"/>
    <mergeCell ref="B42:B44"/>
    <mergeCell ref="D42:D44"/>
    <mergeCell ref="E42:E44"/>
    <mergeCell ref="F42:F44"/>
    <mergeCell ref="B45:B47"/>
    <mergeCell ref="D45:D47"/>
    <mergeCell ref="E45:E47"/>
    <mergeCell ref="F45:F47"/>
    <mergeCell ref="C42:C44"/>
    <mergeCell ref="C45:C47"/>
    <mergeCell ref="C48:C50"/>
    <mergeCell ref="C51:C53"/>
    <mergeCell ref="B26:B28"/>
    <mergeCell ref="D26:D28"/>
    <mergeCell ref="E26:E28"/>
    <mergeCell ref="F26:F28"/>
    <mergeCell ref="B39:B41"/>
    <mergeCell ref="D39:D41"/>
    <mergeCell ref="E39:E41"/>
    <mergeCell ref="F39:F41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9:C41"/>
    <mergeCell ref="B37:B38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14:B16"/>
    <mergeCell ref="D14:D16"/>
    <mergeCell ref="E14:E16"/>
    <mergeCell ref="F14:F16"/>
    <mergeCell ref="B17:B19"/>
    <mergeCell ref="D17:D19"/>
    <mergeCell ref="T3:T4"/>
    <mergeCell ref="U3:U4"/>
    <mergeCell ref="V3:V4"/>
    <mergeCell ref="B5:B7"/>
    <mergeCell ref="D5:D7"/>
    <mergeCell ref="E5:E7"/>
    <mergeCell ref="F5:F7"/>
    <mergeCell ref="B3:B4"/>
    <mergeCell ref="D3:D4"/>
    <mergeCell ref="E3:E4"/>
    <mergeCell ref="F3:F4"/>
    <mergeCell ref="H3:R3"/>
    <mergeCell ref="S3:S4"/>
    <mergeCell ref="G3:G4"/>
    <mergeCell ref="C3:C4"/>
    <mergeCell ref="C5:C7"/>
    <mergeCell ref="V5:V7"/>
    <mergeCell ref="T105:T106"/>
    <mergeCell ref="U105:U106"/>
    <mergeCell ref="V105:V106"/>
    <mergeCell ref="B71:B72"/>
    <mergeCell ref="D71:D72"/>
    <mergeCell ref="E71:E72"/>
    <mergeCell ref="F71:F72"/>
    <mergeCell ref="G71:G72"/>
    <mergeCell ref="H71:R71"/>
    <mergeCell ref="B82:B84"/>
    <mergeCell ref="D82:D84"/>
    <mergeCell ref="E82:E84"/>
    <mergeCell ref="F82:F84"/>
    <mergeCell ref="B85:B87"/>
    <mergeCell ref="D85:D87"/>
    <mergeCell ref="E85:E87"/>
    <mergeCell ref="F85:F87"/>
    <mergeCell ref="B76:B78"/>
    <mergeCell ref="D76:D78"/>
    <mergeCell ref="E76:E78"/>
    <mergeCell ref="F76:F78"/>
    <mergeCell ref="B79:B81"/>
    <mergeCell ref="D79:D81"/>
    <mergeCell ref="E79:E81"/>
    <mergeCell ref="I30:M30"/>
    <mergeCell ref="N30:U30"/>
    <mergeCell ref="D31:F31"/>
    <mergeCell ref="I31:M31"/>
    <mergeCell ref="D32:F32"/>
    <mergeCell ref="I32:M32"/>
    <mergeCell ref="D37:D38"/>
    <mergeCell ref="E37:E38"/>
    <mergeCell ref="F37:F38"/>
    <mergeCell ref="G37:G38"/>
    <mergeCell ref="H37:R37"/>
    <mergeCell ref="S37:S38"/>
    <mergeCell ref="T37:T38"/>
    <mergeCell ref="U37:U38"/>
    <mergeCell ref="I64:M64"/>
    <mergeCell ref="N64:U64"/>
    <mergeCell ref="D65:F65"/>
    <mergeCell ref="I65:M65"/>
    <mergeCell ref="D66:F66"/>
    <mergeCell ref="I66:M66"/>
    <mergeCell ref="V45:V47"/>
    <mergeCell ref="V48:V50"/>
    <mergeCell ref="V51:V53"/>
    <mergeCell ref="V54:V56"/>
    <mergeCell ref="V57:V59"/>
    <mergeCell ref="V60:V62"/>
    <mergeCell ref="S71:S72"/>
    <mergeCell ref="T71:T72"/>
    <mergeCell ref="U71:U72"/>
    <mergeCell ref="V71:V72"/>
    <mergeCell ref="I98:M98"/>
    <mergeCell ref="N98:U98"/>
    <mergeCell ref="D99:F99"/>
    <mergeCell ref="I99:M99"/>
    <mergeCell ref="F79:F81"/>
    <mergeCell ref="V73:V75"/>
    <mergeCell ref="V76:V78"/>
    <mergeCell ref="V79:V81"/>
    <mergeCell ref="V82:V84"/>
    <mergeCell ref="V85:V87"/>
    <mergeCell ref="V88:V90"/>
    <mergeCell ref="V91:V93"/>
    <mergeCell ref="V94:V96"/>
    <mergeCell ref="D100:F100"/>
    <mergeCell ref="I100:M100"/>
    <mergeCell ref="B105:B106"/>
    <mergeCell ref="D105:D106"/>
    <mergeCell ref="E105:E106"/>
    <mergeCell ref="F105:F106"/>
    <mergeCell ref="G105:G106"/>
    <mergeCell ref="H105:R105"/>
    <mergeCell ref="S105:S106"/>
    <mergeCell ref="I132:M132"/>
    <mergeCell ref="N132:U132"/>
    <mergeCell ref="D133:F133"/>
    <mergeCell ref="I133:M133"/>
    <mergeCell ref="D134:F134"/>
    <mergeCell ref="I134:M134"/>
    <mergeCell ref="B139:B140"/>
    <mergeCell ref="D139:D140"/>
    <mergeCell ref="E139:E140"/>
    <mergeCell ref="F139:F140"/>
    <mergeCell ref="G139:G140"/>
    <mergeCell ref="H139:R139"/>
    <mergeCell ref="S139:S140"/>
    <mergeCell ref="T139:T140"/>
    <mergeCell ref="U139:U140"/>
    <mergeCell ref="V139:V140"/>
    <mergeCell ref="I166:M166"/>
    <mergeCell ref="N166:U166"/>
    <mergeCell ref="D167:F167"/>
    <mergeCell ref="I167:M167"/>
    <mergeCell ref="D168:F168"/>
    <mergeCell ref="I168:M168"/>
    <mergeCell ref="B173:B174"/>
    <mergeCell ref="D173:D174"/>
    <mergeCell ref="E173:E174"/>
    <mergeCell ref="F173:F174"/>
    <mergeCell ref="G173:G174"/>
    <mergeCell ref="H173:R173"/>
    <mergeCell ref="S173:S174"/>
    <mergeCell ref="T173:T174"/>
    <mergeCell ref="U173:U174"/>
    <mergeCell ref="V173:V174"/>
    <mergeCell ref="B147:B149"/>
    <mergeCell ref="D147:D149"/>
    <mergeCell ref="E147:E149"/>
    <mergeCell ref="F147:F149"/>
    <mergeCell ref="B144:B146"/>
    <mergeCell ref="D144:D146"/>
    <mergeCell ref="E144:E146"/>
    <mergeCell ref="I200:M200"/>
    <mergeCell ref="N200:U200"/>
    <mergeCell ref="D201:F201"/>
    <mergeCell ref="I201:M201"/>
    <mergeCell ref="D202:F202"/>
    <mergeCell ref="I202:M202"/>
    <mergeCell ref="B207:B208"/>
    <mergeCell ref="D207:D208"/>
    <mergeCell ref="E207:E208"/>
    <mergeCell ref="F207:F208"/>
    <mergeCell ref="G207:G208"/>
    <mergeCell ref="H207:R207"/>
    <mergeCell ref="S207:S208"/>
    <mergeCell ref="T207:T208"/>
    <mergeCell ref="U207:U208"/>
    <mergeCell ref="B241:B242"/>
    <mergeCell ref="D241:D242"/>
    <mergeCell ref="E241:E242"/>
    <mergeCell ref="F241:F242"/>
    <mergeCell ref="G241:G242"/>
    <mergeCell ref="H241:R241"/>
    <mergeCell ref="S241:S242"/>
    <mergeCell ref="T241:T242"/>
    <mergeCell ref="U241:U242"/>
    <mergeCell ref="D256:F256"/>
    <mergeCell ref="I256:M256"/>
    <mergeCell ref="N256:U256"/>
    <mergeCell ref="D257:F257"/>
    <mergeCell ref="I257:M257"/>
    <mergeCell ref="D258:F258"/>
    <mergeCell ref="I258:M258"/>
    <mergeCell ref="V207:V208"/>
    <mergeCell ref="I234:M234"/>
    <mergeCell ref="N234:U234"/>
    <mergeCell ref="D235:F235"/>
    <mergeCell ref="I235:M235"/>
    <mergeCell ref="D236:F236"/>
    <mergeCell ref="I236:M236"/>
    <mergeCell ref="V241:V242"/>
    <mergeCell ref="V215:V217"/>
    <mergeCell ref="V218:V220"/>
    <mergeCell ref="D230:D232"/>
    <mergeCell ref="V230:V232"/>
    <mergeCell ref="D243:D245"/>
    <mergeCell ref="D246:D248"/>
    <mergeCell ref="D249:D251"/>
    <mergeCell ref="D252:D254"/>
    <mergeCell ref="V243:V245"/>
  </mergeCells>
  <phoneticPr fontId="2" type="noConversion"/>
  <conditionalFormatting sqref="H5:R28 H39:R62 H73:R96 H107:R130 H141:R164 H175:R198">
    <cfRule type="cellIs" dxfId="529" priority="55" operator="between">
      <formula>0.0001</formula>
      <formula>49.999</formula>
    </cfRule>
  </conditionalFormatting>
  <conditionalFormatting sqref="H209:R232">
    <cfRule type="cellIs" dxfId="528" priority="6" operator="between">
      <formula>0.0001</formula>
      <formula>49.999</formula>
    </cfRule>
  </conditionalFormatting>
  <conditionalFormatting sqref="H243:R254">
    <cfRule type="cellIs" dxfId="527" priority="2" operator="between">
      <formula>0.0001</formula>
      <formula>49.999</formula>
    </cfRule>
  </conditionalFormatting>
  <conditionalFormatting sqref="T5:T28 T39:T62 T73:T96 T107:T130 T141:T164 T175:T198">
    <cfRule type="cellIs" dxfId="526" priority="54" operator="between">
      <formula>0.0001</formula>
      <formula>49.999</formula>
    </cfRule>
  </conditionalFormatting>
  <conditionalFormatting sqref="T209:T232">
    <cfRule type="cellIs" dxfId="525" priority="5" operator="between">
      <formula>0.0001</formula>
      <formula>49.999</formula>
    </cfRule>
  </conditionalFormatting>
  <conditionalFormatting sqref="T243:T254">
    <cfRule type="cellIs" dxfId="524" priority="1" operator="between">
      <formula>0.0001</formula>
      <formula>49.999</formula>
    </cfRule>
  </conditionalFormatting>
  <conditionalFormatting sqref="V5:V28 V39:V62 V73:V96 V107 V110 V113:V130 V141:V164 V175:V198 V209:V226">
    <cfRule type="cellIs" dxfId="523" priority="57" operator="equal">
      <formula>"ተዛውራለች"</formula>
    </cfRule>
    <cfRule type="cellIs" dxfId="522" priority="58" operator="equal">
      <formula>"ተዛውሯል"</formula>
    </cfRule>
    <cfRule type="cellIs" dxfId="521" priority="59" operator="equal">
      <formula>"አልተዛወረችም"</formula>
    </cfRule>
    <cfRule type="cellIs" dxfId="520" priority="60" operator="equal">
      <formula>"አልተዛወረም"</formula>
    </cfRule>
    <cfRule type="cellIs" dxfId="519" priority="56" operator="equal">
      <formula>"አልተሟላም"</formula>
    </cfRule>
  </conditionalFormatting>
  <conditionalFormatting sqref="V29:V37">
    <cfRule type="cellIs" dxfId="518" priority="30" operator="equal">
      <formula>"Detained"</formula>
    </cfRule>
    <cfRule type="cellIs" dxfId="517" priority="31" operator="equal">
      <formula>"Promoted"</formula>
    </cfRule>
    <cfRule type="cellIs" dxfId="516" priority="32" operator="equal">
      <formula>"Incomplete"</formula>
    </cfRule>
  </conditionalFormatting>
  <conditionalFormatting sqref="V63:V71">
    <cfRule type="cellIs" dxfId="515" priority="29" operator="equal">
      <formula>"Incomplete"</formula>
    </cfRule>
    <cfRule type="cellIs" dxfId="514" priority="27" operator="equal">
      <formula>"Detained"</formula>
    </cfRule>
    <cfRule type="cellIs" dxfId="513" priority="28" operator="equal">
      <formula>"Promoted"</formula>
    </cfRule>
  </conditionalFormatting>
  <conditionalFormatting sqref="V97:V105">
    <cfRule type="cellIs" dxfId="512" priority="25" operator="equal">
      <formula>"Promoted"</formula>
    </cfRule>
    <cfRule type="cellIs" dxfId="511" priority="26" operator="equal">
      <formula>"Incomplete"</formula>
    </cfRule>
    <cfRule type="cellIs" dxfId="510" priority="24" operator="equal">
      <formula>"Detained"</formula>
    </cfRule>
  </conditionalFormatting>
  <conditionalFormatting sqref="V131:V139">
    <cfRule type="cellIs" dxfId="509" priority="21" operator="equal">
      <formula>"Detained"</formula>
    </cfRule>
    <cfRule type="cellIs" dxfId="508" priority="23" operator="equal">
      <formula>"Incomplete"</formula>
    </cfRule>
    <cfRule type="cellIs" dxfId="507" priority="22" operator="equal">
      <formula>"Promoted"</formula>
    </cfRule>
  </conditionalFormatting>
  <conditionalFormatting sqref="V165:V173">
    <cfRule type="cellIs" dxfId="506" priority="18" operator="equal">
      <formula>"Detained"</formula>
    </cfRule>
    <cfRule type="cellIs" dxfId="505" priority="19" operator="equal">
      <formula>"Promoted"</formula>
    </cfRule>
    <cfRule type="cellIs" dxfId="504" priority="20" operator="equal">
      <formula>"Incomplete"</formula>
    </cfRule>
  </conditionalFormatting>
  <conditionalFormatting sqref="V199:V207">
    <cfRule type="cellIs" dxfId="503" priority="15" operator="equal">
      <formula>"Detained"</formula>
    </cfRule>
    <cfRule type="cellIs" dxfId="502" priority="16" operator="equal">
      <formula>"Promoted"</formula>
    </cfRule>
    <cfRule type="cellIs" dxfId="501" priority="17" operator="equal">
      <formula>"Incomplete"</formula>
    </cfRule>
  </conditionalFormatting>
  <conditionalFormatting sqref="V233:V241">
    <cfRule type="cellIs" dxfId="500" priority="12" operator="equal">
      <formula>"Detained"</formula>
    </cfRule>
    <cfRule type="cellIs" dxfId="499" priority="13" operator="equal">
      <formula>"Promoted"</formula>
    </cfRule>
    <cfRule type="cellIs" dxfId="498" priority="14" operator="equal">
      <formula>"Incomplete"</formula>
    </cfRule>
  </conditionalFormatting>
  <conditionalFormatting sqref="V255:V259">
    <cfRule type="cellIs" dxfId="497" priority="9" operator="equal">
      <formula>"Detained"</formula>
    </cfRule>
    <cfRule type="cellIs" dxfId="496" priority="10" operator="equal">
      <formula>"Promoted"</formula>
    </cfRule>
    <cfRule type="cellIs" dxfId="495" priority="11" operator="equal">
      <formula>"Incomplete"</formula>
    </cfRule>
  </conditionalFormatting>
  <conditionalFormatting sqref="Y227:Y228">
    <cfRule type="cellIs" dxfId="494" priority="33" operator="equal">
      <formula>"Detained"</formula>
    </cfRule>
    <cfRule type="cellIs" dxfId="493" priority="34" operator="equal">
      <formula>"Promoted"</formula>
    </cfRule>
    <cfRule type="cellIs" dxfId="492" priority="35" operator="equal">
      <formula>"Incomplete"</formula>
    </cfRule>
  </conditionalFormatting>
  <printOptions horizontalCentered="1" verticalCentered="1"/>
  <pageMargins left="0" right="0" top="0" bottom="0" header="0" footer="0"/>
  <pageSetup paperSize="9" scale="90" orientation="landscape" horizontalDpi="4294967295" verticalDpi="4294967295" r:id="rId1"/>
  <rowBreaks count="8" manualBreakCount="8">
    <brk id="34" min="1" max="44" man="1"/>
    <brk id="68" min="1" max="44" man="1"/>
    <brk id="102" min="1" max="44" man="1"/>
    <brk id="136" min="1" max="44" man="1"/>
    <brk id="170" min="1" max="44" man="1"/>
    <brk id="204" min="1" max="44" man="1"/>
    <brk id="238" min="1" max="44" man="1"/>
    <brk id="260" min="1" max="44" man="1"/>
  </rowBreaks>
  <colBreaks count="1" manualBreakCount="1">
    <brk id="22" max="387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1208"/>
  <sheetViews>
    <sheetView showZeros="0" topLeftCell="A158" zoomScaleNormal="85" zoomScaleSheetLayoutView="100" workbookViewId="0">
      <selection activeCell="O176" sqref="O176"/>
    </sheetView>
  </sheetViews>
  <sheetFormatPr defaultColWidth="8.85546875" defaultRowHeight="12"/>
  <cols>
    <col min="1" max="1" width="8.85546875" style="22"/>
    <col min="2" max="2" width="4.42578125" style="23" bestFit="1" customWidth="1"/>
    <col min="3" max="3" width="7.28515625" style="23" hidden="1" customWidth="1"/>
    <col min="4" max="4" width="25.85546875" style="20" customWidth="1"/>
    <col min="5" max="5" width="4.140625" style="20" customWidth="1"/>
    <col min="6" max="6" width="4.85546875" style="20" customWidth="1"/>
    <col min="7" max="7" width="4.7109375" style="20" bestFit="1" customWidth="1"/>
    <col min="8" max="8" width="8.28515625" style="20" bestFit="1" customWidth="1"/>
    <col min="9" max="9" width="8" style="20" bestFit="1" customWidth="1"/>
    <col min="10" max="10" width="6.5703125" style="20" bestFit="1" customWidth="1"/>
    <col min="11" max="11" width="7.28515625" style="20" bestFit="1" customWidth="1"/>
    <col min="12" max="12" width="5.28515625" style="20" customWidth="1"/>
    <col min="13" max="13" width="10.42578125" style="20" customWidth="1"/>
    <col min="14" max="14" width="10.42578125" style="20" bestFit="1" customWidth="1"/>
    <col min="15" max="18" width="5.42578125" style="20" customWidth="1"/>
    <col min="19" max="19" width="6.5703125" style="20" bestFit="1" customWidth="1"/>
    <col min="20" max="20" width="6.5703125" style="20" customWidth="1"/>
    <col min="21" max="21" width="5.42578125" style="20" bestFit="1" customWidth="1"/>
    <col min="22" max="22" width="9.85546875" style="20" bestFit="1" customWidth="1"/>
    <col min="23" max="23" width="8.85546875" style="46"/>
    <col min="24" max="40" width="8.85546875" style="22"/>
    <col min="41" max="16384" width="8.85546875" style="20"/>
  </cols>
  <sheetData>
    <row r="1" spans="1:40" s="67" customFormat="1" ht="15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81</v>
      </c>
      <c r="W1" s="70"/>
    </row>
    <row r="2" spans="1:40" s="62" customFormat="1" ht="14.25">
      <c r="B2" s="77"/>
      <c r="C2" s="77"/>
      <c r="H2" s="62" t="str">
        <f>'S1'!G2</f>
        <v>Grade</v>
      </c>
      <c r="K2" s="62" t="str">
        <f>'S1'!J2</f>
        <v>Section</v>
      </c>
      <c r="N2" s="62" t="str">
        <f>'S1'!M2</f>
        <v>Acc yr</v>
      </c>
      <c r="W2" s="78"/>
    </row>
    <row r="3" spans="1:40" s="109" customFormat="1" ht="19.899999999999999" customHeight="1">
      <c r="A3" s="35"/>
      <c r="B3" s="195" t="str">
        <f>'S1'!B3:B4</f>
        <v>NO.</v>
      </c>
      <c r="C3" s="197" t="s">
        <v>25</v>
      </c>
      <c r="D3" s="195" t="str">
        <f>'S1'!D3:D4</f>
        <v>Students Name</v>
      </c>
      <c r="E3" s="195" t="str">
        <f>'S1'!E3:E4</f>
        <v>Sex</v>
      </c>
      <c r="F3" s="195" t="str">
        <f>'S1'!F3:F4</f>
        <v>Age</v>
      </c>
      <c r="G3" s="197" t="s">
        <v>23</v>
      </c>
      <c r="H3" s="195" t="s">
        <v>4</v>
      </c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 t="s">
        <v>5</v>
      </c>
      <c r="T3" s="195" t="s">
        <v>24</v>
      </c>
      <c r="U3" s="222" t="s">
        <v>7</v>
      </c>
      <c r="V3" s="196" t="s">
        <v>22</v>
      </c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</row>
    <row r="4" spans="1:40" s="109" customFormat="1" ht="19.899999999999999" customHeight="1">
      <c r="A4" s="35"/>
      <c r="B4" s="195"/>
      <c r="C4" s="198"/>
      <c r="D4" s="195"/>
      <c r="E4" s="195"/>
      <c r="F4" s="195"/>
      <c r="G4" s="198"/>
      <c r="H4" s="111" t="s">
        <v>96</v>
      </c>
      <c r="I4" s="111" t="s">
        <v>97</v>
      </c>
      <c r="J4" s="111" t="s">
        <v>98</v>
      </c>
      <c r="K4" s="111" t="s">
        <v>11</v>
      </c>
      <c r="L4" s="111" t="s">
        <v>16</v>
      </c>
      <c r="M4" s="111" t="s">
        <v>99</v>
      </c>
      <c r="N4" s="111" t="s">
        <v>100</v>
      </c>
      <c r="O4" s="111" t="s">
        <v>17</v>
      </c>
      <c r="P4" s="111" t="s">
        <v>14</v>
      </c>
      <c r="Q4" s="111" t="s">
        <v>18</v>
      </c>
      <c r="R4" s="111" t="s">
        <v>15</v>
      </c>
      <c r="S4" s="195"/>
      <c r="T4" s="195"/>
      <c r="U4" s="222"/>
      <c r="V4" s="196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 s="109" customFormat="1" ht="19.899999999999999" customHeight="1">
      <c r="A5" s="35"/>
      <c r="B5" s="195">
        <v>1</v>
      </c>
      <c r="C5" s="197">
        <f>'S1'!C5</f>
        <v>0</v>
      </c>
      <c r="D5" s="223" t="str">
        <f>Ave!C5</f>
        <v>ሀቢብ አህመድ ቦጋለ</v>
      </c>
      <c r="E5" s="195" t="str">
        <f>'S1'!E5</f>
        <v>M</v>
      </c>
      <c r="F5" s="195">
        <f>'S1'!F5</f>
        <v>14</v>
      </c>
      <c r="G5" s="106" t="s">
        <v>94</v>
      </c>
      <c r="H5" s="106">
        <f>'S1'!G5</f>
        <v>52</v>
      </c>
      <c r="I5" s="106">
        <f>'S1'!H5</f>
        <v>33</v>
      </c>
      <c r="J5" s="106">
        <f>'S1'!I5</f>
        <v>57</v>
      </c>
      <c r="K5" s="106">
        <f>'S1'!J5</f>
        <v>42</v>
      </c>
      <c r="L5" s="106">
        <f>'S1'!K5</f>
        <v>44</v>
      </c>
      <c r="M5" s="106">
        <f>'S1'!L5</f>
        <v>45</v>
      </c>
      <c r="N5" s="106">
        <f>'S1'!M5</f>
        <v>42</v>
      </c>
      <c r="O5" s="106">
        <f>'S1'!N5</f>
        <v>47</v>
      </c>
      <c r="P5" s="106">
        <f>'S1'!O5</f>
        <v>71</v>
      </c>
      <c r="Q5" s="106">
        <f>'S1'!P5</f>
        <v>66</v>
      </c>
      <c r="R5" s="106">
        <f>'S1'!Q5</f>
        <v>80</v>
      </c>
      <c r="S5" s="106">
        <f>'S1'!S5</f>
        <v>579</v>
      </c>
      <c r="T5" s="106">
        <f>'S1'!T5</f>
        <v>52.636363636363633</v>
      </c>
      <c r="U5" s="119">
        <f>'S1'!U5</f>
        <v>19</v>
      </c>
      <c r="V5" s="218" t="str">
        <f>Ave!T5</f>
        <v>አልተዛወረም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</row>
    <row r="6" spans="1:40" s="109" customFormat="1" ht="19.899999999999999" customHeight="1">
      <c r="A6" s="35"/>
      <c r="B6" s="195"/>
      <c r="C6" s="211"/>
      <c r="D6" s="223"/>
      <c r="E6" s="195"/>
      <c r="F6" s="195"/>
      <c r="G6" s="106" t="s">
        <v>95</v>
      </c>
      <c r="H6" s="106">
        <f>'S2'!G5</f>
        <v>48</v>
      </c>
      <c r="I6" s="106">
        <f>'S2'!H5</f>
        <v>36</v>
      </c>
      <c r="J6" s="106">
        <f>'S2'!I5</f>
        <v>35</v>
      </c>
      <c r="K6" s="106">
        <f>'S2'!J5</f>
        <v>36</v>
      </c>
      <c r="L6" s="106">
        <f>'S2'!K5</f>
        <v>37</v>
      </c>
      <c r="M6" s="106">
        <f>'S2'!L5</f>
        <v>31</v>
      </c>
      <c r="N6" s="106">
        <f>'S2'!M5</f>
        <v>66</v>
      </c>
      <c r="O6" s="106">
        <f>'S2'!N5</f>
        <v>47</v>
      </c>
      <c r="P6" s="106">
        <f>'S2'!O5</f>
        <v>59</v>
      </c>
      <c r="Q6" s="106">
        <f>'S2'!P5</f>
        <v>60</v>
      </c>
      <c r="R6" s="106">
        <f>'S2'!Q5</f>
        <v>59</v>
      </c>
      <c r="S6" s="106">
        <f>'S2'!S5</f>
        <v>514</v>
      </c>
      <c r="T6" s="106">
        <f>'S2'!T5</f>
        <v>46.727272727272727</v>
      </c>
      <c r="U6" s="119">
        <f>'S2'!U5</f>
        <v>33</v>
      </c>
      <c r="V6" s="218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</row>
    <row r="7" spans="1:40" s="35" customFormat="1" ht="19.899999999999999" customHeight="1">
      <c r="B7" s="195"/>
      <c r="C7" s="198"/>
      <c r="D7" s="223"/>
      <c r="E7" s="195"/>
      <c r="F7" s="195"/>
      <c r="G7" s="111" t="s">
        <v>24</v>
      </c>
      <c r="H7" s="111">
        <f>Ave!F5</f>
        <v>50</v>
      </c>
      <c r="I7" s="111">
        <f>Ave!G5</f>
        <v>34.5</v>
      </c>
      <c r="J7" s="111">
        <f>Ave!H5</f>
        <v>46</v>
      </c>
      <c r="K7" s="111">
        <f>Ave!I5</f>
        <v>39</v>
      </c>
      <c r="L7" s="111">
        <f>Ave!J5</f>
        <v>40.5</v>
      </c>
      <c r="M7" s="111">
        <f>Ave!K5</f>
        <v>38</v>
      </c>
      <c r="N7" s="111">
        <f>Ave!L5</f>
        <v>54</v>
      </c>
      <c r="O7" s="111">
        <f>Ave!M5</f>
        <v>47</v>
      </c>
      <c r="P7" s="111">
        <f>Ave!N5</f>
        <v>65</v>
      </c>
      <c r="Q7" s="111">
        <f>Ave!O5</f>
        <v>63</v>
      </c>
      <c r="R7" s="111">
        <f>Ave!P5</f>
        <v>69.5</v>
      </c>
      <c r="S7" s="111">
        <f>Ave!Q5</f>
        <v>546.5</v>
      </c>
      <c r="T7" s="111">
        <f>Ave!R5</f>
        <v>49.68181818181818</v>
      </c>
      <c r="U7" s="107">
        <f>Ave!S5</f>
        <v>30</v>
      </c>
      <c r="V7" s="218"/>
    </row>
    <row r="8" spans="1:40" s="2" customFormat="1" ht="15" customHeight="1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52"/>
      <c r="V8" s="53"/>
    </row>
    <row r="9" spans="1:40" s="2" customFormat="1" ht="15" customHeight="1">
      <c r="B9" s="188" t="s">
        <v>73</v>
      </c>
      <c r="C9" s="188"/>
      <c r="D9" s="188"/>
      <c r="E9" s="188"/>
      <c r="F9" s="187" t="s">
        <v>74</v>
      </c>
      <c r="G9" s="187"/>
      <c r="H9" s="187"/>
      <c r="I9" s="187"/>
      <c r="J9" s="187"/>
      <c r="K9" s="187"/>
      <c r="L9" s="187"/>
      <c r="M9" s="187"/>
      <c r="N9" s="188" t="s">
        <v>75</v>
      </c>
      <c r="O9" s="188"/>
      <c r="P9" s="188"/>
      <c r="Q9" s="188"/>
      <c r="R9" s="188"/>
      <c r="S9" s="188"/>
      <c r="T9" s="188"/>
      <c r="U9" s="188"/>
      <c r="V9" s="188"/>
    </row>
    <row r="10" spans="1:40" s="2" customFormat="1" ht="15" customHeight="1">
      <c r="B10" s="187" t="s">
        <v>76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54"/>
      <c r="O10" s="54" t="s">
        <v>77</v>
      </c>
      <c r="P10" s="54"/>
      <c r="Q10" s="54"/>
      <c r="R10" s="54"/>
      <c r="S10" s="54"/>
      <c r="T10" s="54"/>
      <c r="U10" s="54"/>
      <c r="V10" s="54"/>
    </row>
    <row r="11" spans="1:40" s="2" customFormat="1" ht="15" customHeight="1">
      <c r="B11" s="187" t="s">
        <v>76</v>
      </c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51"/>
      <c r="O11" s="51"/>
      <c r="P11" s="51"/>
      <c r="Q11" s="51"/>
      <c r="R11" s="51"/>
      <c r="S11" s="51"/>
      <c r="T11" s="51"/>
      <c r="U11" s="52"/>
      <c r="V11" s="53"/>
    </row>
    <row r="12" spans="1:40" s="2" customFormat="1" ht="15" customHeight="1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188" t="s">
        <v>78</v>
      </c>
      <c r="O12" s="188"/>
      <c r="P12" s="188"/>
      <c r="Q12" s="188"/>
      <c r="R12" s="188"/>
      <c r="S12" s="188"/>
      <c r="T12" s="188"/>
      <c r="U12" s="188"/>
      <c r="V12" s="188"/>
    </row>
    <row r="13" spans="1:40" s="2" customFormat="1" ht="15" customHeight="1">
      <c r="B13" s="189" t="s">
        <v>79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51"/>
      <c r="O13" s="51"/>
      <c r="P13" s="51"/>
      <c r="Q13" s="51"/>
      <c r="R13" s="51"/>
      <c r="S13" s="51"/>
      <c r="T13" s="51"/>
      <c r="U13" s="52"/>
      <c r="V13" s="53"/>
    </row>
    <row r="14" spans="1:40" s="2" customFormat="1" ht="15" customHeight="1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2"/>
      <c r="V14" s="53"/>
    </row>
    <row r="15" spans="1:40" s="2" customFormat="1" ht="15" customHeight="1">
      <c r="B15" s="189" t="s">
        <v>80</v>
      </c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51"/>
      <c r="O15" s="51"/>
      <c r="P15" s="51"/>
      <c r="Q15" s="51"/>
      <c r="R15" s="51"/>
      <c r="S15" s="51"/>
      <c r="T15" s="51"/>
      <c r="U15" s="52"/>
      <c r="V15" s="53"/>
    </row>
    <row r="16" spans="1:40" s="2" customFormat="1" ht="15" customHeight="1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1"/>
      <c r="O16" s="51"/>
      <c r="P16" s="51"/>
      <c r="Q16" s="51"/>
      <c r="R16" s="51"/>
      <c r="S16" s="51"/>
      <c r="T16" s="51"/>
      <c r="U16" s="52"/>
      <c r="V16" s="53"/>
    </row>
    <row r="17" spans="1:40" s="2" customFormat="1" ht="15" customHeight="1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1"/>
      <c r="O17" s="51"/>
      <c r="P17" s="51"/>
      <c r="Q17" s="51"/>
      <c r="R17" s="51"/>
      <c r="S17" s="51"/>
      <c r="T17" s="51"/>
      <c r="U17" s="52"/>
      <c r="V17" s="53"/>
    </row>
    <row r="18" spans="1:40" s="2" customFormat="1" ht="15" customHeight="1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1"/>
      <c r="O18" s="51"/>
      <c r="P18" s="51"/>
      <c r="Q18" s="51"/>
      <c r="R18" s="51"/>
      <c r="S18" s="51"/>
      <c r="T18" s="51"/>
      <c r="U18" s="52"/>
      <c r="V18" s="53"/>
    </row>
    <row r="19" spans="1:40" s="2" customFormat="1" ht="15" customHeight="1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1"/>
      <c r="O19" s="51"/>
      <c r="P19" s="51"/>
      <c r="Q19" s="51"/>
      <c r="R19" s="51"/>
      <c r="S19" s="51"/>
      <c r="T19" s="51"/>
      <c r="U19" s="52"/>
      <c r="V19" s="53"/>
    </row>
    <row r="20" spans="1:40" s="57" customFormat="1" ht="15" customHeight="1">
      <c r="B20" s="58"/>
      <c r="C20" s="58"/>
      <c r="D20" s="59" t="s">
        <v>26</v>
      </c>
      <c r="E20" s="57" t="s">
        <v>72</v>
      </c>
      <c r="M20" s="57" t="s">
        <v>81</v>
      </c>
      <c r="V20" s="60"/>
    </row>
    <row r="21" spans="1:40" s="76" customFormat="1" ht="15" customHeight="1">
      <c r="B21" s="74"/>
      <c r="C21" s="74"/>
      <c r="D21" s="75"/>
      <c r="H21" s="76" t="s">
        <v>28</v>
      </c>
      <c r="K21" s="76" t="s">
        <v>29</v>
      </c>
      <c r="N21" s="76" t="s">
        <v>30</v>
      </c>
      <c r="V21" s="61"/>
    </row>
    <row r="22" spans="1:40" s="112" customFormat="1" ht="19.899999999999999" customHeight="1">
      <c r="B22" s="193" t="s">
        <v>0</v>
      </c>
      <c r="C22" s="111"/>
      <c r="D22" s="193" t="s">
        <v>1</v>
      </c>
      <c r="E22" s="193" t="s">
        <v>2</v>
      </c>
      <c r="F22" s="193" t="s">
        <v>3</v>
      </c>
      <c r="G22" s="197" t="s">
        <v>23</v>
      </c>
      <c r="H22" s="190" t="s">
        <v>4</v>
      </c>
      <c r="I22" s="191"/>
      <c r="J22" s="191"/>
      <c r="K22" s="191"/>
      <c r="L22" s="191"/>
      <c r="M22" s="191"/>
      <c r="N22" s="191"/>
      <c r="O22" s="191"/>
      <c r="P22" s="191"/>
      <c r="Q22" s="191"/>
      <c r="R22" s="192"/>
      <c r="S22" s="193" t="s">
        <v>5</v>
      </c>
      <c r="T22" s="193" t="s">
        <v>24</v>
      </c>
      <c r="U22" s="220" t="s">
        <v>7</v>
      </c>
      <c r="V22" s="196" t="s">
        <v>22</v>
      </c>
    </row>
    <row r="23" spans="1:40" s="112" customFormat="1" ht="19.899999999999999" customHeight="1">
      <c r="B23" s="194"/>
      <c r="C23" s="111"/>
      <c r="D23" s="194"/>
      <c r="E23" s="194"/>
      <c r="F23" s="194"/>
      <c r="G23" s="198"/>
      <c r="H23" s="111" t="s">
        <v>96</v>
      </c>
      <c r="I23" s="111" t="s">
        <v>97</v>
      </c>
      <c r="J23" s="111" t="s">
        <v>98</v>
      </c>
      <c r="K23" s="111" t="s">
        <v>11</v>
      </c>
      <c r="L23" s="111" t="s">
        <v>16</v>
      </c>
      <c r="M23" s="111" t="s">
        <v>99</v>
      </c>
      <c r="N23" s="111" t="s">
        <v>100</v>
      </c>
      <c r="O23" s="111" t="s">
        <v>17</v>
      </c>
      <c r="P23" s="111" t="s">
        <v>14</v>
      </c>
      <c r="Q23" s="111" t="s">
        <v>18</v>
      </c>
      <c r="R23" s="111" t="s">
        <v>15</v>
      </c>
      <c r="S23" s="194"/>
      <c r="T23" s="194"/>
      <c r="U23" s="221"/>
      <c r="V23" s="196"/>
    </row>
    <row r="24" spans="1:40" s="109" customFormat="1" ht="19.899999999999999" customHeight="1">
      <c r="A24" s="35"/>
      <c r="B24" s="195">
        <v>2</v>
      </c>
      <c r="C24" s="197">
        <f>'S1'!C6</f>
        <v>0</v>
      </c>
      <c r="D24" s="212" t="str">
        <f>Ave!C6</f>
        <v>ሀቢብ አህመድ ኑራዲስ</v>
      </c>
      <c r="E24" s="195" t="str">
        <f>'S1'!E6</f>
        <v>M</v>
      </c>
      <c r="F24" s="195">
        <f>'S1'!F6</f>
        <v>18</v>
      </c>
      <c r="G24" s="106" t="s">
        <v>94</v>
      </c>
      <c r="H24" s="106">
        <f>'S1'!G6</f>
        <v>33</v>
      </c>
      <c r="I24" s="106">
        <f>'S1'!H6</f>
        <v>40</v>
      </c>
      <c r="J24" s="106">
        <f>'S1'!I6</f>
        <v>49</v>
      </c>
      <c r="K24" s="106">
        <f>'S1'!J6</f>
        <v>36</v>
      </c>
      <c r="L24" s="106">
        <f>'S1'!K6</f>
        <v>37</v>
      </c>
      <c r="M24" s="106">
        <f>'S1'!L6</f>
        <v>43</v>
      </c>
      <c r="N24" s="106">
        <f>'S1'!M6</f>
        <v>34</v>
      </c>
      <c r="O24" s="106">
        <f>'S1'!N6</f>
        <v>46</v>
      </c>
      <c r="P24" s="106">
        <f>'S1'!O6</f>
        <v>67.5</v>
      </c>
      <c r="Q24" s="106">
        <f>'S1'!P6</f>
        <v>56</v>
      </c>
      <c r="R24" s="106">
        <f>'S1'!Q6</f>
        <v>88</v>
      </c>
      <c r="S24" s="106">
        <f>'S1'!S6</f>
        <v>529.5</v>
      </c>
      <c r="T24" s="106">
        <f>'S1'!T6</f>
        <v>48.136363636363633</v>
      </c>
      <c r="U24" s="119">
        <f>'S1'!U6</f>
        <v>35</v>
      </c>
      <c r="V24" s="218" t="str">
        <f>Ave!T6</f>
        <v>አልተዛወረም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s="109" customFormat="1" ht="19.899999999999999" customHeight="1">
      <c r="A25" s="35"/>
      <c r="B25" s="195"/>
      <c r="C25" s="211"/>
      <c r="D25" s="213"/>
      <c r="E25" s="195"/>
      <c r="F25" s="195"/>
      <c r="G25" s="106" t="s">
        <v>95</v>
      </c>
      <c r="H25" s="106">
        <f>'S2'!G6</f>
        <v>56</v>
      </c>
      <c r="I25" s="106">
        <f>'S2'!H6</f>
        <v>41</v>
      </c>
      <c r="J25" s="106">
        <f>'S2'!I6</f>
        <v>50</v>
      </c>
      <c r="K25" s="106">
        <f>'S2'!J6</f>
        <v>30</v>
      </c>
      <c r="L25" s="106">
        <f>'S2'!K6</f>
        <v>33</v>
      </c>
      <c r="M25" s="106">
        <f>'S2'!L6</f>
        <v>36</v>
      </c>
      <c r="N25" s="106">
        <f>'S2'!M6</f>
        <v>56</v>
      </c>
      <c r="O25" s="106">
        <f>'S2'!N6</f>
        <v>50</v>
      </c>
      <c r="P25" s="106">
        <f>'S2'!O6</f>
        <v>51</v>
      </c>
      <c r="Q25" s="106">
        <f>'S2'!P6</f>
        <v>25</v>
      </c>
      <c r="R25" s="106">
        <f>'S2'!Q6</f>
        <v>69</v>
      </c>
      <c r="S25" s="106">
        <f>'S2'!S6</f>
        <v>497</v>
      </c>
      <c r="T25" s="106">
        <f>'S2'!T6</f>
        <v>45.18181818181818</v>
      </c>
      <c r="U25" s="119">
        <f>'S2'!U6</f>
        <v>35</v>
      </c>
      <c r="V25" s="218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 spans="1:40" s="35" customFormat="1" ht="19.899999999999999" customHeight="1">
      <c r="B26" s="195"/>
      <c r="C26" s="198"/>
      <c r="D26" s="214"/>
      <c r="E26" s="195"/>
      <c r="F26" s="195"/>
      <c r="G26" s="111" t="s">
        <v>24</v>
      </c>
      <c r="H26" s="111">
        <f>Ave!F6</f>
        <v>44.5</v>
      </c>
      <c r="I26" s="111">
        <f>Ave!G6</f>
        <v>40.5</v>
      </c>
      <c r="J26" s="111">
        <f>Ave!H6</f>
        <v>49.5</v>
      </c>
      <c r="K26" s="111">
        <f>Ave!I6</f>
        <v>33</v>
      </c>
      <c r="L26" s="111">
        <f>Ave!J6</f>
        <v>35</v>
      </c>
      <c r="M26" s="111">
        <f>Ave!K6</f>
        <v>39.5</v>
      </c>
      <c r="N26" s="111">
        <f>Ave!L6</f>
        <v>45</v>
      </c>
      <c r="O26" s="111">
        <f>Ave!M6</f>
        <v>48</v>
      </c>
      <c r="P26" s="111">
        <f>Ave!N6</f>
        <v>59.25</v>
      </c>
      <c r="Q26" s="111">
        <f>Ave!O6</f>
        <v>40.5</v>
      </c>
      <c r="R26" s="111">
        <f>Ave!P6</f>
        <v>78.5</v>
      </c>
      <c r="S26" s="111">
        <f>Ave!Q6</f>
        <v>513.25</v>
      </c>
      <c r="T26" s="111">
        <f>Ave!R6</f>
        <v>46.659090909090907</v>
      </c>
      <c r="U26" s="107">
        <f>Ave!S6</f>
        <v>34</v>
      </c>
      <c r="V26" s="218"/>
    </row>
    <row r="27" spans="1:40" s="2" customFormat="1" ht="15" customHeight="1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52"/>
      <c r="V27" s="53"/>
    </row>
    <row r="28" spans="1:40" s="2" customFormat="1" ht="15" customHeight="1">
      <c r="B28" s="188" t="s">
        <v>73</v>
      </c>
      <c r="C28" s="188"/>
      <c r="D28" s="188"/>
      <c r="E28" s="188"/>
      <c r="F28" s="187" t="s">
        <v>74</v>
      </c>
      <c r="G28" s="187"/>
      <c r="H28" s="187"/>
      <c r="I28" s="187"/>
      <c r="J28" s="187"/>
      <c r="K28" s="187"/>
      <c r="L28" s="187"/>
      <c r="M28" s="187"/>
      <c r="N28" s="188" t="s">
        <v>75</v>
      </c>
      <c r="O28" s="188"/>
      <c r="P28" s="188"/>
      <c r="Q28" s="188"/>
      <c r="R28" s="188"/>
      <c r="S28" s="188"/>
      <c r="T28" s="188"/>
      <c r="U28" s="188"/>
      <c r="V28" s="188"/>
    </row>
    <row r="29" spans="1:40" s="2" customFormat="1" ht="15" customHeight="1">
      <c r="B29" s="187" t="s">
        <v>76</v>
      </c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54"/>
      <c r="O29" s="54" t="s">
        <v>77</v>
      </c>
      <c r="P29" s="54"/>
      <c r="Q29" s="54"/>
      <c r="R29" s="54"/>
      <c r="S29" s="54"/>
      <c r="T29" s="54"/>
      <c r="U29" s="54"/>
      <c r="V29" s="54"/>
    </row>
    <row r="30" spans="1:40" s="2" customFormat="1" ht="15" customHeight="1">
      <c r="B30" s="187" t="s">
        <v>76</v>
      </c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51"/>
      <c r="O30" s="51"/>
      <c r="P30" s="51"/>
      <c r="Q30" s="51"/>
      <c r="R30" s="51"/>
      <c r="S30" s="51"/>
      <c r="T30" s="51"/>
      <c r="U30" s="52"/>
      <c r="V30" s="53"/>
    </row>
    <row r="31" spans="1:40" s="2" customFormat="1" ht="15" customHeight="1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188" t="s">
        <v>78</v>
      </c>
      <c r="O31" s="188"/>
      <c r="P31" s="188"/>
      <c r="Q31" s="188"/>
      <c r="R31" s="188"/>
      <c r="S31" s="188"/>
      <c r="T31" s="188"/>
      <c r="U31" s="188"/>
      <c r="V31" s="188"/>
    </row>
    <row r="32" spans="1:40" s="2" customFormat="1" ht="15" customHeight="1">
      <c r="B32" s="189" t="s">
        <v>79</v>
      </c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51"/>
      <c r="O32" s="51"/>
      <c r="P32" s="51"/>
      <c r="Q32" s="51"/>
      <c r="R32" s="51"/>
      <c r="S32" s="51"/>
      <c r="T32" s="51"/>
      <c r="U32" s="52"/>
      <c r="V32" s="53"/>
    </row>
    <row r="33" spans="1:40" s="2" customFormat="1" ht="15" customHeight="1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53"/>
    </row>
    <row r="34" spans="1:40" s="2" customFormat="1" ht="15" customHeight="1">
      <c r="B34" s="189" t="s">
        <v>80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51"/>
      <c r="O34" s="51"/>
      <c r="P34" s="51"/>
      <c r="Q34" s="51"/>
      <c r="R34" s="51"/>
      <c r="S34" s="51"/>
      <c r="T34" s="51"/>
      <c r="U34" s="52"/>
      <c r="V34" s="53"/>
    </row>
    <row r="35" spans="1:40" s="2" customFormat="1" ht="15" customHeight="1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1"/>
      <c r="O35" s="51"/>
      <c r="P35" s="51"/>
      <c r="Q35" s="51"/>
      <c r="R35" s="51"/>
      <c r="S35" s="51"/>
      <c r="T35" s="51"/>
      <c r="U35" s="52"/>
      <c r="V35" s="53"/>
    </row>
    <row r="36" spans="1:40" s="2" customFormat="1" ht="15" customHeight="1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1"/>
      <c r="O36" s="51"/>
      <c r="P36" s="51"/>
      <c r="Q36" s="51"/>
      <c r="R36" s="51"/>
      <c r="S36" s="51"/>
      <c r="T36" s="51"/>
      <c r="U36" s="52"/>
      <c r="V36" s="53"/>
    </row>
    <row r="37" spans="1:40" s="57" customFormat="1" ht="15" customHeight="1">
      <c r="B37" s="58"/>
      <c r="C37" s="58"/>
      <c r="D37" s="59" t="s">
        <v>26</v>
      </c>
      <c r="E37" s="57" t="s">
        <v>72</v>
      </c>
      <c r="M37" s="57" t="s">
        <v>81</v>
      </c>
      <c r="V37" s="60"/>
    </row>
    <row r="38" spans="1:40" s="76" customFormat="1" ht="15" customHeight="1">
      <c r="B38" s="74"/>
      <c r="C38" s="74"/>
      <c r="D38" s="75"/>
      <c r="H38" s="76" t="s">
        <v>28</v>
      </c>
      <c r="K38" s="76" t="s">
        <v>29</v>
      </c>
      <c r="N38" s="76" t="s">
        <v>30</v>
      </c>
      <c r="V38" s="61"/>
    </row>
    <row r="39" spans="1:40" s="112" customFormat="1" ht="19.899999999999999" customHeight="1">
      <c r="B39" s="193" t="s">
        <v>0</v>
      </c>
      <c r="C39" s="111"/>
      <c r="D39" s="193" t="s">
        <v>1</v>
      </c>
      <c r="E39" s="193" t="s">
        <v>2</v>
      </c>
      <c r="F39" s="193" t="s">
        <v>3</v>
      </c>
      <c r="G39" s="197" t="s">
        <v>23</v>
      </c>
      <c r="H39" s="190" t="s">
        <v>4</v>
      </c>
      <c r="I39" s="191"/>
      <c r="J39" s="191"/>
      <c r="K39" s="191"/>
      <c r="L39" s="191"/>
      <c r="M39" s="191"/>
      <c r="N39" s="191"/>
      <c r="O39" s="191"/>
      <c r="P39" s="191"/>
      <c r="Q39" s="191"/>
      <c r="R39" s="192"/>
      <c r="S39" s="193" t="s">
        <v>5</v>
      </c>
      <c r="T39" s="195" t="s">
        <v>24</v>
      </c>
      <c r="U39" s="220" t="s">
        <v>7</v>
      </c>
      <c r="V39" s="196" t="s">
        <v>22</v>
      </c>
    </row>
    <row r="40" spans="1:40" s="112" customFormat="1" ht="19.899999999999999" customHeight="1">
      <c r="B40" s="194"/>
      <c r="C40" s="111"/>
      <c r="D40" s="194"/>
      <c r="E40" s="194"/>
      <c r="F40" s="194"/>
      <c r="G40" s="198"/>
      <c r="H40" s="111" t="s">
        <v>96</v>
      </c>
      <c r="I40" s="111" t="s">
        <v>97</v>
      </c>
      <c r="J40" s="111" t="s">
        <v>98</v>
      </c>
      <c r="K40" s="111" t="s">
        <v>11</v>
      </c>
      <c r="L40" s="111" t="s">
        <v>16</v>
      </c>
      <c r="M40" s="111" t="s">
        <v>99</v>
      </c>
      <c r="N40" s="111" t="s">
        <v>100</v>
      </c>
      <c r="O40" s="111" t="s">
        <v>17</v>
      </c>
      <c r="P40" s="111" t="s">
        <v>14</v>
      </c>
      <c r="Q40" s="111" t="s">
        <v>18</v>
      </c>
      <c r="R40" s="111" t="s">
        <v>15</v>
      </c>
      <c r="S40" s="194"/>
      <c r="T40" s="195"/>
      <c r="U40" s="221"/>
      <c r="V40" s="196"/>
    </row>
    <row r="41" spans="1:40" s="109" customFormat="1" ht="19.899999999999999" customHeight="1">
      <c r="A41" s="35"/>
      <c r="B41" s="195">
        <v>3</v>
      </c>
      <c r="C41" s="197">
        <f>'S1'!C7</f>
        <v>0</v>
      </c>
      <c r="D41" s="212" t="str">
        <f>Ave!C7</f>
        <v>ሙሀመድ ሽመልስ ሙሀመድ</v>
      </c>
      <c r="E41" s="195" t="str">
        <f>'S1'!E7</f>
        <v>M</v>
      </c>
      <c r="F41" s="195">
        <f>'S1'!F7</f>
        <v>13</v>
      </c>
      <c r="G41" s="106" t="s">
        <v>94</v>
      </c>
      <c r="H41" s="106">
        <f>'S1'!G7</f>
        <v>47</v>
      </c>
      <c r="I41" s="106">
        <f>'S1'!H7</f>
        <v>43</v>
      </c>
      <c r="J41" s="106">
        <f>'S1'!I7</f>
        <v>41</v>
      </c>
      <c r="K41" s="106">
        <f>'S1'!J7</f>
        <v>33</v>
      </c>
      <c r="L41" s="106">
        <f>'S1'!K7</f>
        <v>33</v>
      </c>
      <c r="M41" s="106">
        <f>'S1'!L7</f>
        <v>50</v>
      </c>
      <c r="N41" s="106">
        <f>'S1'!M7</f>
        <v>30</v>
      </c>
      <c r="O41" s="106">
        <f>'S1'!N7</f>
        <v>52</v>
      </c>
      <c r="P41" s="106">
        <f>'S1'!O7</f>
        <v>63</v>
      </c>
      <c r="Q41" s="106">
        <f>'S1'!P7</f>
        <v>50</v>
      </c>
      <c r="R41" s="106">
        <f>'S1'!Q7</f>
        <v>59</v>
      </c>
      <c r="S41" s="106">
        <f>'S1'!S7</f>
        <v>501</v>
      </c>
      <c r="T41" s="106">
        <f>'S1'!T7</f>
        <v>45.545454545454547</v>
      </c>
      <c r="U41" s="119">
        <f>'S1'!U7</f>
        <v>38</v>
      </c>
      <c r="V41" s="218" t="str">
        <f>Ave!T7</f>
        <v>አልተዛወረም</v>
      </c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s="109" customFormat="1" ht="19.899999999999999" customHeight="1">
      <c r="A42" s="35"/>
      <c r="B42" s="195"/>
      <c r="C42" s="211"/>
      <c r="D42" s="213"/>
      <c r="E42" s="195"/>
      <c r="F42" s="195"/>
      <c r="G42" s="106" t="s">
        <v>95</v>
      </c>
      <c r="H42" s="106">
        <f>'S2'!G7</f>
        <v>60</v>
      </c>
      <c r="I42" s="106">
        <f>'S2'!H7</f>
        <v>47</v>
      </c>
      <c r="J42" s="106">
        <f>'S2'!I7</f>
        <v>24</v>
      </c>
      <c r="K42" s="106">
        <f>'S2'!J7</f>
        <v>29</v>
      </c>
      <c r="L42" s="106">
        <f>'S2'!K7</f>
        <v>32</v>
      </c>
      <c r="M42" s="106">
        <f>'S2'!L7</f>
        <v>39</v>
      </c>
      <c r="N42" s="106">
        <f>'S2'!M7</f>
        <v>64</v>
      </c>
      <c r="O42" s="106">
        <f>'S2'!N7</f>
        <v>52</v>
      </c>
      <c r="P42" s="106">
        <f>'S2'!O7</f>
        <v>45</v>
      </c>
      <c r="Q42" s="106">
        <f>'S2'!P7</f>
        <v>20</v>
      </c>
      <c r="R42" s="106">
        <f>'S2'!Q7</f>
        <v>84</v>
      </c>
      <c r="S42" s="106">
        <f>'S2'!S7</f>
        <v>496</v>
      </c>
      <c r="T42" s="106">
        <f>'S2'!T7</f>
        <v>45.090909090909093</v>
      </c>
      <c r="U42" s="119">
        <f>'S2'!U7</f>
        <v>36</v>
      </c>
      <c r="V42" s="218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s="35" customFormat="1" ht="19.899999999999999" customHeight="1">
      <c r="B43" s="195"/>
      <c r="C43" s="198"/>
      <c r="D43" s="214"/>
      <c r="E43" s="195"/>
      <c r="F43" s="195"/>
      <c r="G43" s="111" t="s">
        <v>24</v>
      </c>
      <c r="H43" s="111">
        <f>Ave!F7</f>
        <v>53.5</v>
      </c>
      <c r="I43" s="111">
        <f>Ave!G7</f>
        <v>45</v>
      </c>
      <c r="J43" s="111">
        <f>Ave!H7</f>
        <v>32.5</v>
      </c>
      <c r="K43" s="111">
        <f>Ave!I7</f>
        <v>31</v>
      </c>
      <c r="L43" s="111">
        <f>Ave!J7</f>
        <v>32.5</v>
      </c>
      <c r="M43" s="111">
        <f>Ave!K7</f>
        <v>44.5</v>
      </c>
      <c r="N43" s="111">
        <f>Ave!L7</f>
        <v>47</v>
      </c>
      <c r="O43" s="111">
        <f>Ave!M7</f>
        <v>52</v>
      </c>
      <c r="P43" s="111">
        <f>Ave!N7</f>
        <v>54</v>
      </c>
      <c r="Q43" s="111">
        <f>Ave!O7</f>
        <v>35</v>
      </c>
      <c r="R43" s="111">
        <f>Ave!P7</f>
        <v>71.5</v>
      </c>
      <c r="S43" s="111">
        <f>Ave!Q7</f>
        <v>498.5</v>
      </c>
      <c r="T43" s="111">
        <f>Ave!R7</f>
        <v>45.31818181818182</v>
      </c>
      <c r="U43" s="107">
        <f>Ave!S7</f>
        <v>36</v>
      </c>
      <c r="V43" s="218"/>
    </row>
    <row r="44" spans="1:40" s="2" customFormat="1" ht="15" customHeight="1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1"/>
      <c r="U44" s="52"/>
      <c r="V44" s="53"/>
    </row>
    <row r="45" spans="1:40" s="2" customFormat="1" ht="15" customHeight="1">
      <c r="B45" s="188" t="s">
        <v>73</v>
      </c>
      <c r="C45" s="188"/>
      <c r="D45" s="188"/>
      <c r="E45" s="188"/>
      <c r="F45" s="187" t="s">
        <v>74</v>
      </c>
      <c r="G45" s="187"/>
      <c r="H45" s="187"/>
      <c r="I45" s="187"/>
      <c r="J45" s="187"/>
      <c r="K45" s="187"/>
      <c r="L45" s="187"/>
      <c r="M45" s="187"/>
      <c r="N45" s="188" t="s">
        <v>75</v>
      </c>
      <c r="O45" s="188"/>
      <c r="P45" s="188"/>
      <c r="Q45" s="188"/>
      <c r="R45" s="188"/>
      <c r="S45" s="188"/>
      <c r="T45" s="188"/>
      <c r="U45" s="188"/>
      <c r="V45" s="188"/>
    </row>
    <row r="46" spans="1:40" s="2" customFormat="1" ht="15" customHeight="1">
      <c r="B46" s="187" t="s">
        <v>76</v>
      </c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54"/>
      <c r="O46" s="54" t="s">
        <v>77</v>
      </c>
      <c r="P46" s="54"/>
      <c r="Q46" s="54"/>
      <c r="R46" s="54"/>
      <c r="S46" s="54"/>
      <c r="T46" s="54"/>
      <c r="U46" s="54"/>
      <c r="V46" s="54"/>
    </row>
    <row r="47" spans="1:40" s="2" customFormat="1" ht="15" customHeight="1">
      <c r="B47" s="187" t="s">
        <v>76</v>
      </c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51"/>
      <c r="O47" s="51"/>
      <c r="P47" s="51"/>
      <c r="Q47" s="51"/>
      <c r="R47" s="51"/>
      <c r="S47" s="51"/>
      <c r="T47" s="51"/>
      <c r="U47" s="52"/>
      <c r="V47" s="53"/>
    </row>
    <row r="48" spans="1:40" s="2" customFormat="1" ht="15" customHeight="1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188" t="s">
        <v>78</v>
      </c>
      <c r="O48" s="188"/>
      <c r="P48" s="188"/>
      <c r="Q48" s="188"/>
      <c r="R48" s="188"/>
      <c r="S48" s="188"/>
      <c r="T48" s="188"/>
      <c r="U48" s="188"/>
      <c r="V48" s="188"/>
    </row>
    <row r="49" spans="1:40" s="2" customFormat="1" ht="15" customHeight="1">
      <c r="B49" s="189" t="s">
        <v>79</v>
      </c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51"/>
      <c r="O49" s="51"/>
      <c r="P49" s="51"/>
      <c r="Q49" s="51"/>
      <c r="R49" s="51"/>
      <c r="S49" s="51"/>
      <c r="T49" s="51"/>
      <c r="U49" s="52"/>
      <c r="V49" s="53"/>
    </row>
    <row r="50" spans="1:40" s="2" customFormat="1" ht="15" customHeight="1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2"/>
      <c r="V50" s="53"/>
    </row>
    <row r="51" spans="1:40" s="2" customFormat="1" ht="15" customHeight="1">
      <c r="B51" s="189" t="s">
        <v>80</v>
      </c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51"/>
      <c r="O51" s="51"/>
      <c r="P51" s="51"/>
      <c r="Q51" s="51"/>
      <c r="R51" s="51"/>
      <c r="S51" s="51"/>
      <c r="T51" s="51"/>
      <c r="U51" s="52"/>
      <c r="V51" s="53"/>
    </row>
    <row r="52" spans="1:40" s="2" customFormat="1" ht="15" customHeight="1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1"/>
      <c r="O52" s="51"/>
      <c r="P52" s="51"/>
      <c r="Q52" s="51"/>
      <c r="R52" s="51"/>
      <c r="S52" s="51"/>
      <c r="T52" s="51"/>
      <c r="U52" s="52"/>
      <c r="V52" s="53"/>
    </row>
    <row r="53" spans="1:40" s="2" customFormat="1" ht="15" customHeight="1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1"/>
      <c r="O53" s="51"/>
      <c r="P53" s="51"/>
      <c r="Q53" s="51"/>
      <c r="R53" s="51"/>
      <c r="S53" s="51"/>
      <c r="T53" s="51"/>
      <c r="U53" s="52"/>
      <c r="V53" s="53"/>
    </row>
    <row r="54" spans="1:40" s="2" customFormat="1" ht="15" customHeight="1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1"/>
      <c r="O54" s="51"/>
      <c r="P54" s="51"/>
      <c r="Q54" s="51"/>
      <c r="R54" s="51"/>
      <c r="S54" s="51"/>
      <c r="T54" s="51"/>
      <c r="U54" s="52"/>
      <c r="V54" s="53"/>
    </row>
    <row r="55" spans="1:40" s="2" customFormat="1" ht="15" customHeight="1"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1"/>
      <c r="O55" s="51"/>
      <c r="P55" s="51"/>
      <c r="Q55" s="51"/>
      <c r="R55" s="51"/>
      <c r="S55" s="51"/>
      <c r="T55" s="51"/>
      <c r="U55" s="52"/>
      <c r="V55" s="53"/>
    </row>
    <row r="56" spans="1:40" s="57" customFormat="1" ht="15" customHeight="1">
      <c r="B56" s="58"/>
      <c r="C56" s="58"/>
      <c r="D56" s="59" t="s">
        <v>26</v>
      </c>
      <c r="E56" s="57" t="s">
        <v>72</v>
      </c>
      <c r="M56" s="57" t="s">
        <v>81</v>
      </c>
      <c r="V56" s="60"/>
    </row>
    <row r="57" spans="1:40" s="76" customFormat="1" ht="15" customHeight="1">
      <c r="B57" s="74"/>
      <c r="C57" s="74"/>
      <c r="D57" s="75"/>
      <c r="H57" s="76" t="s">
        <v>28</v>
      </c>
      <c r="K57" s="76" t="s">
        <v>29</v>
      </c>
      <c r="N57" s="76" t="s">
        <v>30</v>
      </c>
      <c r="V57" s="61"/>
    </row>
    <row r="58" spans="1:40" s="112" customFormat="1" ht="19.899999999999999" customHeight="1">
      <c r="B58" s="193" t="s">
        <v>0</v>
      </c>
      <c r="C58" s="111"/>
      <c r="D58" s="193" t="s">
        <v>1</v>
      </c>
      <c r="E58" s="193" t="s">
        <v>2</v>
      </c>
      <c r="F58" s="193" t="s">
        <v>3</v>
      </c>
      <c r="G58" s="197" t="s">
        <v>23</v>
      </c>
      <c r="H58" s="190" t="s">
        <v>4</v>
      </c>
      <c r="I58" s="191"/>
      <c r="J58" s="191"/>
      <c r="K58" s="191"/>
      <c r="L58" s="191"/>
      <c r="M58" s="191"/>
      <c r="N58" s="191"/>
      <c r="O58" s="191"/>
      <c r="P58" s="191"/>
      <c r="Q58" s="191"/>
      <c r="R58" s="192"/>
      <c r="S58" s="193" t="s">
        <v>5</v>
      </c>
      <c r="T58" s="195" t="s">
        <v>24</v>
      </c>
      <c r="U58" s="220" t="s">
        <v>7</v>
      </c>
      <c r="V58" s="196" t="s">
        <v>22</v>
      </c>
    </row>
    <row r="59" spans="1:40" s="112" customFormat="1" ht="19.899999999999999" customHeight="1">
      <c r="B59" s="194"/>
      <c r="C59" s="111"/>
      <c r="D59" s="194"/>
      <c r="E59" s="194"/>
      <c r="F59" s="194"/>
      <c r="G59" s="198"/>
      <c r="H59" s="111" t="s">
        <v>96</v>
      </c>
      <c r="I59" s="111" t="s">
        <v>97</v>
      </c>
      <c r="J59" s="111" t="s">
        <v>98</v>
      </c>
      <c r="K59" s="111" t="s">
        <v>11</v>
      </c>
      <c r="L59" s="111" t="s">
        <v>16</v>
      </c>
      <c r="M59" s="111" t="s">
        <v>99</v>
      </c>
      <c r="N59" s="111" t="s">
        <v>100</v>
      </c>
      <c r="O59" s="111" t="s">
        <v>17</v>
      </c>
      <c r="P59" s="111" t="s">
        <v>14</v>
      </c>
      <c r="Q59" s="111" t="s">
        <v>18</v>
      </c>
      <c r="R59" s="111" t="s">
        <v>15</v>
      </c>
      <c r="S59" s="194"/>
      <c r="T59" s="195"/>
      <c r="U59" s="221"/>
      <c r="V59" s="196"/>
    </row>
    <row r="60" spans="1:40" s="109" customFormat="1" ht="19.899999999999999" customHeight="1">
      <c r="A60" s="35"/>
      <c r="B60" s="195">
        <v>4</v>
      </c>
      <c r="C60" s="197">
        <f>'S1'!C8</f>
        <v>0</v>
      </c>
      <c r="D60" s="212" t="str">
        <f>Ave!C8</f>
        <v>ሙሀመድ ኡመር አህመድ</v>
      </c>
      <c r="E60" s="195" t="str">
        <f>'S1'!E8</f>
        <v>M</v>
      </c>
      <c r="F60" s="195">
        <f>'S1'!F8</f>
        <v>14</v>
      </c>
      <c r="G60" s="106" t="s">
        <v>94</v>
      </c>
      <c r="H60" s="106">
        <f>'S1'!G8</f>
        <v>59</v>
      </c>
      <c r="I60" s="106">
        <f>'S1'!H8</f>
        <v>57</v>
      </c>
      <c r="J60" s="106">
        <f>'S1'!I8</f>
        <v>65</v>
      </c>
      <c r="K60" s="106">
        <f>'S1'!J8</f>
        <v>59</v>
      </c>
      <c r="L60" s="106">
        <f>'S1'!K8</f>
        <v>54</v>
      </c>
      <c r="M60" s="106">
        <f>'S1'!L8</f>
        <v>85</v>
      </c>
      <c r="N60" s="106">
        <f>'S1'!M8</f>
        <v>43</v>
      </c>
      <c r="O60" s="106">
        <f>'S1'!N8</f>
        <v>54</v>
      </c>
      <c r="P60" s="106">
        <f>'S1'!O8</f>
        <v>65</v>
      </c>
      <c r="Q60" s="106">
        <f>'S1'!P8</f>
        <v>65</v>
      </c>
      <c r="R60" s="106">
        <f>'S1'!Q8</f>
        <v>84</v>
      </c>
      <c r="S60" s="106">
        <f>'S1'!S8</f>
        <v>690</v>
      </c>
      <c r="T60" s="106">
        <f>'S1'!T8</f>
        <v>62.727272727272727</v>
      </c>
      <c r="U60" s="119">
        <f>'S1'!U8</f>
        <v>6</v>
      </c>
      <c r="V60" s="218" t="str">
        <f>Ave!T8</f>
        <v>ተዛውሯል</v>
      </c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</row>
    <row r="61" spans="1:40" s="109" customFormat="1" ht="19.899999999999999" customHeight="1">
      <c r="A61" s="35"/>
      <c r="B61" s="195"/>
      <c r="C61" s="211"/>
      <c r="D61" s="213"/>
      <c r="E61" s="195"/>
      <c r="F61" s="195"/>
      <c r="G61" s="106" t="s">
        <v>95</v>
      </c>
      <c r="H61" s="106">
        <f>'S2'!G8</f>
        <v>67</v>
      </c>
      <c r="I61" s="106">
        <f>'S2'!H8</f>
        <v>63</v>
      </c>
      <c r="J61" s="106">
        <f>'S2'!I8</f>
        <v>22</v>
      </c>
      <c r="K61" s="106">
        <f>'S2'!J8</f>
        <v>35</v>
      </c>
      <c r="L61" s="106">
        <f>'S2'!K8</f>
        <v>40</v>
      </c>
      <c r="M61" s="106">
        <f>'S2'!L8</f>
        <v>51</v>
      </c>
      <c r="N61" s="106">
        <f>'S2'!M8</f>
        <v>70</v>
      </c>
      <c r="O61" s="106">
        <f>'S2'!N8</f>
        <v>57</v>
      </c>
      <c r="P61" s="106">
        <f>'S2'!O8</f>
        <v>52</v>
      </c>
      <c r="Q61" s="106">
        <f>'S2'!P8</f>
        <v>61</v>
      </c>
      <c r="R61" s="106">
        <f>'S2'!Q8</f>
        <v>64</v>
      </c>
      <c r="S61" s="106">
        <f>'S2'!S8</f>
        <v>582</v>
      </c>
      <c r="T61" s="106">
        <f>'S2'!T8</f>
        <v>52.909090909090907</v>
      </c>
      <c r="U61" s="119">
        <f>'S2'!U8</f>
        <v>15</v>
      </c>
      <c r="V61" s="218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</row>
    <row r="62" spans="1:40" s="35" customFormat="1" ht="19.899999999999999" customHeight="1">
      <c r="B62" s="195"/>
      <c r="C62" s="198"/>
      <c r="D62" s="214"/>
      <c r="E62" s="195"/>
      <c r="F62" s="195"/>
      <c r="G62" s="111" t="s">
        <v>24</v>
      </c>
      <c r="H62" s="111">
        <f>Ave!F8</f>
        <v>63</v>
      </c>
      <c r="I62" s="111">
        <f>Ave!G8</f>
        <v>60</v>
      </c>
      <c r="J62" s="111">
        <f>Ave!H8</f>
        <v>43.5</v>
      </c>
      <c r="K62" s="111">
        <f>Ave!I8</f>
        <v>47</v>
      </c>
      <c r="L62" s="111">
        <f>Ave!J8</f>
        <v>47</v>
      </c>
      <c r="M62" s="111">
        <f>Ave!K8</f>
        <v>68</v>
      </c>
      <c r="N62" s="111">
        <f>Ave!L8</f>
        <v>56.5</v>
      </c>
      <c r="O62" s="111">
        <f>Ave!M8</f>
        <v>55.5</v>
      </c>
      <c r="P62" s="111">
        <f>Ave!N8</f>
        <v>58.5</v>
      </c>
      <c r="Q62" s="111">
        <f>Ave!O8</f>
        <v>63</v>
      </c>
      <c r="R62" s="111">
        <f>Ave!P8</f>
        <v>74</v>
      </c>
      <c r="S62" s="111">
        <f>Ave!Q8</f>
        <v>636</v>
      </c>
      <c r="T62" s="111">
        <f>Ave!R8</f>
        <v>57.81818181818182</v>
      </c>
      <c r="U62" s="107">
        <f>Ave!S8</f>
        <v>8</v>
      </c>
      <c r="V62" s="218"/>
    </row>
    <row r="63" spans="1:40" s="2" customFormat="1" ht="15" customHeight="1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1"/>
      <c r="U63" s="52"/>
      <c r="V63" s="53"/>
    </row>
    <row r="64" spans="1:40" s="2" customFormat="1" ht="15" customHeight="1">
      <c r="B64" s="188" t="s">
        <v>73</v>
      </c>
      <c r="C64" s="188"/>
      <c r="D64" s="188"/>
      <c r="E64" s="188"/>
      <c r="F64" s="187" t="s">
        <v>74</v>
      </c>
      <c r="G64" s="187"/>
      <c r="H64" s="187"/>
      <c r="I64" s="187"/>
      <c r="J64" s="187"/>
      <c r="K64" s="187"/>
      <c r="L64" s="187"/>
      <c r="M64" s="187"/>
      <c r="N64" s="188" t="s">
        <v>75</v>
      </c>
      <c r="O64" s="188"/>
      <c r="P64" s="188"/>
      <c r="Q64" s="188"/>
      <c r="R64" s="188"/>
      <c r="S64" s="188"/>
      <c r="T64" s="188"/>
      <c r="U64" s="188"/>
      <c r="V64" s="188"/>
    </row>
    <row r="65" spans="1:40" s="2" customFormat="1" ht="15" customHeight="1">
      <c r="B65" s="187" t="s">
        <v>76</v>
      </c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54"/>
      <c r="O65" s="54" t="s">
        <v>77</v>
      </c>
      <c r="P65" s="54"/>
      <c r="Q65" s="54"/>
      <c r="R65" s="54"/>
      <c r="S65" s="54"/>
      <c r="T65" s="54"/>
      <c r="U65" s="54"/>
      <c r="V65" s="54"/>
    </row>
    <row r="66" spans="1:40" s="2" customFormat="1" ht="15" customHeight="1">
      <c r="B66" s="187" t="s">
        <v>76</v>
      </c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51"/>
      <c r="O66" s="51"/>
      <c r="P66" s="51"/>
      <c r="Q66" s="51"/>
      <c r="R66" s="51"/>
      <c r="S66" s="51"/>
      <c r="T66" s="51"/>
      <c r="U66" s="52"/>
      <c r="V66" s="53"/>
    </row>
    <row r="67" spans="1:40" s="2" customFormat="1" ht="15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188" t="s">
        <v>78</v>
      </c>
      <c r="O67" s="188"/>
      <c r="P67" s="188"/>
      <c r="Q67" s="188"/>
      <c r="R67" s="188"/>
      <c r="S67" s="188"/>
      <c r="T67" s="188"/>
      <c r="U67" s="188"/>
      <c r="V67" s="188"/>
    </row>
    <row r="68" spans="1:40" s="2" customFormat="1" ht="15" customHeight="1">
      <c r="B68" s="189" t="s">
        <v>79</v>
      </c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51"/>
      <c r="O68" s="51"/>
      <c r="P68" s="51"/>
      <c r="Q68" s="51"/>
      <c r="R68" s="51"/>
      <c r="S68" s="51"/>
      <c r="T68" s="51"/>
      <c r="U68" s="52"/>
      <c r="V68" s="53"/>
    </row>
    <row r="69" spans="1:40" s="2" customFormat="1" ht="15" customHeight="1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2"/>
      <c r="V69" s="53"/>
    </row>
    <row r="70" spans="1:40" s="2" customFormat="1" ht="15" customHeight="1">
      <c r="B70" s="189" t="s">
        <v>80</v>
      </c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51"/>
      <c r="O70" s="51"/>
      <c r="P70" s="51"/>
      <c r="Q70" s="51"/>
      <c r="R70" s="51"/>
      <c r="S70" s="51"/>
      <c r="T70" s="51"/>
      <c r="U70" s="52"/>
      <c r="V70" s="53"/>
    </row>
    <row r="71" spans="1:40" s="2" customFormat="1" ht="15" customHeight="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1"/>
      <c r="O71" s="51"/>
      <c r="P71" s="51"/>
      <c r="Q71" s="51"/>
      <c r="R71" s="51"/>
      <c r="S71" s="51"/>
      <c r="T71" s="51"/>
      <c r="U71" s="52"/>
      <c r="V71" s="53"/>
    </row>
    <row r="72" spans="1:40" s="2" customFormat="1" ht="15" customHeight="1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1"/>
      <c r="O72" s="51"/>
      <c r="P72" s="51"/>
      <c r="Q72" s="51"/>
      <c r="R72" s="51"/>
      <c r="S72" s="51"/>
      <c r="T72" s="51"/>
      <c r="U72" s="52"/>
      <c r="V72" s="53"/>
    </row>
    <row r="73" spans="1:40" s="57" customFormat="1" ht="15" customHeight="1">
      <c r="B73" s="58"/>
      <c r="C73" s="58"/>
      <c r="D73" s="59" t="s">
        <v>26</v>
      </c>
      <c r="E73" s="57" t="s">
        <v>72</v>
      </c>
      <c r="M73" s="57" t="s">
        <v>81</v>
      </c>
      <c r="V73" s="60"/>
    </row>
    <row r="74" spans="1:40" s="76" customFormat="1" ht="15" customHeight="1">
      <c r="B74" s="74"/>
      <c r="C74" s="74"/>
      <c r="D74" s="75"/>
      <c r="H74" s="76" t="s">
        <v>28</v>
      </c>
      <c r="K74" s="76" t="s">
        <v>29</v>
      </c>
      <c r="N74" s="76" t="s">
        <v>30</v>
      </c>
      <c r="V74" s="61"/>
    </row>
    <row r="75" spans="1:40" s="112" customFormat="1" ht="19.899999999999999" customHeight="1">
      <c r="B75" s="193" t="s">
        <v>0</v>
      </c>
      <c r="C75" s="111"/>
      <c r="D75" s="193" t="s">
        <v>1</v>
      </c>
      <c r="E75" s="193" t="s">
        <v>2</v>
      </c>
      <c r="F75" s="193" t="s">
        <v>3</v>
      </c>
      <c r="G75" s="197" t="s">
        <v>23</v>
      </c>
      <c r="H75" s="190" t="s">
        <v>4</v>
      </c>
      <c r="I75" s="191"/>
      <c r="J75" s="191"/>
      <c r="K75" s="191"/>
      <c r="L75" s="191"/>
      <c r="M75" s="191"/>
      <c r="N75" s="191"/>
      <c r="O75" s="191"/>
      <c r="P75" s="191"/>
      <c r="Q75" s="191"/>
      <c r="R75" s="192"/>
      <c r="S75" s="193" t="s">
        <v>5</v>
      </c>
      <c r="T75" s="195" t="s">
        <v>24</v>
      </c>
      <c r="U75" s="220" t="s">
        <v>7</v>
      </c>
      <c r="V75" s="196" t="s">
        <v>22</v>
      </c>
    </row>
    <row r="76" spans="1:40" s="112" customFormat="1" ht="19.899999999999999" customHeight="1">
      <c r="B76" s="194"/>
      <c r="C76" s="111"/>
      <c r="D76" s="194"/>
      <c r="E76" s="194"/>
      <c r="F76" s="194"/>
      <c r="G76" s="198"/>
      <c r="H76" s="111" t="s">
        <v>96</v>
      </c>
      <c r="I76" s="111" t="s">
        <v>97</v>
      </c>
      <c r="J76" s="111" t="s">
        <v>98</v>
      </c>
      <c r="K76" s="111" t="s">
        <v>11</v>
      </c>
      <c r="L76" s="111" t="s">
        <v>16</v>
      </c>
      <c r="M76" s="111" t="s">
        <v>99</v>
      </c>
      <c r="N76" s="111" t="s">
        <v>100</v>
      </c>
      <c r="O76" s="111" t="s">
        <v>17</v>
      </c>
      <c r="P76" s="111" t="s">
        <v>14</v>
      </c>
      <c r="Q76" s="111" t="s">
        <v>18</v>
      </c>
      <c r="R76" s="111" t="s">
        <v>15</v>
      </c>
      <c r="S76" s="194"/>
      <c r="T76" s="195"/>
      <c r="U76" s="221"/>
      <c r="V76" s="196"/>
    </row>
    <row r="77" spans="1:40" s="109" customFormat="1" ht="19.899999999999999" customHeight="1">
      <c r="A77" s="35"/>
      <c r="B77" s="195">
        <v>5</v>
      </c>
      <c r="C77" s="197">
        <f>'S1'!C9</f>
        <v>0</v>
      </c>
      <c r="D77" s="212" t="str">
        <f>Ave!C9</f>
        <v>ሙሀመድ ከማል አሻግሬ</v>
      </c>
      <c r="E77" s="195" t="str">
        <f>'S1'!E9</f>
        <v>M</v>
      </c>
      <c r="F77" s="195">
        <f>'S1'!F9</f>
        <v>14</v>
      </c>
      <c r="G77" s="106" t="s">
        <v>94</v>
      </c>
      <c r="H77" s="106">
        <f>'S1'!G9</f>
        <v>37</v>
      </c>
      <c r="I77" s="106">
        <f>'S1'!H9</f>
        <v>37</v>
      </c>
      <c r="J77" s="106">
        <f>'S1'!I9</f>
        <v>54</v>
      </c>
      <c r="K77" s="106">
        <f>'S1'!J9</f>
        <v>35</v>
      </c>
      <c r="L77" s="106">
        <f>'S1'!K9</f>
        <v>34</v>
      </c>
      <c r="M77" s="106">
        <f>'S1'!L9</f>
        <v>42</v>
      </c>
      <c r="N77" s="106">
        <f>'S1'!M9</f>
        <v>27</v>
      </c>
      <c r="O77" s="106">
        <f>'S1'!N9</f>
        <v>48</v>
      </c>
      <c r="P77" s="106">
        <f>'S1'!O9</f>
        <v>70</v>
      </c>
      <c r="Q77" s="106">
        <f>'S1'!P9</f>
        <v>57</v>
      </c>
      <c r="R77" s="106">
        <f>'S1'!Q9</f>
        <v>76</v>
      </c>
      <c r="S77" s="106">
        <f>'S1'!S9</f>
        <v>517</v>
      </c>
      <c r="T77" s="106">
        <f>'S1'!T9</f>
        <v>47</v>
      </c>
      <c r="U77" s="119">
        <f>'S1'!U9</f>
        <v>36</v>
      </c>
      <c r="V77" s="218" t="str">
        <f>Ave!T9</f>
        <v>አልተዛወረም</v>
      </c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 s="109" customFormat="1" ht="19.899999999999999" customHeight="1">
      <c r="A78" s="35"/>
      <c r="B78" s="195"/>
      <c r="C78" s="211"/>
      <c r="D78" s="213"/>
      <c r="E78" s="195"/>
      <c r="F78" s="195"/>
      <c r="G78" s="106" t="s">
        <v>95</v>
      </c>
      <c r="H78" s="106">
        <f>'S2'!G9</f>
        <v>29</v>
      </c>
      <c r="I78" s="106">
        <f>'S2'!H9</f>
        <v>48</v>
      </c>
      <c r="J78" s="106">
        <f>'S2'!I9</f>
        <v>33</v>
      </c>
      <c r="K78" s="106">
        <f>'S2'!J9</f>
        <v>51</v>
      </c>
      <c r="L78" s="106">
        <f>'S2'!K9</f>
        <v>28</v>
      </c>
      <c r="M78" s="106">
        <f>'S2'!L9</f>
        <v>54</v>
      </c>
      <c r="N78" s="106">
        <f>'S2'!M9</f>
        <v>77</v>
      </c>
      <c r="O78" s="106">
        <f>'S2'!N9</f>
        <v>53</v>
      </c>
      <c r="P78" s="106">
        <f>'S2'!O9</f>
        <v>54</v>
      </c>
      <c r="Q78" s="106">
        <f>'S2'!P9</f>
        <v>25</v>
      </c>
      <c r="R78" s="106">
        <f>'S2'!Q9</f>
        <v>54</v>
      </c>
      <c r="S78" s="106">
        <f>'S2'!S9</f>
        <v>506</v>
      </c>
      <c r="T78" s="106">
        <f>'S2'!T9</f>
        <v>46</v>
      </c>
      <c r="U78" s="119">
        <f>'S2'!U9</f>
        <v>34</v>
      </c>
      <c r="V78" s="218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</row>
    <row r="79" spans="1:40" s="35" customFormat="1" ht="19.899999999999999" customHeight="1">
      <c r="B79" s="195"/>
      <c r="C79" s="198"/>
      <c r="D79" s="214"/>
      <c r="E79" s="195"/>
      <c r="F79" s="195"/>
      <c r="G79" s="111" t="s">
        <v>24</v>
      </c>
      <c r="H79" s="111">
        <f>Ave!F9</f>
        <v>33</v>
      </c>
      <c r="I79" s="111">
        <f>Ave!G9</f>
        <v>42.5</v>
      </c>
      <c r="J79" s="111">
        <f>Ave!H9</f>
        <v>43.5</v>
      </c>
      <c r="K79" s="111">
        <f>Ave!I9</f>
        <v>43</v>
      </c>
      <c r="L79" s="111">
        <f>Ave!J9</f>
        <v>31</v>
      </c>
      <c r="M79" s="111">
        <f>Ave!K9</f>
        <v>48</v>
      </c>
      <c r="N79" s="111">
        <f>Ave!L9</f>
        <v>52</v>
      </c>
      <c r="O79" s="111">
        <f>Ave!M9</f>
        <v>50.5</v>
      </c>
      <c r="P79" s="111">
        <f>Ave!N9</f>
        <v>62</v>
      </c>
      <c r="Q79" s="111">
        <f>Ave!O9</f>
        <v>41</v>
      </c>
      <c r="R79" s="111">
        <f>Ave!P9</f>
        <v>65</v>
      </c>
      <c r="S79" s="111">
        <f>Ave!Q9</f>
        <v>511.5</v>
      </c>
      <c r="T79" s="111">
        <f>Ave!R9</f>
        <v>46.5</v>
      </c>
      <c r="U79" s="107">
        <f>Ave!S9</f>
        <v>35</v>
      </c>
      <c r="V79" s="218"/>
    </row>
    <row r="80" spans="1:40" s="2" customFormat="1" ht="15" customHeight="1"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1"/>
      <c r="U80" s="52"/>
      <c r="V80" s="53"/>
    </row>
    <row r="81" spans="1:40" s="2" customFormat="1" ht="15" customHeight="1">
      <c r="B81" s="188" t="s">
        <v>73</v>
      </c>
      <c r="C81" s="188"/>
      <c r="D81" s="188"/>
      <c r="E81" s="188"/>
      <c r="F81" s="187" t="s">
        <v>74</v>
      </c>
      <c r="G81" s="187"/>
      <c r="H81" s="187"/>
      <c r="I81" s="187"/>
      <c r="J81" s="187"/>
      <c r="K81" s="187"/>
      <c r="L81" s="187"/>
      <c r="M81" s="187"/>
      <c r="N81" s="188" t="s">
        <v>75</v>
      </c>
      <c r="O81" s="188"/>
      <c r="P81" s="188"/>
      <c r="Q81" s="188"/>
      <c r="R81" s="188"/>
      <c r="S81" s="188"/>
      <c r="T81" s="188"/>
      <c r="U81" s="188"/>
      <c r="V81" s="188"/>
    </row>
    <row r="82" spans="1:40" s="2" customFormat="1" ht="15" customHeight="1">
      <c r="B82" s="187" t="s">
        <v>76</v>
      </c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54"/>
      <c r="O82" s="54" t="s">
        <v>77</v>
      </c>
      <c r="P82" s="54"/>
      <c r="Q82" s="54"/>
      <c r="R82" s="54"/>
      <c r="S82" s="54"/>
      <c r="T82" s="54"/>
      <c r="U82" s="54"/>
      <c r="V82" s="54"/>
    </row>
    <row r="83" spans="1:40" s="2" customFormat="1" ht="15" customHeight="1">
      <c r="B83" s="187" t="s">
        <v>76</v>
      </c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51"/>
      <c r="O83" s="51"/>
      <c r="P83" s="51"/>
      <c r="Q83" s="51"/>
      <c r="R83" s="51"/>
      <c r="S83" s="51"/>
      <c r="T83" s="51"/>
      <c r="U83" s="52"/>
      <c r="V83" s="53"/>
    </row>
    <row r="84" spans="1:40" s="2" customFormat="1" ht="15" customHeight="1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188" t="s">
        <v>78</v>
      </c>
      <c r="O84" s="188"/>
      <c r="P84" s="188"/>
      <c r="Q84" s="188"/>
      <c r="R84" s="188"/>
      <c r="S84" s="188"/>
      <c r="T84" s="188"/>
      <c r="U84" s="188"/>
      <c r="V84" s="188"/>
    </row>
    <row r="85" spans="1:40" s="2" customFormat="1" ht="15" customHeight="1">
      <c r="B85" s="189" t="s">
        <v>79</v>
      </c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51"/>
      <c r="O85" s="51"/>
      <c r="P85" s="51"/>
      <c r="Q85" s="51"/>
      <c r="R85" s="51"/>
      <c r="S85" s="51"/>
      <c r="T85" s="51"/>
      <c r="U85" s="52"/>
      <c r="V85" s="53"/>
    </row>
    <row r="86" spans="1:40" s="2" customFormat="1" ht="15" customHeight="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2"/>
      <c r="V86" s="53"/>
    </row>
    <row r="87" spans="1:40" s="2" customFormat="1" ht="15" customHeight="1">
      <c r="B87" s="189" t="s">
        <v>80</v>
      </c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51"/>
      <c r="O87" s="51"/>
      <c r="P87" s="51"/>
      <c r="Q87" s="51"/>
      <c r="R87" s="51"/>
      <c r="S87" s="51"/>
      <c r="T87" s="51"/>
      <c r="U87" s="52"/>
      <c r="V87" s="53"/>
    </row>
    <row r="88" spans="1:40" s="2" customFormat="1" ht="15" customHeight="1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1"/>
      <c r="O88" s="51"/>
      <c r="P88" s="51"/>
      <c r="Q88" s="51"/>
      <c r="R88" s="51"/>
      <c r="S88" s="51"/>
      <c r="T88" s="51"/>
      <c r="U88" s="52"/>
      <c r="V88" s="53"/>
    </row>
    <row r="89" spans="1:40" s="2" customFormat="1" ht="15" customHeight="1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1"/>
      <c r="O89" s="51"/>
      <c r="P89" s="51"/>
      <c r="Q89" s="51"/>
      <c r="R89" s="51"/>
      <c r="S89" s="51"/>
      <c r="T89" s="51"/>
      <c r="U89" s="52"/>
      <c r="V89" s="53"/>
    </row>
    <row r="90" spans="1:40" s="2" customFormat="1" ht="15" customHeight="1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1"/>
      <c r="O90" s="51"/>
      <c r="P90" s="51"/>
      <c r="Q90" s="51"/>
      <c r="R90" s="51"/>
      <c r="S90" s="51"/>
      <c r="T90" s="51"/>
      <c r="U90" s="52"/>
      <c r="V90" s="53"/>
    </row>
    <row r="91" spans="1:40" s="2" customFormat="1" ht="15" customHeight="1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1"/>
      <c r="O91" s="51"/>
      <c r="P91" s="51"/>
      <c r="Q91" s="51"/>
      <c r="R91" s="51"/>
      <c r="S91" s="51"/>
      <c r="T91" s="51"/>
      <c r="U91" s="52"/>
      <c r="V91" s="53"/>
    </row>
    <row r="92" spans="1:40" s="57" customFormat="1" ht="15" customHeight="1">
      <c r="B92" s="58"/>
      <c r="C92" s="58"/>
      <c r="D92" s="59" t="s">
        <v>26</v>
      </c>
      <c r="E92" s="57" t="s">
        <v>72</v>
      </c>
      <c r="M92" s="57" t="s">
        <v>81</v>
      </c>
      <c r="V92" s="60"/>
    </row>
    <row r="93" spans="1:40" s="76" customFormat="1" ht="15" customHeight="1">
      <c r="B93" s="74"/>
      <c r="C93" s="74"/>
      <c r="D93" s="75"/>
      <c r="H93" s="76" t="s">
        <v>28</v>
      </c>
      <c r="K93" s="76" t="s">
        <v>29</v>
      </c>
      <c r="N93" s="76" t="s">
        <v>30</v>
      </c>
      <c r="V93" s="61"/>
    </row>
    <row r="94" spans="1:40" s="112" customFormat="1" ht="19.899999999999999" customHeight="1">
      <c r="B94" s="193" t="s">
        <v>0</v>
      </c>
      <c r="C94" s="111"/>
      <c r="D94" s="193" t="s">
        <v>1</v>
      </c>
      <c r="E94" s="193" t="s">
        <v>2</v>
      </c>
      <c r="F94" s="193" t="s">
        <v>3</v>
      </c>
      <c r="G94" s="197" t="s">
        <v>23</v>
      </c>
      <c r="H94" s="190" t="s">
        <v>4</v>
      </c>
      <c r="I94" s="191"/>
      <c r="J94" s="191"/>
      <c r="K94" s="191"/>
      <c r="L94" s="191"/>
      <c r="M94" s="191"/>
      <c r="N94" s="191"/>
      <c r="O94" s="191"/>
      <c r="P94" s="191"/>
      <c r="Q94" s="191"/>
      <c r="R94" s="192"/>
      <c r="S94" s="193" t="s">
        <v>5</v>
      </c>
      <c r="T94" s="195" t="s">
        <v>24</v>
      </c>
      <c r="U94" s="220" t="s">
        <v>7</v>
      </c>
      <c r="V94" s="196" t="s">
        <v>22</v>
      </c>
    </row>
    <row r="95" spans="1:40" s="112" customFormat="1" ht="19.899999999999999" customHeight="1">
      <c r="B95" s="194"/>
      <c r="C95" s="111"/>
      <c r="D95" s="194"/>
      <c r="E95" s="194"/>
      <c r="F95" s="194"/>
      <c r="G95" s="198"/>
      <c r="H95" s="111" t="s">
        <v>96</v>
      </c>
      <c r="I95" s="111" t="s">
        <v>97</v>
      </c>
      <c r="J95" s="111" t="s">
        <v>98</v>
      </c>
      <c r="K95" s="111" t="s">
        <v>11</v>
      </c>
      <c r="L95" s="111" t="s">
        <v>16</v>
      </c>
      <c r="M95" s="111" t="s">
        <v>99</v>
      </c>
      <c r="N95" s="111" t="s">
        <v>100</v>
      </c>
      <c r="O95" s="111" t="s">
        <v>17</v>
      </c>
      <c r="P95" s="111" t="s">
        <v>14</v>
      </c>
      <c r="Q95" s="111" t="s">
        <v>18</v>
      </c>
      <c r="R95" s="111" t="s">
        <v>15</v>
      </c>
      <c r="S95" s="194"/>
      <c r="T95" s="195"/>
      <c r="U95" s="221"/>
      <c r="V95" s="196"/>
    </row>
    <row r="96" spans="1:40" s="109" customFormat="1" ht="19.899999999999999" customHeight="1">
      <c r="A96" s="35"/>
      <c r="B96" s="195">
        <v>6</v>
      </c>
      <c r="C96" s="197">
        <f>'S1'!C10</f>
        <v>0</v>
      </c>
      <c r="D96" s="212" t="str">
        <f>Ave!C10</f>
        <v>ሰልማን ሁሴን አደም</v>
      </c>
      <c r="E96" s="195" t="str">
        <f>'S1'!E10</f>
        <v>M</v>
      </c>
      <c r="F96" s="195">
        <f>'S1'!F10</f>
        <v>13</v>
      </c>
      <c r="G96" s="106" t="s">
        <v>94</v>
      </c>
      <c r="H96" s="106">
        <f>'S1'!G10</f>
        <v>44</v>
      </c>
      <c r="I96" s="106">
        <f>'S1'!H10</f>
        <v>44</v>
      </c>
      <c r="J96" s="106">
        <f>'S1'!I10</f>
        <v>40</v>
      </c>
      <c r="K96" s="106">
        <f>'S1'!J10</f>
        <v>42</v>
      </c>
      <c r="L96" s="106">
        <f>'S1'!K10</f>
        <v>41</v>
      </c>
      <c r="M96" s="106">
        <f>'S1'!L10</f>
        <v>54</v>
      </c>
      <c r="N96" s="106">
        <f>'S1'!M10</f>
        <v>45</v>
      </c>
      <c r="O96" s="106">
        <f>'S1'!N10</f>
        <v>49</v>
      </c>
      <c r="P96" s="106">
        <f>'S1'!O10</f>
        <v>68.5</v>
      </c>
      <c r="Q96" s="106">
        <f>'S1'!P10</f>
        <v>61</v>
      </c>
      <c r="R96" s="106">
        <f>'S1'!Q10</f>
        <v>80</v>
      </c>
      <c r="S96" s="106">
        <f>'S1'!S10</f>
        <v>568.5</v>
      </c>
      <c r="T96" s="106">
        <f>'S1'!T10</f>
        <v>51.68181818181818</v>
      </c>
      <c r="U96" s="119">
        <f>'S1'!U10</f>
        <v>24</v>
      </c>
      <c r="V96" s="218" t="str">
        <f>Ave!T10</f>
        <v>ተዛውሯል</v>
      </c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1:40" s="109" customFormat="1" ht="19.899999999999999" customHeight="1">
      <c r="A97" s="35"/>
      <c r="B97" s="195"/>
      <c r="C97" s="211"/>
      <c r="D97" s="213"/>
      <c r="E97" s="195"/>
      <c r="F97" s="195"/>
      <c r="G97" s="106" t="s">
        <v>95</v>
      </c>
      <c r="H97" s="106">
        <f>'S2'!G10</f>
        <v>57</v>
      </c>
      <c r="I97" s="106">
        <f>'S2'!H10</f>
        <v>49</v>
      </c>
      <c r="J97" s="106">
        <f>'S2'!I10</f>
        <v>44</v>
      </c>
      <c r="K97" s="106">
        <f>'S2'!J10</f>
        <v>34</v>
      </c>
      <c r="L97" s="106">
        <f>'S2'!K10</f>
        <v>33</v>
      </c>
      <c r="M97" s="106">
        <f>'S2'!L10</f>
        <v>50</v>
      </c>
      <c r="N97" s="106">
        <f>'S2'!M10</f>
        <v>51</v>
      </c>
      <c r="O97" s="106">
        <f>'S2'!N10</f>
        <v>50</v>
      </c>
      <c r="P97" s="106">
        <f>'S2'!O10</f>
        <v>64</v>
      </c>
      <c r="Q97" s="106">
        <f>'S2'!P10</f>
        <v>44</v>
      </c>
      <c r="R97" s="106">
        <f>'S2'!Q10</f>
        <v>75</v>
      </c>
      <c r="S97" s="106">
        <f>'S2'!S10</f>
        <v>551</v>
      </c>
      <c r="T97" s="106">
        <f>'S2'!T10</f>
        <v>50.090909090909093</v>
      </c>
      <c r="U97" s="119">
        <f>'S2'!U10</f>
        <v>24</v>
      </c>
      <c r="V97" s="218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1:40" s="35" customFormat="1" ht="19.899999999999999" customHeight="1">
      <c r="B98" s="195"/>
      <c r="C98" s="198"/>
      <c r="D98" s="214"/>
      <c r="E98" s="195"/>
      <c r="F98" s="195"/>
      <c r="G98" s="111" t="s">
        <v>24</v>
      </c>
      <c r="H98" s="111">
        <f>Ave!F10</f>
        <v>50.5</v>
      </c>
      <c r="I98" s="111">
        <f>Ave!G10</f>
        <v>46.5</v>
      </c>
      <c r="J98" s="111">
        <f>Ave!H10</f>
        <v>42</v>
      </c>
      <c r="K98" s="111">
        <f>Ave!I10</f>
        <v>38</v>
      </c>
      <c r="L98" s="111">
        <f>Ave!J10</f>
        <v>37</v>
      </c>
      <c r="M98" s="111">
        <f>Ave!K10</f>
        <v>52</v>
      </c>
      <c r="N98" s="111">
        <f>Ave!L10</f>
        <v>48</v>
      </c>
      <c r="O98" s="111">
        <f>Ave!M10</f>
        <v>49.5</v>
      </c>
      <c r="P98" s="111">
        <f>Ave!N10</f>
        <v>66.25</v>
      </c>
      <c r="Q98" s="111">
        <f>Ave!O10</f>
        <v>52.5</v>
      </c>
      <c r="R98" s="111">
        <f>Ave!P10</f>
        <v>77.5</v>
      </c>
      <c r="S98" s="111">
        <f>Ave!Q10</f>
        <v>559.75</v>
      </c>
      <c r="T98" s="111">
        <f>Ave!R10</f>
        <v>50.886363636363633</v>
      </c>
      <c r="U98" s="107">
        <f>Ave!S10</f>
        <v>24</v>
      </c>
      <c r="V98" s="218"/>
    </row>
    <row r="99" spans="1:40" s="2" customFormat="1" ht="1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1"/>
      <c r="U99" s="52"/>
      <c r="V99" s="53"/>
    </row>
    <row r="100" spans="1:40" s="2" customFormat="1" ht="15" customHeight="1">
      <c r="B100" s="188" t="s">
        <v>73</v>
      </c>
      <c r="C100" s="188"/>
      <c r="D100" s="188"/>
      <c r="E100" s="188"/>
      <c r="F100" s="187" t="s">
        <v>74</v>
      </c>
      <c r="G100" s="187"/>
      <c r="H100" s="187"/>
      <c r="I100" s="187"/>
      <c r="J100" s="187"/>
      <c r="K100" s="187"/>
      <c r="L100" s="187"/>
      <c r="M100" s="187"/>
      <c r="N100" s="188" t="s">
        <v>75</v>
      </c>
      <c r="O100" s="188"/>
      <c r="P100" s="188"/>
      <c r="Q100" s="188"/>
      <c r="R100" s="188"/>
      <c r="S100" s="188"/>
      <c r="T100" s="188"/>
      <c r="U100" s="188"/>
      <c r="V100" s="188"/>
    </row>
    <row r="101" spans="1:40" s="2" customFormat="1" ht="15" customHeight="1">
      <c r="B101" s="187" t="s">
        <v>76</v>
      </c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54"/>
      <c r="O101" s="54" t="s">
        <v>77</v>
      </c>
      <c r="P101" s="54"/>
      <c r="Q101" s="54"/>
      <c r="R101" s="54"/>
      <c r="S101" s="54"/>
      <c r="T101" s="54"/>
      <c r="U101" s="54"/>
      <c r="V101" s="54"/>
    </row>
    <row r="102" spans="1:40" s="2" customFormat="1" ht="15" customHeight="1">
      <c r="B102" s="187" t="s">
        <v>76</v>
      </c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51"/>
      <c r="O102" s="51"/>
      <c r="P102" s="51"/>
      <c r="Q102" s="51"/>
      <c r="R102" s="51"/>
      <c r="S102" s="51"/>
      <c r="T102" s="51"/>
      <c r="U102" s="52"/>
      <c r="V102" s="53"/>
    </row>
    <row r="103" spans="1:40" s="2" customFormat="1" ht="15" customHeight="1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188" t="s">
        <v>78</v>
      </c>
      <c r="O103" s="188"/>
      <c r="P103" s="188"/>
      <c r="Q103" s="188"/>
      <c r="R103" s="188"/>
      <c r="S103" s="188"/>
      <c r="T103" s="188"/>
      <c r="U103" s="188"/>
      <c r="V103" s="188"/>
    </row>
    <row r="104" spans="1:40" s="2" customFormat="1" ht="15" customHeight="1">
      <c r="B104" s="189" t="s">
        <v>79</v>
      </c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51"/>
      <c r="O104" s="51"/>
      <c r="P104" s="51"/>
      <c r="Q104" s="51"/>
      <c r="R104" s="51"/>
      <c r="S104" s="51"/>
      <c r="T104" s="51"/>
      <c r="U104" s="52"/>
      <c r="V104" s="53"/>
    </row>
    <row r="105" spans="1:40" s="2" customFormat="1" ht="15" customHeight="1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2"/>
      <c r="V105" s="53"/>
    </row>
    <row r="106" spans="1:40" s="2" customFormat="1" ht="15" customHeight="1">
      <c r="B106" s="189" t="s">
        <v>80</v>
      </c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51"/>
      <c r="O106" s="51"/>
      <c r="P106" s="51"/>
      <c r="Q106" s="51"/>
      <c r="R106" s="51"/>
      <c r="S106" s="51"/>
      <c r="T106" s="51"/>
      <c r="U106" s="52"/>
      <c r="V106" s="53"/>
    </row>
    <row r="107" spans="1:40" s="2" customFormat="1" ht="15" customHeight="1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1"/>
      <c r="O107" s="51"/>
      <c r="P107" s="51"/>
      <c r="Q107" s="51"/>
      <c r="R107" s="51"/>
      <c r="S107" s="51"/>
      <c r="T107" s="51"/>
      <c r="U107" s="52"/>
      <c r="V107" s="53"/>
    </row>
    <row r="108" spans="1:40" s="2" customFormat="1" ht="15" customHeight="1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1"/>
      <c r="O108" s="51"/>
      <c r="P108" s="51"/>
      <c r="Q108" s="51"/>
      <c r="R108" s="51"/>
      <c r="S108" s="51"/>
      <c r="T108" s="51"/>
      <c r="U108" s="52"/>
      <c r="V108" s="53"/>
    </row>
    <row r="109" spans="1:40" s="57" customFormat="1" ht="15" customHeight="1">
      <c r="B109" s="58"/>
      <c r="C109" s="58"/>
      <c r="D109" s="59" t="s">
        <v>26</v>
      </c>
      <c r="E109" s="57" t="s">
        <v>72</v>
      </c>
      <c r="M109" s="57" t="s">
        <v>81</v>
      </c>
      <c r="V109" s="60"/>
    </row>
    <row r="110" spans="1:40" s="76" customFormat="1" ht="15" customHeight="1">
      <c r="B110" s="74"/>
      <c r="C110" s="74"/>
      <c r="D110" s="75"/>
      <c r="H110" s="76" t="s">
        <v>28</v>
      </c>
      <c r="K110" s="76" t="s">
        <v>29</v>
      </c>
      <c r="N110" s="76" t="s">
        <v>30</v>
      </c>
      <c r="V110" s="61"/>
    </row>
    <row r="111" spans="1:40" s="112" customFormat="1" ht="15" customHeight="1">
      <c r="B111" s="193" t="s">
        <v>0</v>
      </c>
      <c r="C111" s="111"/>
      <c r="D111" s="193" t="s">
        <v>1</v>
      </c>
      <c r="E111" s="193" t="s">
        <v>2</v>
      </c>
      <c r="F111" s="193" t="s">
        <v>3</v>
      </c>
      <c r="G111" s="197" t="s">
        <v>23</v>
      </c>
      <c r="H111" s="190" t="s">
        <v>4</v>
      </c>
      <c r="I111" s="191"/>
      <c r="J111" s="191"/>
      <c r="K111" s="191"/>
      <c r="L111" s="191"/>
      <c r="M111" s="191"/>
      <c r="N111" s="191"/>
      <c r="O111" s="191"/>
      <c r="P111" s="191"/>
      <c r="Q111" s="191"/>
      <c r="R111" s="192"/>
      <c r="S111" s="193" t="s">
        <v>5</v>
      </c>
      <c r="T111" s="195" t="s">
        <v>24</v>
      </c>
      <c r="U111" s="220" t="s">
        <v>7</v>
      </c>
      <c r="V111" s="196" t="s">
        <v>22</v>
      </c>
    </row>
    <row r="112" spans="1:40" s="112" customFormat="1" ht="15" customHeight="1">
      <c r="B112" s="194"/>
      <c r="C112" s="111"/>
      <c r="D112" s="194"/>
      <c r="E112" s="194"/>
      <c r="F112" s="194"/>
      <c r="G112" s="198"/>
      <c r="H112" s="111" t="s">
        <v>96</v>
      </c>
      <c r="I112" s="111" t="s">
        <v>97</v>
      </c>
      <c r="J112" s="111" t="s">
        <v>98</v>
      </c>
      <c r="K112" s="111" t="s">
        <v>11</v>
      </c>
      <c r="L112" s="111" t="s">
        <v>16</v>
      </c>
      <c r="M112" s="111" t="s">
        <v>99</v>
      </c>
      <c r="N112" s="111" t="s">
        <v>100</v>
      </c>
      <c r="O112" s="111" t="s">
        <v>17</v>
      </c>
      <c r="P112" s="111" t="s">
        <v>14</v>
      </c>
      <c r="Q112" s="111" t="s">
        <v>18</v>
      </c>
      <c r="R112" s="111" t="s">
        <v>15</v>
      </c>
      <c r="S112" s="194"/>
      <c r="T112" s="195"/>
      <c r="U112" s="221"/>
      <c r="V112" s="196"/>
    </row>
    <row r="113" spans="1:40" s="109" customFormat="1" ht="14.25">
      <c r="A113" s="35"/>
      <c r="B113" s="195">
        <v>7</v>
      </c>
      <c r="C113" s="197">
        <f>'S1'!C11</f>
        <v>7</v>
      </c>
      <c r="D113" s="212" t="str">
        <f>Ave!C11</f>
        <v>ሰልማን ሙሀመድ ይማም</v>
      </c>
      <c r="E113" s="195" t="str">
        <f>'S1'!E11</f>
        <v>M</v>
      </c>
      <c r="F113" s="195">
        <f>'S1'!F11</f>
        <v>13</v>
      </c>
      <c r="G113" s="106" t="s">
        <v>94</v>
      </c>
      <c r="H113" s="106">
        <f>'S1'!G11</f>
        <v>64</v>
      </c>
      <c r="I113" s="106">
        <f>'S1'!H11</f>
        <v>46</v>
      </c>
      <c r="J113" s="106">
        <f>'S1'!I11</f>
        <v>33</v>
      </c>
      <c r="K113" s="106">
        <f>'S1'!J11</f>
        <v>55</v>
      </c>
      <c r="L113" s="106">
        <f>'S1'!K11</f>
        <v>35</v>
      </c>
      <c r="M113" s="106">
        <f>'S1'!L11</f>
        <v>57</v>
      </c>
      <c r="N113" s="106">
        <f>'S1'!M11</f>
        <v>40</v>
      </c>
      <c r="O113" s="106">
        <f>'S1'!N11</f>
        <v>54</v>
      </c>
      <c r="P113" s="106">
        <f>'S1'!O11</f>
        <v>69.5</v>
      </c>
      <c r="Q113" s="106">
        <f>'S1'!P11</f>
        <v>56</v>
      </c>
      <c r="R113" s="106">
        <f>'S1'!Q11</f>
        <v>39</v>
      </c>
      <c r="S113" s="106">
        <f>'S1'!S11</f>
        <v>548.5</v>
      </c>
      <c r="T113" s="106">
        <f>'S1'!T11</f>
        <v>49.863636363636367</v>
      </c>
      <c r="U113" s="119">
        <f>'S1'!U11</f>
        <v>30</v>
      </c>
      <c r="V113" s="218" t="str">
        <f>Ave!T11</f>
        <v>አልተዛወረም</v>
      </c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</row>
    <row r="114" spans="1:40" s="109" customFormat="1" ht="14.25">
      <c r="A114" s="35"/>
      <c r="B114" s="195"/>
      <c r="C114" s="211"/>
      <c r="D114" s="213"/>
      <c r="E114" s="195"/>
      <c r="F114" s="195"/>
      <c r="G114" s="106" t="s">
        <v>95</v>
      </c>
      <c r="H114" s="106">
        <f>'S2'!G11</f>
        <v>69</v>
      </c>
      <c r="I114" s="106">
        <f>'S2'!H11</f>
        <v>33</v>
      </c>
      <c r="J114" s="106">
        <f>'S2'!I11</f>
        <v>29</v>
      </c>
      <c r="K114" s="106">
        <f>'S2'!J11</f>
        <v>39</v>
      </c>
      <c r="L114" s="106">
        <f>'S2'!K11</f>
        <v>37</v>
      </c>
      <c r="M114" s="106">
        <f>'S2'!L11</f>
        <v>45</v>
      </c>
      <c r="N114" s="106">
        <f>'S2'!M11</f>
        <v>46</v>
      </c>
      <c r="O114" s="106">
        <f>'S2'!N11</f>
        <v>52</v>
      </c>
      <c r="P114" s="106">
        <f>'S2'!O11</f>
        <v>67</v>
      </c>
      <c r="Q114" s="106">
        <f>'S2'!P11</f>
        <v>50</v>
      </c>
      <c r="R114" s="106">
        <f>'S2'!Q11</f>
        <v>53</v>
      </c>
      <c r="S114" s="106">
        <f>'S2'!S11</f>
        <v>520</v>
      </c>
      <c r="T114" s="106">
        <f>'S2'!T11</f>
        <v>47.272727272727273</v>
      </c>
      <c r="U114" s="119">
        <f>'S2'!U11</f>
        <v>30</v>
      </c>
      <c r="V114" s="218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</row>
    <row r="115" spans="1:40" s="35" customFormat="1" ht="20.45" customHeight="1">
      <c r="B115" s="195"/>
      <c r="C115" s="198"/>
      <c r="D115" s="214"/>
      <c r="E115" s="195"/>
      <c r="F115" s="195"/>
      <c r="G115" s="111" t="s">
        <v>24</v>
      </c>
      <c r="H115" s="111">
        <f>Ave!F11</f>
        <v>66.5</v>
      </c>
      <c r="I115" s="111">
        <f>Ave!G11</f>
        <v>39.5</v>
      </c>
      <c r="J115" s="111">
        <f>Ave!H11</f>
        <v>31</v>
      </c>
      <c r="K115" s="111">
        <f>Ave!I11</f>
        <v>47</v>
      </c>
      <c r="L115" s="111">
        <f>Ave!J11</f>
        <v>36</v>
      </c>
      <c r="M115" s="111">
        <f>Ave!K11</f>
        <v>51</v>
      </c>
      <c r="N115" s="111">
        <f>Ave!L11</f>
        <v>43</v>
      </c>
      <c r="O115" s="111">
        <f>Ave!M11</f>
        <v>53</v>
      </c>
      <c r="P115" s="111">
        <f>Ave!N11</f>
        <v>68.25</v>
      </c>
      <c r="Q115" s="111">
        <f>Ave!O11</f>
        <v>53</v>
      </c>
      <c r="R115" s="111">
        <f>Ave!P11</f>
        <v>46</v>
      </c>
      <c r="S115" s="111">
        <f>Ave!Q11</f>
        <v>534.25</v>
      </c>
      <c r="T115" s="111">
        <f>Ave!R11</f>
        <v>48.56818181818182</v>
      </c>
      <c r="U115" s="107">
        <f>Ave!S11</f>
        <v>32</v>
      </c>
      <c r="V115" s="218"/>
    </row>
    <row r="116" spans="1:40" s="2" customFormat="1" ht="15" customHeight="1"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1"/>
      <c r="U116" s="52"/>
      <c r="V116" s="53"/>
    </row>
    <row r="117" spans="1:40" s="2" customFormat="1" ht="15" customHeight="1">
      <c r="B117" s="188" t="s">
        <v>73</v>
      </c>
      <c r="C117" s="188"/>
      <c r="D117" s="188"/>
      <c r="E117" s="188"/>
      <c r="F117" s="187" t="s">
        <v>74</v>
      </c>
      <c r="G117" s="187"/>
      <c r="H117" s="187"/>
      <c r="I117" s="187"/>
      <c r="J117" s="187"/>
      <c r="K117" s="187"/>
      <c r="L117" s="187"/>
      <c r="M117" s="187"/>
      <c r="N117" s="188" t="s">
        <v>75</v>
      </c>
      <c r="O117" s="188"/>
      <c r="P117" s="188"/>
      <c r="Q117" s="188"/>
      <c r="R117" s="188"/>
      <c r="S117" s="188"/>
      <c r="T117" s="188"/>
      <c r="U117" s="188"/>
      <c r="V117" s="188"/>
    </row>
    <row r="118" spans="1:40" s="2" customFormat="1" ht="15" customHeight="1">
      <c r="B118" s="187" t="s">
        <v>76</v>
      </c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54"/>
      <c r="O118" s="54" t="s">
        <v>77</v>
      </c>
      <c r="P118" s="54"/>
      <c r="Q118" s="54"/>
      <c r="R118" s="54"/>
      <c r="S118" s="54"/>
      <c r="T118" s="54"/>
      <c r="U118" s="54"/>
      <c r="V118" s="54"/>
    </row>
    <row r="119" spans="1:40" s="2" customFormat="1" ht="15" customHeight="1">
      <c r="B119" s="187" t="s">
        <v>76</v>
      </c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51"/>
      <c r="O119" s="51"/>
      <c r="P119" s="51"/>
      <c r="Q119" s="51"/>
      <c r="R119" s="51"/>
      <c r="S119" s="51"/>
      <c r="T119" s="51"/>
      <c r="U119" s="52"/>
      <c r="V119" s="53"/>
    </row>
    <row r="120" spans="1:40" s="2" customFormat="1" ht="15" customHeight="1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188" t="s">
        <v>78</v>
      </c>
      <c r="O120" s="188"/>
      <c r="P120" s="188"/>
      <c r="Q120" s="188"/>
      <c r="R120" s="188"/>
      <c r="S120" s="188"/>
      <c r="T120" s="188"/>
      <c r="U120" s="188"/>
      <c r="V120" s="188"/>
    </row>
    <row r="121" spans="1:40" s="2" customFormat="1" ht="15" customHeight="1">
      <c r="B121" s="189" t="s">
        <v>79</v>
      </c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51"/>
      <c r="O121" s="51"/>
      <c r="P121" s="51"/>
      <c r="Q121" s="51"/>
      <c r="R121" s="51"/>
      <c r="S121" s="51"/>
      <c r="T121" s="51"/>
      <c r="U121" s="52"/>
      <c r="V121" s="53"/>
    </row>
    <row r="122" spans="1:40" s="2" customFormat="1" ht="15" customHeight="1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2"/>
      <c r="V122" s="53"/>
    </row>
    <row r="123" spans="1:40" s="2" customFormat="1" ht="15" customHeight="1">
      <c r="B123" s="189" t="s">
        <v>80</v>
      </c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51"/>
      <c r="O123" s="51"/>
      <c r="P123" s="51"/>
      <c r="Q123" s="51"/>
      <c r="R123" s="51"/>
      <c r="S123" s="51"/>
      <c r="T123" s="51"/>
      <c r="U123" s="52"/>
      <c r="V123" s="53"/>
    </row>
    <row r="124" spans="1:40" s="2" customFormat="1" ht="15" customHeight="1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1"/>
      <c r="O124" s="51"/>
      <c r="P124" s="51"/>
      <c r="Q124" s="51"/>
      <c r="R124" s="51"/>
      <c r="S124" s="51"/>
      <c r="T124" s="51"/>
      <c r="U124" s="52"/>
      <c r="V124" s="53"/>
    </row>
    <row r="125" spans="1:40" s="2" customFormat="1" ht="15" customHeight="1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1"/>
      <c r="O125" s="51"/>
      <c r="P125" s="51"/>
      <c r="Q125" s="51"/>
      <c r="R125" s="51"/>
      <c r="S125" s="51"/>
      <c r="T125" s="51"/>
      <c r="U125" s="52"/>
      <c r="V125" s="53"/>
    </row>
    <row r="126" spans="1:40" s="2" customFormat="1" ht="15" customHeight="1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1"/>
      <c r="O126" s="51"/>
      <c r="P126" s="51"/>
      <c r="Q126" s="51"/>
      <c r="R126" s="51"/>
      <c r="S126" s="51"/>
      <c r="T126" s="51"/>
      <c r="U126" s="52"/>
      <c r="V126" s="53"/>
    </row>
    <row r="127" spans="1:40" s="2" customFormat="1" ht="15" customHeight="1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1"/>
      <c r="O127" s="51"/>
      <c r="P127" s="51"/>
      <c r="Q127" s="51"/>
      <c r="R127" s="51"/>
      <c r="S127" s="51"/>
      <c r="T127" s="51"/>
      <c r="U127" s="52"/>
      <c r="V127" s="53"/>
    </row>
    <row r="128" spans="1:40" s="57" customFormat="1" ht="15" customHeight="1">
      <c r="B128" s="58"/>
      <c r="C128" s="58"/>
      <c r="D128" s="59" t="s">
        <v>26</v>
      </c>
      <c r="E128" s="57" t="s">
        <v>72</v>
      </c>
      <c r="M128" s="57" t="s">
        <v>81</v>
      </c>
      <c r="V128" s="60"/>
    </row>
    <row r="129" spans="1:40" s="76" customFormat="1" ht="15" customHeight="1">
      <c r="B129" s="74"/>
      <c r="C129" s="74"/>
      <c r="D129" s="75"/>
      <c r="H129" s="76" t="s">
        <v>28</v>
      </c>
      <c r="K129" s="76" t="s">
        <v>29</v>
      </c>
      <c r="N129" s="76" t="s">
        <v>30</v>
      </c>
      <c r="V129" s="61"/>
    </row>
    <row r="130" spans="1:40" s="112" customFormat="1" ht="21" customHeight="1">
      <c r="B130" s="193" t="s">
        <v>0</v>
      </c>
      <c r="C130" s="111"/>
      <c r="D130" s="193" t="s">
        <v>1</v>
      </c>
      <c r="E130" s="193" t="s">
        <v>2</v>
      </c>
      <c r="F130" s="193" t="s">
        <v>3</v>
      </c>
      <c r="G130" s="197" t="s">
        <v>23</v>
      </c>
      <c r="H130" s="190" t="s">
        <v>4</v>
      </c>
      <c r="I130" s="191"/>
      <c r="J130" s="191"/>
      <c r="K130" s="191"/>
      <c r="L130" s="191"/>
      <c r="M130" s="191"/>
      <c r="N130" s="191"/>
      <c r="O130" s="191"/>
      <c r="P130" s="191"/>
      <c r="Q130" s="191"/>
      <c r="R130" s="192"/>
      <c r="S130" s="193" t="s">
        <v>5</v>
      </c>
      <c r="T130" s="195" t="s">
        <v>24</v>
      </c>
      <c r="U130" s="220" t="s">
        <v>7</v>
      </c>
      <c r="V130" s="196" t="s">
        <v>22</v>
      </c>
    </row>
    <row r="131" spans="1:40" s="112" customFormat="1" ht="21" customHeight="1">
      <c r="B131" s="194"/>
      <c r="C131" s="111"/>
      <c r="D131" s="194"/>
      <c r="E131" s="194"/>
      <c r="F131" s="194"/>
      <c r="G131" s="198"/>
      <c r="H131" s="111" t="s">
        <v>96</v>
      </c>
      <c r="I131" s="111" t="s">
        <v>97</v>
      </c>
      <c r="J131" s="111" t="s">
        <v>98</v>
      </c>
      <c r="K131" s="111" t="s">
        <v>11</v>
      </c>
      <c r="L131" s="111" t="s">
        <v>16</v>
      </c>
      <c r="M131" s="111" t="s">
        <v>99</v>
      </c>
      <c r="N131" s="111" t="s">
        <v>100</v>
      </c>
      <c r="O131" s="111" t="s">
        <v>17</v>
      </c>
      <c r="P131" s="111" t="s">
        <v>14</v>
      </c>
      <c r="Q131" s="111" t="s">
        <v>18</v>
      </c>
      <c r="R131" s="111" t="s">
        <v>15</v>
      </c>
      <c r="S131" s="194"/>
      <c r="T131" s="195"/>
      <c r="U131" s="221"/>
      <c r="V131" s="196"/>
    </row>
    <row r="132" spans="1:40" s="109" customFormat="1" ht="21" customHeight="1">
      <c r="A132" s="35"/>
      <c r="B132" s="195">
        <v>8</v>
      </c>
      <c r="C132" s="197">
        <f>'S1'!C12</f>
        <v>8</v>
      </c>
      <c r="D132" s="212" t="str">
        <f>Ave!C12</f>
        <v>ሰሚር ኢብራሂም ሰኢድ</v>
      </c>
      <c r="E132" s="195" t="str">
        <f>'S1'!E12</f>
        <v>M</v>
      </c>
      <c r="F132" s="195">
        <f>'S1'!F12</f>
        <v>13</v>
      </c>
      <c r="G132" s="106" t="s">
        <v>94</v>
      </c>
      <c r="H132" s="106">
        <f>'S1'!G12</f>
        <v>73</v>
      </c>
      <c r="I132" s="106">
        <f>'S1'!H12</f>
        <v>80</v>
      </c>
      <c r="J132" s="106">
        <f>'S1'!I12</f>
        <v>59</v>
      </c>
      <c r="K132" s="106">
        <f>'S1'!J12</f>
        <v>63</v>
      </c>
      <c r="L132" s="106">
        <f>'S1'!K12</f>
        <v>60</v>
      </c>
      <c r="M132" s="106">
        <f>'S1'!L12</f>
        <v>77</v>
      </c>
      <c r="N132" s="106">
        <f>'S1'!M12</f>
        <v>59</v>
      </c>
      <c r="O132" s="106">
        <f>'S1'!N12</f>
        <v>62</v>
      </c>
      <c r="P132" s="106">
        <f>'S1'!O12</f>
        <v>82</v>
      </c>
      <c r="Q132" s="106">
        <f>'S1'!P12</f>
        <v>77</v>
      </c>
      <c r="R132" s="106">
        <f>'S1'!Q12</f>
        <v>78</v>
      </c>
      <c r="S132" s="106">
        <f>'S1'!S12</f>
        <v>770</v>
      </c>
      <c r="T132" s="106">
        <f>'S1'!T12</f>
        <v>70</v>
      </c>
      <c r="U132" s="119">
        <f>'S1'!U12</f>
        <v>4</v>
      </c>
      <c r="V132" s="218" t="str">
        <f>Ave!T12</f>
        <v>ተዛውሯል</v>
      </c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</row>
    <row r="133" spans="1:40" s="109" customFormat="1" ht="21" customHeight="1">
      <c r="A133" s="35"/>
      <c r="B133" s="195"/>
      <c r="C133" s="211"/>
      <c r="D133" s="213"/>
      <c r="E133" s="195"/>
      <c r="F133" s="195"/>
      <c r="G133" s="106" t="s">
        <v>95</v>
      </c>
      <c r="H133" s="106">
        <f>'S2'!G12</f>
        <v>83</v>
      </c>
      <c r="I133" s="106">
        <f>'S2'!H12</f>
        <v>71</v>
      </c>
      <c r="J133" s="106">
        <f>'S2'!I12</f>
        <v>60</v>
      </c>
      <c r="K133" s="106">
        <f>'S2'!J12</f>
        <v>53</v>
      </c>
      <c r="L133" s="106">
        <f>'S2'!K12</f>
        <v>48</v>
      </c>
      <c r="M133" s="106">
        <f>'S2'!L12</f>
        <v>46</v>
      </c>
      <c r="N133" s="106">
        <f>'S2'!M12</f>
        <v>61</v>
      </c>
      <c r="O133" s="106">
        <f>'S2'!N12</f>
        <v>70</v>
      </c>
      <c r="P133" s="106">
        <f>'S2'!O12</f>
        <v>73</v>
      </c>
      <c r="Q133" s="106">
        <f>'S2'!P12</f>
        <v>67</v>
      </c>
      <c r="R133" s="106">
        <f>'S2'!Q12</f>
        <v>78</v>
      </c>
      <c r="S133" s="106">
        <f>'S2'!S12</f>
        <v>710</v>
      </c>
      <c r="T133" s="106">
        <f>'S2'!T12</f>
        <v>64.545454545454547</v>
      </c>
      <c r="U133" s="119">
        <f>'S2'!U12</f>
        <v>4</v>
      </c>
      <c r="V133" s="218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</row>
    <row r="134" spans="1:40" s="35" customFormat="1" ht="21" customHeight="1">
      <c r="B134" s="195"/>
      <c r="C134" s="198"/>
      <c r="D134" s="214"/>
      <c r="E134" s="195"/>
      <c r="F134" s="195"/>
      <c r="G134" s="111" t="s">
        <v>24</v>
      </c>
      <c r="H134" s="111">
        <f>Ave!F12</f>
        <v>78</v>
      </c>
      <c r="I134" s="111">
        <f>Ave!G12</f>
        <v>75.5</v>
      </c>
      <c r="J134" s="111">
        <f>Ave!H12</f>
        <v>59.5</v>
      </c>
      <c r="K134" s="111">
        <f>Ave!I12</f>
        <v>58</v>
      </c>
      <c r="L134" s="111">
        <f>Ave!J12</f>
        <v>54</v>
      </c>
      <c r="M134" s="111">
        <f>Ave!K12</f>
        <v>61.5</v>
      </c>
      <c r="N134" s="111">
        <f>Ave!L12</f>
        <v>60</v>
      </c>
      <c r="O134" s="111">
        <f>Ave!M12</f>
        <v>66</v>
      </c>
      <c r="P134" s="111">
        <f>Ave!N12</f>
        <v>77.5</v>
      </c>
      <c r="Q134" s="111">
        <f>Ave!O12</f>
        <v>72</v>
      </c>
      <c r="R134" s="111">
        <f>Ave!P12</f>
        <v>78</v>
      </c>
      <c r="S134" s="111">
        <f>Ave!Q12</f>
        <v>740</v>
      </c>
      <c r="T134" s="111">
        <f>Ave!R12</f>
        <v>67.272727272727266</v>
      </c>
      <c r="U134" s="107">
        <f>Ave!S12</f>
        <v>4</v>
      </c>
      <c r="V134" s="218"/>
    </row>
    <row r="135" spans="1:40" s="2" customFormat="1" ht="15" customHeight="1"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1"/>
      <c r="U135" s="52"/>
      <c r="V135" s="53"/>
    </row>
    <row r="136" spans="1:40" s="2" customFormat="1" ht="15" customHeight="1">
      <c r="B136" s="188" t="s">
        <v>73</v>
      </c>
      <c r="C136" s="188"/>
      <c r="D136" s="188"/>
      <c r="E136" s="188"/>
      <c r="F136" s="187" t="s">
        <v>74</v>
      </c>
      <c r="G136" s="187"/>
      <c r="H136" s="187"/>
      <c r="I136" s="187"/>
      <c r="J136" s="187"/>
      <c r="K136" s="187"/>
      <c r="L136" s="187"/>
      <c r="M136" s="187"/>
      <c r="N136" s="188" t="s">
        <v>75</v>
      </c>
      <c r="O136" s="188"/>
      <c r="P136" s="188"/>
      <c r="Q136" s="188"/>
      <c r="R136" s="188"/>
      <c r="S136" s="188"/>
      <c r="T136" s="188"/>
      <c r="U136" s="188"/>
      <c r="V136" s="188"/>
    </row>
    <row r="137" spans="1:40" s="2" customFormat="1" ht="15" customHeight="1">
      <c r="B137" s="187" t="s">
        <v>76</v>
      </c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54"/>
      <c r="O137" s="54" t="s">
        <v>77</v>
      </c>
      <c r="P137" s="54"/>
      <c r="Q137" s="54"/>
      <c r="R137" s="54"/>
      <c r="S137" s="54"/>
      <c r="T137" s="54"/>
      <c r="U137" s="54"/>
      <c r="V137" s="54"/>
    </row>
    <row r="138" spans="1:40" s="2" customFormat="1" ht="15" customHeight="1">
      <c r="B138" s="187" t="s">
        <v>76</v>
      </c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51"/>
      <c r="O138" s="51"/>
      <c r="P138" s="51"/>
      <c r="Q138" s="51"/>
      <c r="R138" s="51"/>
      <c r="S138" s="51"/>
      <c r="T138" s="51"/>
      <c r="U138" s="52"/>
      <c r="V138" s="53"/>
    </row>
    <row r="139" spans="1:40" s="2" customFormat="1" ht="15" customHeight="1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188" t="s">
        <v>78</v>
      </c>
      <c r="O139" s="188"/>
      <c r="P139" s="188"/>
      <c r="Q139" s="188"/>
      <c r="R139" s="188"/>
      <c r="S139" s="188"/>
      <c r="T139" s="188"/>
      <c r="U139" s="188"/>
      <c r="V139" s="188"/>
    </row>
    <row r="140" spans="1:40" s="2" customFormat="1" ht="15" customHeight="1">
      <c r="B140" s="189" t="s">
        <v>79</v>
      </c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51"/>
      <c r="O140" s="51"/>
      <c r="P140" s="51"/>
      <c r="Q140" s="51"/>
      <c r="R140" s="51"/>
      <c r="S140" s="51"/>
      <c r="T140" s="51"/>
      <c r="U140" s="52"/>
      <c r="V140" s="53"/>
    </row>
    <row r="141" spans="1:40" s="2" customFormat="1" ht="15" customHeight="1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2"/>
      <c r="V141" s="53"/>
    </row>
    <row r="142" spans="1:40" s="2" customFormat="1" ht="15" customHeight="1">
      <c r="B142" s="189" t="s">
        <v>80</v>
      </c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51"/>
      <c r="O142" s="51"/>
      <c r="P142" s="51"/>
      <c r="Q142" s="51"/>
      <c r="R142" s="51"/>
      <c r="S142" s="51"/>
      <c r="T142" s="51"/>
      <c r="U142" s="52"/>
      <c r="V142" s="53"/>
    </row>
    <row r="143" spans="1:40" s="2" customFormat="1" ht="15" customHeight="1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1"/>
      <c r="O143" s="51"/>
      <c r="P143" s="51"/>
      <c r="Q143" s="51"/>
      <c r="R143" s="51"/>
      <c r="S143" s="51"/>
      <c r="T143" s="51"/>
      <c r="U143" s="52"/>
      <c r="V143" s="53"/>
    </row>
    <row r="144" spans="1:40" s="2" customFormat="1" ht="15" customHeight="1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1"/>
      <c r="O144" s="51"/>
      <c r="P144" s="51"/>
      <c r="Q144" s="51"/>
      <c r="R144" s="51"/>
      <c r="S144" s="51"/>
      <c r="T144" s="51"/>
      <c r="U144" s="52"/>
      <c r="V144" s="53"/>
    </row>
    <row r="145" spans="1:40" s="57" customFormat="1" ht="15" customHeight="1">
      <c r="B145" s="58"/>
      <c r="C145" s="58"/>
      <c r="D145" s="59" t="s">
        <v>26</v>
      </c>
      <c r="E145" s="57" t="s">
        <v>72</v>
      </c>
      <c r="M145" s="57" t="s">
        <v>81</v>
      </c>
      <c r="V145" s="60"/>
    </row>
    <row r="146" spans="1:40" s="76" customFormat="1" ht="15" customHeight="1">
      <c r="B146" s="74"/>
      <c r="C146" s="74"/>
      <c r="D146" s="75"/>
      <c r="H146" s="76" t="s">
        <v>28</v>
      </c>
      <c r="K146" s="76" t="s">
        <v>29</v>
      </c>
      <c r="N146" s="76" t="s">
        <v>30</v>
      </c>
      <c r="V146" s="61"/>
    </row>
    <row r="147" spans="1:40" s="112" customFormat="1" ht="21" customHeight="1">
      <c r="B147" s="193" t="s">
        <v>0</v>
      </c>
      <c r="C147" s="111"/>
      <c r="D147" s="193" t="s">
        <v>1</v>
      </c>
      <c r="E147" s="193" t="s">
        <v>2</v>
      </c>
      <c r="F147" s="193" t="s">
        <v>3</v>
      </c>
      <c r="G147" s="197" t="s">
        <v>23</v>
      </c>
      <c r="H147" s="190" t="s">
        <v>4</v>
      </c>
      <c r="I147" s="191"/>
      <c r="J147" s="191"/>
      <c r="K147" s="191"/>
      <c r="L147" s="191"/>
      <c r="M147" s="191"/>
      <c r="N147" s="191"/>
      <c r="O147" s="191"/>
      <c r="P147" s="191"/>
      <c r="Q147" s="191"/>
      <c r="R147" s="192"/>
      <c r="S147" s="193" t="s">
        <v>5</v>
      </c>
      <c r="T147" s="195" t="s">
        <v>24</v>
      </c>
      <c r="U147" s="220" t="s">
        <v>7</v>
      </c>
      <c r="V147" s="196" t="s">
        <v>22</v>
      </c>
    </row>
    <row r="148" spans="1:40" s="112" customFormat="1" ht="21" customHeight="1">
      <c r="B148" s="194"/>
      <c r="C148" s="111"/>
      <c r="D148" s="194"/>
      <c r="E148" s="194"/>
      <c r="F148" s="194"/>
      <c r="G148" s="198"/>
      <c r="H148" s="111" t="s">
        <v>96</v>
      </c>
      <c r="I148" s="111" t="s">
        <v>97</v>
      </c>
      <c r="J148" s="111" t="s">
        <v>98</v>
      </c>
      <c r="K148" s="111" t="s">
        <v>11</v>
      </c>
      <c r="L148" s="111" t="s">
        <v>16</v>
      </c>
      <c r="M148" s="111" t="s">
        <v>99</v>
      </c>
      <c r="N148" s="111" t="s">
        <v>100</v>
      </c>
      <c r="O148" s="111" t="s">
        <v>17</v>
      </c>
      <c r="P148" s="111" t="s">
        <v>14</v>
      </c>
      <c r="Q148" s="111" t="s">
        <v>18</v>
      </c>
      <c r="R148" s="111" t="s">
        <v>15</v>
      </c>
      <c r="S148" s="194"/>
      <c r="T148" s="195"/>
      <c r="U148" s="221"/>
      <c r="V148" s="196"/>
    </row>
    <row r="149" spans="1:40" s="109" customFormat="1" ht="21" customHeight="1">
      <c r="A149" s="35"/>
      <c r="B149" s="195">
        <v>9</v>
      </c>
      <c r="C149" s="197">
        <f>'S1'!C13</f>
        <v>9</v>
      </c>
      <c r="D149" s="212" t="str">
        <f>Ave!C13</f>
        <v>ሰኢድ ሙሀመድ ያሲን</v>
      </c>
      <c r="E149" s="195" t="str">
        <f>'S1'!E13</f>
        <v>M</v>
      </c>
      <c r="F149" s="195">
        <f>'S1'!F13</f>
        <v>16</v>
      </c>
      <c r="G149" s="106" t="s">
        <v>94</v>
      </c>
      <c r="H149" s="106">
        <f>'S1'!G13</f>
        <v>37</v>
      </c>
      <c r="I149" s="106">
        <f>'S1'!H13</f>
        <v>45</v>
      </c>
      <c r="J149" s="106">
        <f>'S1'!I13</f>
        <v>66</v>
      </c>
      <c r="K149" s="106">
        <f>'S1'!J13</f>
        <v>49</v>
      </c>
      <c r="L149" s="106">
        <f>'S1'!K13</f>
        <v>37</v>
      </c>
      <c r="M149" s="106">
        <f>'S1'!L13</f>
        <v>50</v>
      </c>
      <c r="N149" s="106">
        <f>'S1'!M13</f>
        <v>36</v>
      </c>
      <c r="O149" s="106">
        <f>'S1'!N13</f>
        <v>61</v>
      </c>
      <c r="P149" s="106">
        <f>'S1'!O13</f>
        <v>71</v>
      </c>
      <c r="Q149" s="106">
        <f>'S1'!P13</f>
        <v>55</v>
      </c>
      <c r="R149" s="106">
        <f>'S1'!Q13</f>
        <v>90</v>
      </c>
      <c r="S149" s="106">
        <f>'S1'!S13</f>
        <v>597</v>
      </c>
      <c r="T149" s="106">
        <f>'S1'!T13</f>
        <v>54.272727272727273</v>
      </c>
      <c r="U149" s="119">
        <f>'S1'!U13</f>
        <v>13</v>
      </c>
      <c r="V149" s="218" t="str">
        <f>Ave!T13</f>
        <v>ተዛውሯል</v>
      </c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</row>
    <row r="150" spans="1:40" s="109" customFormat="1" ht="21" customHeight="1">
      <c r="A150" s="35"/>
      <c r="B150" s="195"/>
      <c r="C150" s="211"/>
      <c r="D150" s="213"/>
      <c r="E150" s="195"/>
      <c r="F150" s="195"/>
      <c r="G150" s="106" t="s">
        <v>95</v>
      </c>
      <c r="H150" s="106">
        <f>'S2'!G13</f>
        <v>44</v>
      </c>
      <c r="I150" s="106">
        <f>'S2'!H13</f>
        <v>34</v>
      </c>
      <c r="J150" s="106">
        <f>'S2'!I13</f>
        <v>54</v>
      </c>
      <c r="K150" s="106">
        <f>'S2'!J13</f>
        <v>48</v>
      </c>
      <c r="L150" s="106">
        <f>'S2'!K13</f>
        <v>52</v>
      </c>
      <c r="M150" s="106">
        <f>'S2'!L13</f>
        <v>58</v>
      </c>
      <c r="N150" s="106">
        <f>'S2'!M13</f>
        <v>75</v>
      </c>
      <c r="O150" s="106">
        <f>'S2'!N13</f>
        <v>52</v>
      </c>
      <c r="P150" s="106">
        <f>'S2'!O13</f>
        <v>59</v>
      </c>
      <c r="Q150" s="106">
        <f>'S2'!P13</f>
        <v>66</v>
      </c>
      <c r="R150" s="106">
        <f>'S2'!Q13</f>
        <v>63</v>
      </c>
      <c r="S150" s="106">
        <f>'S2'!S13</f>
        <v>605</v>
      </c>
      <c r="T150" s="106">
        <f>'S2'!T13</f>
        <v>55</v>
      </c>
      <c r="U150" s="119">
        <f>'S2'!U13</f>
        <v>13</v>
      </c>
      <c r="V150" s="218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</row>
    <row r="151" spans="1:40" s="35" customFormat="1" ht="21" customHeight="1">
      <c r="B151" s="195"/>
      <c r="C151" s="198"/>
      <c r="D151" s="214"/>
      <c r="E151" s="195"/>
      <c r="F151" s="195"/>
      <c r="G151" s="111" t="s">
        <v>24</v>
      </c>
      <c r="H151" s="111">
        <f>Ave!F13</f>
        <v>40.5</v>
      </c>
      <c r="I151" s="111">
        <f>Ave!G13</f>
        <v>39.5</v>
      </c>
      <c r="J151" s="111">
        <f>Ave!H13</f>
        <v>60</v>
      </c>
      <c r="K151" s="111">
        <f>Ave!I13</f>
        <v>48.5</v>
      </c>
      <c r="L151" s="111">
        <f>Ave!J13</f>
        <v>44.5</v>
      </c>
      <c r="M151" s="111">
        <f>Ave!K13</f>
        <v>54</v>
      </c>
      <c r="N151" s="111">
        <f>Ave!L13</f>
        <v>55.5</v>
      </c>
      <c r="O151" s="111">
        <f>Ave!M13</f>
        <v>56.5</v>
      </c>
      <c r="P151" s="111">
        <f>Ave!N13</f>
        <v>65</v>
      </c>
      <c r="Q151" s="111">
        <f>Ave!O13</f>
        <v>60.5</v>
      </c>
      <c r="R151" s="111">
        <f>Ave!P13</f>
        <v>76.5</v>
      </c>
      <c r="S151" s="111">
        <f>Ave!Q13</f>
        <v>601</v>
      </c>
      <c r="T151" s="111">
        <f>Ave!R13</f>
        <v>54.636363636363633</v>
      </c>
      <c r="U151" s="107">
        <f>Ave!S13</f>
        <v>14</v>
      </c>
      <c r="V151" s="218"/>
    </row>
    <row r="152" spans="1:40" s="2" customFormat="1" ht="15" customHeight="1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1"/>
      <c r="U152" s="52"/>
      <c r="V152" s="53"/>
    </row>
    <row r="153" spans="1:40" s="2" customFormat="1" ht="15" customHeight="1">
      <c r="B153" s="188" t="s">
        <v>73</v>
      </c>
      <c r="C153" s="188"/>
      <c r="D153" s="188"/>
      <c r="E153" s="188"/>
      <c r="F153" s="187" t="s">
        <v>74</v>
      </c>
      <c r="G153" s="187"/>
      <c r="H153" s="187"/>
      <c r="I153" s="187"/>
      <c r="J153" s="187"/>
      <c r="K153" s="187"/>
      <c r="L153" s="187"/>
      <c r="M153" s="187"/>
      <c r="N153" s="188" t="s">
        <v>75</v>
      </c>
      <c r="O153" s="188"/>
      <c r="P153" s="188"/>
      <c r="Q153" s="188"/>
      <c r="R153" s="188"/>
      <c r="S153" s="188"/>
      <c r="T153" s="188"/>
      <c r="U153" s="188"/>
      <c r="V153" s="188"/>
    </row>
    <row r="154" spans="1:40" s="2" customFormat="1" ht="15" customHeight="1">
      <c r="B154" s="187" t="s">
        <v>76</v>
      </c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54"/>
      <c r="O154" s="54" t="s">
        <v>77</v>
      </c>
      <c r="P154" s="54"/>
      <c r="Q154" s="54"/>
      <c r="R154" s="54"/>
      <c r="S154" s="54"/>
      <c r="T154" s="54"/>
      <c r="U154" s="54"/>
      <c r="V154" s="54"/>
    </row>
    <row r="155" spans="1:40" s="2" customFormat="1" ht="15" customHeight="1">
      <c r="B155" s="187" t="s">
        <v>76</v>
      </c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51"/>
      <c r="O155" s="51"/>
      <c r="P155" s="51"/>
      <c r="Q155" s="51"/>
      <c r="R155" s="51"/>
      <c r="S155" s="51"/>
      <c r="T155" s="51"/>
      <c r="U155" s="52"/>
      <c r="V155" s="53"/>
    </row>
    <row r="156" spans="1:40" s="2" customFormat="1" ht="15" customHeight="1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188" t="s">
        <v>78</v>
      </c>
      <c r="O156" s="188"/>
      <c r="P156" s="188"/>
      <c r="Q156" s="188"/>
      <c r="R156" s="188"/>
      <c r="S156" s="188"/>
      <c r="T156" s="188"/>
      <c r="U156" s="188"/>
      <c r="V156" s="188"/>
    </row>
    <row r="157" spans="1:40" s="2" customFormat="1" ht="15" customHeight="1">
      <c r="B157" s="189" t="s">
        <v>79</v>
      </c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51"/>
      <c r="O157" s="51"/>
      <c r="P157" s="51"/>
      <c r="Q157" s="51"/>
      <c r="R157" s="51"/>
      <c r="S157" s="51"/>
      <c r="T157" s="51"/>
      <c r="U157" s="52"/>
      <c r="V157" s="53"/>
    </row>
    <row r="158" spans="1:40" s="2" customFormat="1" ht="15" customHeight="1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2"/>
      <c r="V158" s="53"/>
    </row>
    <row r="159" spans="1:40" s="2" customFormat="1" ht="15" customHeight="1">
      <c r="B159" s="189" t="s">
        <v>80</v>
      </c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51"/>
      <c r="O159" s="51"/>
      <c r="P159" s="51"/>
      <c r="Q159" s="51"/>
      <c r="R159" s="51"/>
      <c r="S159" s="51"/>
      <c r="T159" s="51"/>
      <c r="U159" s="52"/>
      <c r="V159" s="53"/>
    </row>
    <row r="160" spans="1:40" s="2" customFormat="1" ht="15" customHeight="1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1"/>
      <c r="O160" s="51"/>
      <c r="P160" s="51"/>
      <c r="Q160" s="51"/>
      <c r="R160" s="51"/>
      <c r="S160" s="51"/>
      <c r="T160" s="51"/>
      <c r="U160" s="52"/>
      <c r="V160" s="53"/>
    </row>
    <row r="161" spans="1:40" s="2" customFormat="1" ht="15" customHeight="1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1"/>
      <c r="O161" s="51"/>
      <c r="P161" s="51"/>
      <c r="Q161" s="51"/>
      <c r="R161" s="51"/>
      <c r="S161" s="51"/>
      <c r="T161" s="51"/>
      <c r="U161" s="52"/>
      <c r="V161" s="53"/>
    </row>
    <row r="162" spans="1:40" s="2" customFormat="1" ht="15" customHeight="1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1"/>
      <c r="O162" s="51"/>
      <c r="P162" s="51"/>
      <c r="Q162" s="51"/>
      <c r="R162" s="51"/>
      <c r="S162" s="51"/>
      <c r="T162" s="51"/>
      <c r="U162" s="52"/>
      <c r="V162" s="53"/>
    </row>
    <row r="163" spans="1:40" s="2" customFormat="1" ht="15" customHeight="1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1"/>
      <c r="O163" s="51"/>
      <c r="P163" s="51"/>
      <c r="Q163" s="51"/>
      <c r="R163" s="51"/>
      <c r="S163" s="51"/>
      <c r="T163" s="51"/>
      <c r="U163" s="52"/>
      <c r="V163" s="53"/>
    </row>
    <row r="164" spans="1:40" s="57" customFormat="1" ht="15" customHeight="1">
      <c r="B164" s="58"/>
      <c r="C164" s="58"/>
      <c r="D164" s="59" t="s">
        <v>26</v>
      </c>
      <c r="E164" s="57" t="s">
        <v>72</v>
      </c>
      <c r="M164" s="57" t="s">
        <v>81</v>
      </c>
      <c r="V164" s="60"/>
    </row>
    <row r="165" spans="1:40" s="76" customFormat="1" ht="15.6" customHeight="1">
      <c r="B165" s="74"/>
      <c r="C165" s="74"/>
      <c r="D165" s="75"/>
      <c r="H165" s="76" t="s">
        <v>28</v>
      </c>
      <c r="K165" s="76" t="s">
        <v>29</v>
      </c>
      <c r="N165" s="76" t="s">
        <v>30</v>
      </c>
      <c r="V165" s="61"/>
    </row>
    <row r="166" spans="1:40" s="112" customFormat="1" ht="21" customHeight="1">
      <c r="B166" s="193" t="s">
        <v>0</v>
      </c>
      <c r="C166" s="111"/>
      <c r="D166" s="193" t="s">
        <v>1</v>
      </c>
      <c r="E166" s="193" t="s">
        <v>2</v>
      </c>
      <c r="F166" s="193" t="s">
        <v>3</v>
      </c>
      <c r="G166" s="197" t="s">
        <v>23</v>
      </c>
      <c r="H166" s="190" t="s">
        <v>4</v>
      </c>
      <c r="I166" s="191"/>
      <c r="J166" s="191"/>
      <c r="K166" s="191"/>
      <c r="L166" s="191"/>
      <c r="M166" s="191"/>
      <c r="N166" s="191"/>
      <c r="O166" s="191"/>
      <c r="P166" s="191"/>
      <c r="Q166" s="191"/>
      <c r="R166" s="192"/>
      <c r="S166" s="193" t="s">
        <v>5</v>
      </c>
      <c r="T166" s="195" t="s">
        <v>24</v>
      </c>
      <c r="U166" s="220" t="s">
        <v>7</v>
      </c>
      <c r="V166" s="196" t="s">
        <v>22</v>
      </c>
    </row>
    <row r="167" spans="1:40" s="112" customFormat="1" ht="21" customHeight="1">
      <c r="B167" s="194"/>
      <c r="C167" s="111"/>
      <c r="D167" s="194"/>
      <c r="E167" s="194"/>
      <c r="F167" s="194"/>
      <c r="G167" s="198"/>
      <c r="H167" s="111" t="s">
        <v>96</v>
      </c>
      <c r="I167" s="111" t="s">
        <v>97</v>
      </c>
      <c r="J167" s="111" t="s">
        <v>98</v>
      </c>
      <c r="K167" s="111" t="s">
        <v>11</v>
      </c>
      <c r="L167" s="111" t="s">
        <v>16</v>
      </c>
      <c r="M167" s="111" t="s">
        <v>99</v>
      </c>
      <c r="N167" s="111" t="s">
        <v>100</v>
      </c>
      <c r="O167" s="111" t="s">
        <v>17</v>
      </c>
      <c r="P167" s="111" t="s">
        <v>14</v>
      </c>
      <c r="Q167" s="111" t="s">
        <v>18</v>
      </c>
      <c r="R167" s="111" t="s">
        <v>15</v>
      </c>
      <c r="S167" s="194"/>
      <c r="T167" s="195"/>
      <c r="U167" s="221"/>
      <c r="V167" s="196"/>
    </row>
    <row r="168" spans="1:40" s="109" customFormat="1" ht="21" customHeight="1">
      <c r="A168" s="35"/>
      <c r="B168" s="195">
        <v>10</v>
      </c>
      <c r="C168" s="197">
        <f>'S1'!C14</f>
        <v>10</v>
      </c>
      <c r="D168" s="212" t="str">
        <f>Ave!C14</f>
        <v>ሰኢድ አህመድ ሚነወር</v>
      </c>
      <c r="E168" s="195" t="str">
        <f>'S1'!E14</f>
        <v>M</v>
      </c>
      <c r="F168" s="195">
        <f>'S1'!F14</f>
        <v>15</v>
      </c>
      <c r="G168" s="106" t="s">
        <v>94</v>
      </c>
      <c r="H168" s="106">
        <f>'S1'!G14</f>
        <v>39</v>
      </c>
      <c r="I168" s="106">
        <f>'S1'!H14</f>
        <v>34</v>
      </c>
      <c r="J168" s="106">
        <f>'S1'!I14</f>
        <v>40</v>
      </c>
      <c r="K168" s="106">
        <f>'S1'!J14</f>
        <v>46</v>
      </c>
      <c r="L168" s="106">
        <f>'S1'!K14</f>
        <v>36</v>
      </c>
      <c r="M168" s="106">
        <f>'S1'!L14</f>
        <v>59</v>
      </c>
      <c r="N168" s="106">
        <f>'S1'!M14</f>
        <v>47</v>
      </c>
      <c r="O168" s="106">
        <f>'S1'!N14</f>
        <v>44</v>
      </c>
      <c r="P168" s="106">
        <f>'S1'!O14</f>
        <v>68</v>
      </c>
      <c r="Q168" s="106">
        <f>'S1'!P14</f>
        <v>52</v>
      </c>
      <c r="R168" s="106">
        <f>'S1'!Q14</f>
        <v>69</v>
      </c>
      <c r="S168" s="106">
        <f>'S1'!S14</f>
        <v>534</v>
      </c>
      <c r="T168" s="106">
        <f>'S1'!T14</f>
        <v>48.545454545454547</v>
      </c>
      <c r="U168" s="119">
        <f>'S1'!U14</f>
        <v>33</v>
      </c>
      <c r="V168" s="218" t="str">
        <f>Ave!T14</f>
        <v>-</v>
      </c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</row>
    <row r="169" spans="1:40" s="109" customFormat="1" ht="21" customHeight="1">
      <c r="A169" s="35"/>
      <c r="B169" s="195"/>
      <c r="C169" s="211"/>
      <c r="D169" s="213"/>
      <c r="E169" s="195"/>
      <c r="F169" s="195"/>
      <c r="G169" s="106" t="s">
        <v>95</v>
      </c>
      <c r="H169" s="106">
        <f>'S2'!G14</f>
        <v>0</v>
      </c>
      <c r="I169" s="106">
        <f>'S2'!H14</f>
        <v>0</v>
      </c>
      <c r="J169" s="106">
        <f>'S2'!I14</f>
        <v>0</v>
      </c>
      <c r="K169" s="106">
        <f>'S2'!J14</f>
        <v>0</v>
      </c>
      <c r="L169" s="106">
        <f>'S2'!K14</f>
        <v>0</v>
      </c>
      <c r="M169" s="106">
        <f>'S2'!L14</f>
        <v>0</v>
      </c>
      <c r="N169" s="106">
        <f>'S2'!M14</f>
        <v>0</v>
      </c>
      <c r="O169" s="106">
        <f>'S2'!N14</f>
        <v>0</v>
      </c>
      <c r="P169" s="106">
        <f>'S2'!O14</f>
        <v>0</v>
      </c>
      <c r="Q169" s="106">
        <f>'S2'!P14</f>
        <v>0</v>
      </c>
      <c r="R169" s="106">
        <f>'S2'!Q14</f>
        <v>0</v>
      </c>
      <c r="S169" s="106" t="str">
        <f>'S2'!S14</f>
        <v/>
      </c>
      <c r="T169" s="106" t="str">
        <f>'S2'!T14</f>
        <v/>
      </c>
      <c r="U169" s="119" t="str">
        <f>'S2'!U14</f>
        <v/>
      </c>
      <c r="V169" s="218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</row>
    <row r="170" spans="1:40" s="35" customFormat="1" ht="21" customHeight="1">
      <c r="B170" s="195"/>
      <c r="C170" s="198"/>
      <c r="D170" s="214"/>
      <c r="E170" s="195"/>
      <c r="F170" s="195"/>
      <c r="G170" s="111" t="s">
        <v>24</v>
      </c>
      <c r="H170" s="111" t="str">
        <f>Ave!F14</f>
        <v/>
      </c>
      <c r="I170" s="111" t="str">
        <f>Ave!G14</f>
        <v/>
      </c>
      <c r="J170" s="111" t="str">
        <f>Ave!H14</f>
        <v/>
      </c>
      <c r="K170" s="111" t="str">
        <f>Ave!I14</f>
        <v/>
      </c>
      <c r="L170" s="111" t="str">
        <f>Ave!J14</f>
        <v/>
      </c>
      <c r="M170" s="111" t="str">
        <f>Ave!K14</f>
        <v/>
      </c>
      <c r="N170" s="111" t="str">
        <f>Ave!L14</f>
        <v/>
      </c>
      <c r="O170" s="111" t="str">
        <f>Ave!M14</f>
        <v/>
      </c>
      <c r="P170" s="111" t="str">
        <f>Ave!N14</f>
        <v/>
      </c>
      <c r="Q170" s="111" t="str">
        <f>Ave!O14</f>
        <v/>
      </c>
      <c r="R170" s="111" t="str">
        <f>Ave!P14</f>
        <v/>
      </c>
      <c r="S170" s="111" t="str">
        <f>Ave!Q14</f>
        <v/>
      </c>
      <c r="T170" s="111" t="str">
        <f>Ave!R14</f>
        <v/>
      </c>
      <c r="U170" s="107" t="str">
        <f>Ave!S14</f>
        <v/>
      </c>
      <c r="V170" s="218"/>
    </row>
    <row r="171" spans="1:40" s="2" customFormat="1" ht="15" customHeight="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/>
      <c r="U171" s="52"/>
      <c r="V171" s="53"/>
    </row>
    <row r="172" spans="1:40" s="2" customFormat="1" ht="15" customHeight="1">
      <c r="B172" s="188" t="s">
        <v>73</v>
      </c>
      <c r="C172" s="188"/>
      <c r="D172" s="188"/>
      <c r="E172" s="188"/>
      <c r="F172" s="187" t="s">
        <v>74</v>
      </c>
      <c r="G172" s="187"/>
      <c r="H172" s="187"/>
      <c r="I172" s="187"/>
      <c r="J172" s="187"/>
      <c r="K172" s="187"/>
      <c r="L172" s="187"/>
      <c r="M172" s="187"/>
      <c r="N172" s="188" t="s">
        <v>75</v>
      </c>
      <c r="O172" s="188"/>
      <c r="P172" s="188"/>
      <c r="Q172" s="188"/>
      <c r="R172" s="188"/>
      <c r="S172" s="188"/>
      <c r="T172" s="188"/>
      <c r="U172" s="188"/>
      <c r="V172" s="188"/>
    </row>
    <row r="173" spans="1:40" s="2" customFormat="1" ht="15" customHeight="1">
      <c r="B173" s="187" t="s">
        <v>76</v>
      </c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54"/>
      <c r="O173" s="54" t="s">
        <v>77</v>
      </c>
      <c r="P173" s="54"/>
      <c r="Q173" s="54"/>
      <c r="R173" s="54"/>
      <c r="S173" s="54"/>
      <c r="T173" s="54"/>
      <c r="U173" s="54"/>
      <c r="V173" s="54"/>
    </row>
    <row r="174" spans="1:40" s="2" customFormat="1" ht="15" customHeight="1">
      <c r="B174" s="187" t="s">
        <v>76</v>
      </c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51"/>
      <c r="O174" s="51"/>
      <c r="P174" s="51"/>
      <c r="Q174" s="51"/>
      <c r="R174" s="51"/>
      <c r="S174" s="51"/>
      <c r="T174" s="51"/>
      <c r="U174" s="52"/>
      <c r="V174" s="53"/>
    </row>
    <row r="175" spans="1:40" s="2" customFormat="1" ht="15" customHeight="1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188" t="s">
        <v>78</v>
      </c>
      <c r="O175" s="188"/>
      <c r="P175" s="188"/>
      <c r="Q175" s="188"/>
      <c r="R175" s="188"/>
      <c r="S175" s="188"/>
      <c r="T175" s="188"/>
      <c r="U175" s="188"/>
      <c r="V175" s="188"/>
    </row>
    <row r="176" spans="1:40" s="2" customFormat="1" ht="15" customHeight="1">
      <c r="B176" s="189" t="s">
        <v>79</v>
      </c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51"/>
      <c r="O176" s="51"/>
      <c r="P176" s="51"/>
      <c r="Q176" s="51"/>
      <c r="R176" s="51"/>
      <c r="S176" s="51"/>
      <c r="T176" s="51"/>
      <c r="U176" s="52"/>
      <c r="V176" s="53"/>
    </row>
    <row r="177" spans="1:40" s="2" customFormat="1" ht="1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2"/>
      <c r="V177" s="53"/>
    </row>
    <row r="178" spans="1:40" s="2" customFormat="1" ht="15" customHeight="1">
      <c r="B178" s="189" t="s">
        <v>80</v>
      </c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51"/>
      <c r="O178" s="51"/>
      <c r="P178" s="51"/>
      <c r="Q178" s="51"/>
      <c r="R178" s="51"/>
      <c r="S178" s="51"/>
      <c r="T178" s="51"/>
      <c r="U178" s="52"/>
      <c r="V178" s="53"/>
    </row>
    <row r="179" spans="1:40" s="2" customFormat="1" ht="15" customHeight="1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1"/>
      <c r="O179" s="51"/>
      <c r="P179" s="51"/>
      <c r="Q179" s="51"/>
      <c r="R179" s="51"/>
      <c r="S179" s="51"/>
      <c r="T179" s="51"/>
      <c r="U179" s="52"/>
      <c r="V179" s="53"/>
    </row>
    <row r="180" spans="1:40" s="2" customFormat="1" ht="15" customHeight="1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1"/>
      <c r="O180" s="51"/>
      <c r="P180" s="51"/>
      <c r="Q180" s="51"/>
      <c r="R180" s="51"/>
      <c r="S180" s="51"/>
      <c r="T180" s="51"/>
      <c r="U180" s="52"/>
      <c r="V180" s="120"/>
    </row>
    <row r="181" spans="1:40" s="57" customFormat="1" ht="15" customHeight="1">
      <c r="B181" s="58"/>
      <c r="C181" s="58"/>
      <c r="D181" s="59" t="s">
        <v>26</v>
      </c>
      <c r="E181" s="57" t="s">
        <v>72</v>
      </c>
      <c r="M181" s="57" t="s">
        <v>81</v>
      </c>
      <c r="V181" s="60"/>
    </row>
    <row r="182" spans="1:40" s="76" customFormat="1" ht="15" customHeight="1">
      <c r="B182" s="74"/>
      <c r="C182" s="74"/>
      <c r="D182" s="75"/>
      <c r="H182" s="76" t="s">
        <v>28</v>
      </c>
      <c r="K182" s="76" t="s">
        <v>29</v>
      </c>
      <c r="N182" s="76" t="s">
        <v>30</v>
      </c>
      <c r="V182" s="61"/>
    </row>
    <row r="183" spans="1:40" s="112" customFormat="1" ht="21" customHeight="1">
      <c r="B183" s="193" t="s">
        <v>0</v>
      </c>
      <c r="C183" s="111"/>
      <c r="D183" s="193" t="s">
        <v>1</v>
      </c>
      <c r="E183" s="193" t="s">
        <v>2</v>
      </c>
      <c r="F183" s="193" t="s">
        <v>3</v>
      </c>
      <c r="G183" s="197" t="s">
        <v>23</v>
      </c>
      <c r="H183" s="190" t="s">
        <v>4</v>
      </c>
      <c r="I183" s="191"/>
      <c r="J183" s="191"/>
      <c r="K183" s="191"/>
      <c r="L183" s="191"/>
      <c r="M183" s="191"/>
      <c r="N183" s="191"/>
      <c r="O183" s="191"/>
      <c r="P183" s="191"/>
      <c r="Q183" s="191"/>
      <c r="R183" s="192"/>
      <c r="S183" s="193" t="s">
        <v>5</v>
      </c>
      <c r="T183" s="195" t="s">
        <v>24</v>
      </c>
      <c r="U183" s="220" t="s">
        <v>7</v>
      </c>
      <c r="V183" s="196" t="s">
        <v>22</v>
      </c>
    </row>
    <row r="184" spans="1:40" s="112" customFormat="1" ht="21" customHeight="1">
      <c r="B184" s="194"/>
      <c r="C184" s="111"/>
      <c r="D184" s="194"/>
      <c r="E184" s="194"/>
      <c r="F184" s="194"/>
      <c r="G184" s="198"/>
      <c r="H184" s="111" t="s">
        <v>96</v>
      </c>
      <c r="I184" s="111" t="s">
        <v>97</v>
      </c>
      <c r="J184" s="111" t="s">
        <v>98</v>
      </c>
      <c r="K184" s="111" t="s">
        <v>11</v>
      </c>
      <c r="L184" s="111" t="s">
        <v>16</v>
      </c>
      <c r="M184" s="111" t="s">
        <v>99</v>
      </c>
      <c r="N184" s="111" t="s">
        <v>100</v>
      </c>
      <c r="O184" s="111" t="s">
        <v>17</v>
      </c>
      <c r="P184" s="111" t="s">
        <v>14</v>
      </c>
      <c r="Q184" s="111" t="s">
        <v>18</v>
      </c>
      <c r="R184" s="111" t="s">
        <v>15</v>
      </c>
      <c r="S184" s="194"/>
      <c r="T184" s="195"/>
      <c r="U184" s="221"/>
      <c r="V184" s="196"/>
    </row>
    <row r="185" spans="1:40" s="109" customFormat="1" ht="21" customHeight="1">
      <c r="A185" s="35"/>
      <c r="B185" s="195">
        <v>11</v>
      </c>
      <c r="C185" s="197">
        <f>'S1'!C15</f>
        <v>11</v>
      </c>
      <c r="D185" s="212" t="str">
        <f>Ave!C15</f>
        <v>ሰኢድ ይማም አሊ</v>
      </c>
      <c r="E185" s="195" t="str">
        <f>'S1'!E15</f>
        <v>M</v>
      </c>
      <c r="F185" s="195">
        <f>'S1'!F15</f>
        <v>15</v>
      </c>
      <c r="G185" s="106" t="s">
        <v>94</v>
      </c>
      <c r="H185" s="106">
        <f>'S1'!G15</f>
        <v>85</v>
      </c>
      <c r="I185" s="106">
        <f>'S1'!H15</f>
        <v>72</v>
      </c>
      <c r="J185" s="106">
        <f>'S1'!I15</f>
        <v>95</v>
      </c>
      <c r="K185" s="106">
        <f>'S1'!J15</f>
        <v>78</v>
      </c>
      <c r="L185" s="106">
        <f>'S1'!K15</f>
        <v>94.5</v>
      </c>
      <c r="M185" s="106">
        <f>'S1'!L15</f>
        <v>96</v>
      </c>
      <c r="N185" s="106">
        <f>'S1'!M15</f>
        <v>88</v>
      </c>
      <c r="O185" s="106">
        <f>'S1'!N15</f>
        <v>74</v>
      </c>
      <c r="P185" s="106">
        <f>'S1'!O15</f>
        <v>93.5</v>
      </c>
      <c r="Q185" s="106">
        <f>'S1'!P15</f>
        <v>80</v>
      </c>
      <c r="R185" s="106">
        <f>'S1'!Q15</f>
        <v>87</v>
      </c>
      <c r="S185" s="106">
        <f>'S1'!S15</f>
        <v>943</v>
      </c>
      <c r="T185" s="106">
        <f>'S1'!T15</f>
        <v>85.727272727272734</v>
      </c>
      <c r="U185" s="119">
        <f>'S1'!U15</f>
        <v>1</v>
      </c>
      <c r="V185" s="218" t="str">
        <f>Ave!T15</f>
        <v>ተዛውሯል</v>
      </c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</row>
    <row r="186" spans="1:40" s="109" customFormat="1" ht="21" customHeight="1">
      <c r="A186" s="35"/>
      <c r="B186" s="195"/>
      <c r="C186" s="211"/>
      <c r="D186" s="213"/>
      <c r="E186" s="195"/>
      <c r="F186" s="195"/>
      <c r="G186" s="106" t="s">
        <v>95</v>
      </c>
      <c r="H186" s="106">
        <f>'S2'!G15</f>
        <v>81</v>
      </c>
      <c r="I186" s="106">
        <f>'S2'!H15</f>
        <v>61</v>
      </c>
      <c r="J186" s="106">
        <f>'S2'!I15</f>
        <v>85</v>
      </c>
      <c r="K186" s="106">
        <f>'S2'!J15</f>
        <v>67</v>
      </c>
      <c r="L186" s="106">
        <f>'S2'!K15</f>
        <v>82</v>
      </c>
      <c r="M186" s="106">
        <f>'S2'!L15</f>
        <v>76</v>
      </c>
      <c r="N186" s="106">
        <f>'S2'!M15</f>
        <v>79</v>
      </c>
      <c r="O186" s="106">
        <f>'S2'!N15</f>
        <v>81</v>
      </c>
      <c r="P186" s="106">
        <f>'S2'!O15</f>
        <v>79</v>
      </c>
      <c r="Q186" s="106">
        <f>'S2'!P15</f>
        <v>88</v>
      </c>
      <c r="R186" s="106">
        <f>'S2'!Q15</f>
        <v>91</v>
      </c>
      <c r="S186" s="106">
        <f>'S2'!S15</f>
        <v>870</v>
      </c>
      <c r="T186" s="106">
        <f>'S2'!T15</f>
        <v>79.090909090909093</v>
      </c>
      <c r="U186" s="119">
        <f>'S2'!U15</f>
        <v>1</v>
      </c>
      <c r="V186" s="218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</row>
    <row r="187" spans="1:40" s="109" customFormat="1" ht="21" customHeight="1">
      <c r="A187" s="35"/>
      <c r="B187" s="195"/>
      <c r="C187" s="198"/>
      <c r="D187" s="214"/>
      <c r="E187" s="195"/>
      <c r="F187" s="195"/>
      <c r="G187" s="106" t="s">
        <v>24</v>
      </c>
      <c r="H187" s="106">
        <f>Ave!F15</f>
        <v>83</v>
      </c>
      <c r="I187" s="106">
        <f>Ave!G15</f>
        <v>66.5</v>
      </c>
      <c r="J187" s="106">
        <f>Ave!H15</f>
        <v>90</v>
      </c>
      <c r="K187" s="106">
        <f>Ave!I15</f>
        <v>72.5</v>
      </c>
      <c r="L187" s="106">
        <f>Ave!J15</f>
        <v>88.25</v>
      </c>
      <c r="M187" s="106">
        <f>Ave!K15</f>
        <v>86</v>
      </c>
      <c r="N187" s="106">
        <f>Ave!L15</f>
        <v>83.5</v>
      </c>
      <c r="O187" s="106">
        <f>Ave!M15</f>
        <v>77.5</v>
      </c>
      <c r="P187" s="106">
        <f>Ave!N15</f>
        <v>86.25</v>
      </c>
      <c r="Q187" s="106">
        <f>Ave!O15</f>
        <v>84</v>
      </c>
      <c r="R187" s="106">
        <f>Ave!P15</f>
        <v>89</v>
      </c>
      <c r="S187" s="106">
        <f>Ave!Q15</f>
        <v>906.5</v>
      </c>
      <c r="T187" s="106">
        <f>Ave!R15</f>
        <v>82.409090909090907</v>
      </c>
      <c r="U187" s="119">
        <f>Ave!S15</f>
        <v>1</v>
      </c>
      <c r="V187" s="218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</row>
    <row r="188" spans="1:40" s="2" customFormat="1" ht="1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/>
      <c r="U188" s="52"/>
      <c r="V188" s="53"/>
    </row>
    <row r="189" spans="1:40" s="2" customFormat="1" ht="15" customHeight="1">
      <c r="B189" s="188" t="s">
        <v>73</v>
      </c>
      <c r="C189" s="188"/>
      <c r="D189" s="188"/>
      <c r="E189" s="188"/>
      <c r="F189" s="187" t="s">
        <v>74</v>
      </c>
      <c r="G189" s="187"/>
      <c r="H189" s="187"/>
      <c r="I189" s="187"/>
      <c r="J189" s="187"/>
      <c r="K189" s="187"/>
      <c r="L189" s="187"/>
      <c r="M189" s="187"/>
      <c r="N189" s="188" t="s">
        <v>75</v>
      </c>
      <c r="O189" s="188"/>
      <c r="P189" s="188"/>
      <c r="Q189" s="188"/>
      <c r="R189" s="188"/>
      <c r="S189" s="188"/>
      <c r="T189" s="188"/>
      <c r="U189" s="188"/>
      <c r="V189" s="188"/>
    </row>
    <row r="190" spans="1:40" s="2" customFormat="1" ht="15" customHeight="1">
      <c r="B190" s="187" t="s">
        <v>76</v>
      </c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54"/>
      <c r="O190" s="54" t="s">
        <v>77</v>
      </c>
      <c r="P190" s="54"/>
      <c r="Q190" s="54"/>
      <c r="R190" s="54"/>
      <c r="S190" s="54"/>
      <c r="T190" s="54"/>
      <c r="U190" s="54"/>
      <c r="V190" s="54"/>
    </row>
    <row r="191" spans="1:40" s="2" customFormat="1" ht="15" customHeight="1">
      <c r="B191" s="187" t="s">
        <v>76</v>
      </c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51"/>
      <c r="O191" s="51"/>
      <c r="P191" s="51"/>
      <c r="Q191" s="51"/>
      <c r="R191" s="51"/>
      <c r="S191" s="51"/>
      <c r="T191" s="51"/>
      <c r="U191" s="52"/>
      <c r="V191" s="53"/>
    </row>
    <row r="192" spans="1:40" s="2" customFormat="1" ht="15" customHeight="1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188" t="s">
        <v>78</v>
      </c>
      <c r="O192" s="188"/>
      <c r="P192" s="188"/>
      <c r="Q192" s="188"/>
      <c r="R192" s="188"/>
      <c r="S192" s="188"/>
      <c r="T192" s="188"/>
      <c r="U192" s="188"/>
      <c r="V192" s="188"/>
    </row>
    <row r="193" spans="1:40" s="2" customFormat="1" ht="15" customHeight="1">
      <c r="B193" s="189" t="s">
        <v>79</v>
      </c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51"/>
      <c r="O193" s="51"/>
      <c r="P193" s="51"/>
      <c r="Q193" s="51"/>
      <c r="R193" s="51"/>
      <c r="S193" s="51"/>
      <c r="T193" s="51"/>
      <c r="U193" s="52"/>
      <c r="V193" s="53"/>
    </row>
    <row r="194" spans="1:40" s="2" customFormat="1" ht="1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2"/>
      <c r="V194" s="53"/>
    </row>
    <row r="195" spans="1:40" s="2" customFormat="1" ht="15" customHeight="1">
      <c r="B195" s="189" t="s">
        <v>80</v>
      </c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51"/>
      <c r="O195" s="51"/>
      <c r="P195" s="51"/>
      <c r="Q195" s="51"/>
      <c r="R195" s="51"/>
      <c r="S195" s="51"/>
      <c r="T195" s="51"/>
      <c r="U195" s="52"/>
      <c r="V195" s="53"/>
    </row>
    <row r="196" spans="1:40" s="2" customFormat="1" ht="15" customHeight="1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1"/>
      <c r="O196" s="51"/>
      <c r="P196" s="51"/>
      <c r="Q196" s="51"/>
      <c r="R196" s="51"/>
      <c r="S196" s="51"/>
      <c r="T196" s="51"/>
      <c r="U196" s="52"/>
      <c r="V196" s="53"/>
    </row>
    <row r="197" spans="1:40" s="2" customFormat="1" ht="15" customHeight="1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1"/>
      <c r="O197" s="51"/>
      <c r="P197" s="51"/>
      <c r="Q197" s="51"/>
      <c r="R197" s="51"/>
      <c r="S197" s="51"/>
      <c r="T197" s="51"/>
      <c r="U197" s="52"/>
      <c r="V197" s="53"/>
    </row>
    <row r="198" spans="1:40" s="2" customFormat="1" ht="15" customHeight="1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1"/>
      <c r="O198" s="51"/>
      <c r="P198" s="51"/>
      <c r="Q198" s="51"/>
      <c r="R198" s="51"/>
      <c r="S198" s="51"/>
      <c r="T198" s="51"/>
      <c r="U198" s="52"/>
      <c r="V198" s="53"/>
    </row>
    <row r="199" spans="1:40" s="2" customFormat="1" ht="15" customHeight="1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1"/>
      <c r="O199" s="51"/>
      <c r="P199" s="51"/>
      <c r="Q199" s="51"/>
      <c r="R199" s="51"/>
      <c r="S199" s="51"/>
      <c r="T199" s="51"/>
      <c r="U199" s="52"/>
      <c r="V199" s="53"/>
    </row>
    <row r="200" spans="1:40" s="57" customFormat="1" ht="15" customHeight="1">
      <c r="B200" s="58"/>
      <c r="C200" s="58"/>
      <c r="D200" s="59" t="s">
        <v>26</v>
      </c>
      <c r="E200" s="57" t="s">
        <v>72</v>
      </c>
      <c r="M200" s="57" t="s">
        <v>81</v>
      </c>
      <c r="V200" s="60"/>
    </row>
    <row r="201" spans="1:40" s="76" customFormat="1" ht="15" customHeight="1">
      <c r="B201" s="74"/>
      <c r="C201" s="74"/>
      <c r="D201" s="75"/>
      <c r="H201" s="76" t="s">
        <v>28</v>
      </c>
      <c r="K201" s="76" t="s">
        <v>29</v>
      </c>
      <c r="N201" s="76" t="s">
        <v>30</v>
      </c>
      <c r="V201" s="61"/>
    </row>
    <row r="202" spans="1:40" s="112" customFormat="1" ht="21" customHeight="1">
      <c r="B202" s="193" t="s">
        <v>0</v>
      </c>
      <c r="C202" s="111"/>
      <c r="D202" s="193" t="s">
        <v>1</v>
      </c>
      <c r="E202" s="193" t="s">
        <v>2</v>
      </c>
      <c r="F202" s="193" t="s">
        <v>3</v>
      </c>
      <c r="G202" s="197" t="s">
        <v>23</v>
      </c>
      <c r="H202" s="190" t="s">
        <v>4</v>
      </c>
      <c r="I202" s="191"/>
      <c r="J202" s="191"/>
      <c r="K202" s="191"/>
      <c r="L202" s="191"/>
      <c r="M202" s="191"/>
      <c r="N202" s="191"/>
      <c r="O202" s="191"/>
      <c r="P202" s="191"/>
      <c r="Q202" s="191"/>
      <c r="R202" s="192"/>
      <c r="S202" s="193" t="s">
        <v>5</v>
      </c>
      <c r="T202" s="195" t="s">
        <v>24</v>
      </c>
      <c r="U202" s="220" t="s">
        <v>7</v>
      </c>
      <c r="V202" s="196" t="s">
        <v>22</v>
      </c>
    </row>
    <row r="203" spans="1:40" s="112" customFormat="1" ht="21" customHeight="1">
      <c r="B203" s="194"/>
      <c r="C203" s="111"/>
      <c r="D203" s="194"/>
      <c r="E203" s="194"/>
      <c r="F203" s="194"/>
      <c r="G203" s="198"/>
      <c r="H203" s="111" t="s">
        <v>96</v>
      </c>
      <c r="I203" s="111" t="s">
        <v>97</v>
      </c>
      <c r="J203" s="111" t="s">
        <v>98</v>
      </c>
      <c r="K203" s="111" t="s">
        <v>11</v>
      </c>
      <c r="L203" s="111" t="s">
        <v>16</v>
      </c>
      <c r="M203" s="111" t="s">
        <v>99</v>
      </c>
      <c r="N203" s="111" t="s">
        <v>100</v>
      </c>
      <c r="O203" s="111" t="s">
        <v>17</v>
      </c>
      <c r="P203" s="111" t="s">
        <v>14</v>
      </c>
      <c r="Q203" s="111" t="s">
        <v>18</v>
      </c>
      <c r="R203" s="111" t="s">
        <v>15</v>
      </c>
      <c r="S203" s="194"/>
      <c r="T203" s="195"/>
      <c r="U203" s="221"/>
      <c r="V203" s="196"/>
    </row>
    <row r="204" spans="1:40" s="109" customFormat="1" ht="21" customHeight="1">
      <c r="A204" s="35"/>
      <c r="B204" s="195">
        <v>12</v>
      </c>
      <c r="C204" s="197">
        <f>'S1'!C16</f>
        <v>12</v>
      </c>
      <c r="D204" s="212" t="str">
        <f>Ave!C16</f>
        <v>ረመዷን ኑራዲስ ሙሀመድ</v>
      </c>
      <c r="E204" s="195" t="str">
        <f>'S1'!E16</f>
        <v>M</v>
      </c>
      <c r="F204" s="195">
        <f>'S1'!F16</f>
        <v>14</v>
      </c>
      <c r="G204" s="106" t="s">
        <v>94</v>
      </c>
      <c r="H204" s="106">
        <f>'S1'!G16</f>
        <v>60</v>
      </c>
      <c r="I204" s="106">
        <f>'S1'!H16</f>
        <v>53</v>
      </c>
      <c r="J204" s="106">
        <f>'S1'!I16</f>
        <v>56</v>
      </c>
      <c r="K204" s="106">
        <f>'S1'!J16</f>
        <v>33</v>
      </c>
      <c r="L204" s="106">
        <f>'S1'!K16</f>
        <v>40</v>
      </c>
      <c r="M204" s="106">
        <f>'S1'!L16</f>
        <v>59</v>
      </c>
      <c r="N204" s="106">
        <f>'S1'!M16</f>
        <v>26</v>
      </c>
      <c r="O204" s="106">
        <f>'S1'!N16</f>
        <v>52</v>
      </c>
      <c r="P204" s="106">
        <f>'S1'!O16</f>
        <v>69</v>
      </c>
      <c r="Q204" s="106">
        <f>'S1'!P16</f>
        <v>58</v>
      </c>
      <c r="R204" s="106">
        <f>'S1'!Q16</f>
        <v>67</v>
      </c>
      <c r="S204" s="106">
        <f>'S1'!S16</f>
        <v>573</v>
      </c>
      <c r="T204" s="106">
        <f>'S1'!T16</f>
        <v>52.090909090909093</v>
      </c>
      <c r="U204" s="119">
        <f>'S1'!U16</f>
        <v>21</v>
      </c>
      <c r="V204" s="218" t="str">
        <f>Ave!T16</f>
        <v>ተዛውሯል</v>
      </c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</row>
    <row r="205" spans="1:40" s="109" customFormat="1" ht="21" customHeight="1">
      <c r="A205" s="35"/>
      <c r="B205" s="195"/>
      <c r="C205" s="211"/>
      <c r="D205" s="213"/>
      <c r="E205" s="195"/>
      <c r="F205" s="195"/>
      <c r="G205" s="106" t="s">
        <v>95</v>
      </c>
      <c r="H205" s="106">
        <f>'S2'!G16</f>
        <v>67</v>
      </c>
      <c r="I205" s="106">
        <f>'S2'!H16</f>
        <v>49</v>
      </c>
      <c r="J205" s="106">
        <f>'S2'!I16</f>
        <v>52</v>
      </c>
      <c r="K205" s="106">
        <f>'S2'!J16</f>
        <v>37</v>
      </c>
      <c r="L205" s="106">
        <f>'S2'!K16</f>
        <v>40</v>
      </c>
      <c r="M205" s="106">
        <f>'S2'!L16</f>
        <v>46</v>
      </c>
      <c r="N205" s="106">
        <f>'S2'!M16</f>
        <v>75</v>
      </c>
      <c r="O205" s="106">
        <f>'S2'!N16</f>
        <v>51</v>
      </c>
      <c r="P205" s="106">
        <f>'S2'!O16</f>
        <v>68</v>
      </c>
      <c r="Q205" s="106">
        <f>'S2'!P16</f>
        <v>75</v>
      </c>
      <c r="R205" s="106">
        <f>'S2'!Q16</f>
        <v>72</v>
      </c>
      <c r="S205" s="106">
        <f>'S2'!S16</f>
        <v>632</v>
      </c>
      <c r="T205" s="106">
        <f>'S2'!T16</f>
        <v>57.454545454545453</v>
      </c>
      <c r="U205" s="119">
        <f>'S2'!U16</f>
        <v>9</v>
      </c>
      <c r="V205" s="218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  <row r="206" spans="1:40" s="109" customFormat="1" ht="21" customHeight="1">
      <c r="A206" s="35"/>
      <c r="B206" s="195"/>
      <c r="C206" s="198"/>
      <c r="D206" s="214"/>
      <c r="E206" s="195"/>
      <c r="F206" s="195"/>
      <c r="G206" s="106" t="s">
        <v>24</v>
      </c>
      <c r="H206" s="106">
        <f>Ave!F16</f>
        <v>63.5</v>
      </c>
      <c r="I206" s="106">
        <f>Ave!G16</f>
        <v>51</v>
      </c>
      <c r="J206" s="106">
        <f>Ave!H16</f>
        <v>54</v>
      </c>
      <c r="K206" s="106">
        <f>Ave!I16</f>
        <v>35</v>
      </c>
      <c r="L206" s="106">
        <f>Ave!J16</f>
        <v>40</v>
      </c>
      <c r="M206" s="106">
        <f>Ave!K16</f>
        <v>52.5</v>
      </c>
      <c r="N206" s="106">
        <f>Ave!L16</f>
        <v>50.5</v>
      </c>
      <c r="O206" s="106">
        <f>Ave!M16</f>
        <v>51.5</v>
      </c>
      <c r="P206" s="106">
        <f>Ave!N16</f>
        <v>68.5</v>
      </c>
      <c r="Q206" s="106">
        <f>Ave!O16</f>
        <v>66.5</v>
      </c>
      <c r="R206" s="106">
        <f>Ave!P16</f>
        <v>69.5</v>
      </c>
      <c r="S206" s="106">
        <f>Ave!Q16</f>
        <v>602.5</v>
      </c>
      <c r="T206" s="106">
        <f>Ave!R16</f>
        <v>54.772727272727273</v>
      </c>
      <c r="U206" s="119">
        <f>Ave!S16</f>
        <v>13</v>
      </c>
      <c r="V206" s="218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</row>
    <row r="207" spans="1:40" s="2" customFormat="1" ht="1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1"/>
      <c r="U207" s="52"/>
      <c r="V207" s="53"/>
    </row>
    <row r="208" spans="1:40" s="2" customFormat="1" ht="15" customHeight="1">
      <c r="B208" s="188" t="s">
        <v>73</v>
      </c>
      <c r="C208" s="188"/>
      <c r="D208" s="188"/>
      <c r="E208" s="188"/>
      <c r="F208" s="187" t="s">
        <v>74</v>
      </c>
      <c r="G208" s="187"/>
      <c r="H208" s="187"/>
      <c r="I208" s="187"/>
      <c r="J208" s="187"/>
      <c r="K208" s="187"/>
      <c r="L208" s="187"/>
      <c r="M208" s="187"/>
      <c r="N208" s="188" t="s">
        <v>75</v>
      </c>
      <c r="O208" s="188"/>
      <c r="P208" s="188"/>
      <c r="Q208" s="188"/>
      <c r="R208" s="188"/>
      <c r="S208" s="188"/>
      <c r="T208" s="188"/>
      <c r="U208" s="188"/>
      <c r="V208" s="188"/>
    </row>
    <row r="209" spans="1:40" s="2" customFormat="1" ht="15" customHeight="1">
      <c r="B209" s="187" t="s">
        <v>76</v>
      </c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54"/>
      <c r="O209" s="54" t="s">
        <v>77</v>
      </c>
      <c r="P209" s="54"/>
      <c r="Q209" s="54"/>
      <c r="R209" s="54"/>
      <c r="S209" s="54"/>
      <c r="T209" s="54"/>
      <c r="U209" s="54"/>
      <c r="V209" s="54"/>
    </row>
    <row r="210" spans="1:40" s="2" customFormat="1" ht="15" customHeight="1">
      <c r="B210" s="187" t="s">
        <v>76</v>
      </c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51"/>
      <c r="O210" s="51"/>
      <c r="P210" s="51"/>
      <c r="Q210" s="51"/>
      <c r="R210" s="51"/>
      <c r="S210" s="51"/>
      <c r="T210" s="51"/>
      <c r="U210" s="52"/>
      <c r="V210" s="53"/>
    </row>
    <row r="211" spans="1:40" s="2" customFormat="1" ht="15" customHeight="1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188" t="s">
        <v>78</v>
      </c>
      <c r="O211" s="188"/>
      <c r="P211" s="188"/>
      <c r="Q211" s="188"/>
      <c r="R211" s="188"/>
      <c r="S211" s="188"/>
      <c r="T211" s="188"/>
      <c r="U211" s="188"/>
      <c r="V211" s="188"/>
    </row>
    <row r="212" spans="1:40" s="2" customFormat="1" ht="15" customHeight="1">
      <c r="B212" s="189" t="s">
        <v>79</v>
      </c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51"/>
      <c r="O212" s="51"/>
      <c r="P212" s="51"/>
      <c r="Q212" s="51"/>
      <c r="R212" s="51"/>
      <c r="S212" s="51"/>
      <c r="T212" s="51"/>
      <c r="U212" s="52"/>
      <c r="V212" s="53"/>
    </row>
    <row r="213" spans="1:40" s="2" customFormat="1" ht="1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2"/>
      <c r="V213" s="53"/>
    </row>
    <row r="214" spans="1:40" s="2" customFormat="1" ht="15" customHeight="1">
      <c r="B214" s="189" t="s">
        <v>80</v>
      </c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51"/>
      <c r="O214" s="51"/>
      <c r="P214" s="51"/>
      <c r="Q214" s="51"/>
      <c r="R214" s="51"/>
      <c r="S214" s="51"/>
      <c r="T214" s="51"/>
      <c r="U214" s="52"/>
      <c r="V214" s="53"/>
    </row>
    <row r="215" spans="1:40" s="2" customFormat="1" ht="15" customHeight="1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1"/>
      <c r="O215" s="51"/>
      <c r="P215" s="51"/>
      <c r="Q215" s="51"/>
      <c r="R215" s="51"/>
      <c r="S215" s="51"/>
      <c r="T215" s="51"/>
      <c r="U215" s="52"/>
      <c r="V215" s="53"/>
    </row>
    <row r="216" spans="1:40" s="2" customFormat="1" ht="15" customHeight="1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1"/>
      <c r="O216" s="51"/>
      <c r="P216" s="51"/>
      <c r="Q216" s="51"/>
      <c r="R216" s="51"/>
      <c r="S216" s="51"/>
      <c r="T216" s="51"/>
      <c r="U216" s="52"/>
      <c r="V216" s="53"/>
    </row>
    <row r="217" spans="1:40" s="57" customFormat="1" ht="15" customHeight="1">
      <c r="B217" s="58"/>
      <c r="C217" s="58"/>
      <c r="D217" s="59" t="s">
        <v>26</v>
      </c>
      <c r="E217" s="57" t="s">
        <v>72</v>
      </c>
      <c r="M217" s="57" t="s">
        <v>81</v>
      </c>
      <c r="V217" s="60"/>
    </row>
    <row r="218" spans="1:40" s="76" customFormat="1" ht="15" customHeight="1">
      <c r="B218" s="74"/>
      <c r="C218" s="74"/>
      <c r="D218" s="75"/>
      <c r="H218" s="76" t="s">
        <v>28</v>
      </c>
      <c r="K218" s="76" t="s">
        <v>29</v>
      </c>
      <c r="N218" s="76" t="s">
        <v>30</v>
      </c>
      <c r="V218" s="61"/>
    </row>
    <row r="219" spans="1:40" s="112" customFormat="1" ht="21" customHeight="1">
      <c r="B219" s="193" t="s">
        <v>0</v>
      </c>
      <c r="C219" s="111"/>
      <c r="D219" s="193" t="s">
        <v>1</v>
      </c>
      <c r="E219" s="193" t="s">
        <v>2</v>
      </c>
      <c r="F219" s="193" t="s">
        <v>3</v>
      </c>
      <c r="G219" s="197" t="s">
        <v>23</v>
      </c>
      <c r="H219" s="190" t="s">
        <v>4</v>
      </c>
      <c r="I219" s="191"/>
      <c r="J219" s="191"/>
      <c r="K219" s="191"/>
      <c r="L219" s="191"/>
      <c r="M219" s="191"/>
      <c r="N219" s="191"/>
      <c r="O219" s="191"/>
      <c r="P219" s="191"/>
      <c r="Q219" s="191"/>
      <c r="R219" s="192"/>
      <c r="S219" s="193" t="s">
        <v>5</v>
      </c>
      <c r="T219" s="195" t="s">
        <v>24</v>
      </c>
      <c r="U219" s="220" t="s">
        <v>7</v>
      </c>
      <c r="V219" s="196" t="s">
        <v>22</v>
      </c>
    </row>
    <row r="220" spans="1:40" s="112" customFormat="1" ht="21" customHeight="1">
      <c r="B220" s="194"/>
      <c r="C220" s="111"/>
      <c r="D220" s="194"/>
      <c r="E220" s="194"/>
      <c r="F220" s="194"/>
      <c r="G220" s="198"/>
      <c r="H220" s="111" t="s">
        <v>96</v>
      </c>
      <c r="I220" s="111" t="s">
        <v>97</v>
      </c>
      <c r="J220" s="111" t="s">
        <v>98</v>
      </c>
      <c r="K220" s="111" t="s">
        <v>11</v>
      </c>
      <c r="L220" s="111" t="s">
        <v>16</v>
      </c>
      <c r="M220" s="111" t="s">
        <v>99</v>
      </c>
      <c r="N220" s="111" t="s">
        <v>100</v>
      </c>
      <c r="O220" s="111" t="s">
        <v>17</v>
      </c>
      <c r="P220" s="111" t="s">
        <v>14</v>
      </c>
      <c r="Q220" s="111" t="s">
        <v>18</v>
      </c>
      <c r="R220" s="111" t="s">
        <v>15</v>
      </c>
      <c r="S220" s="194"/>
      <c r="T220" s="195"/>
      <c r="U220" s="221"/>
      <c r="V220" s="196"/>
    </row>
    <row r="221" spans="1:40" s="109" customFormat="1" ht="21" customHeight="1">
      <c r="A221" s="35"/>
      <c r="B221" s="195">
        <v>13</v>
      </c>
      <c r="C221" s="197">
        <f>'S1'!C17</f>
        <v>13</v>
      </c>
      <c r="D221" s="212" t="str">
        <f>Ave!C17</f>
        <v>ሪድዋን ሙሀመድ አወል ሁሴን</v>
      </c>
      <c r="E221" s="195" t="str">
        <f>'S1'!E17</f>
        <v>M</v>
      </c>
      <c r="F221" s="195">
        <f>'S1'!F17</f>
        <v>15</v>
      </c>
      <c r="G221" s="106" t="s">
        <v>94</v>
      </c>
      <c r="H221" s="106">
        <f>'S1'!G17</f>
        <v>32</v>
      </c>
      <c r="I221" s="106">
        <f>'S1'!H17</f>
        <v>29</v>
      </c>
      <c r="J221" s="106">
        <f>'S1'!I17</f>
        <v>55</v>
      </c>
      <c r="K221" s="106">
        <f>'S1'!J17</f>
        <v>36</v>
      </c>
      <c r="L221" s="106">
        <f>'S1'!K17</f>
        <v>37</v>
      </c>
      <c r="M221" s="106">
        <f>'S1'!L17</f>
        <v>56</v>
      </c>
      <c r="N221" s="106">
        <f>'S1'!M17</f>
        <v>40</v>
      </c>
      <c r="O221" s="106">
        <f>'S1'!N17</f>
        <v>44</v>
      </c>
      <c r="P221" s="106">
        <f>'S1'!O17</f>
        <v>74.5</v>
      </c>
      <c r="Q221" s="106">
        <f>'S1'!P17</f>
        <v>57</v>
      </c>
      <c r="R221" s="106">
        <f>'S1'!Q17</f>
        <v>76</v>
      </c>
      <c r="S221" s="106">
        <f>'S1'!S17</f>
        <v>536.5</v>
      </c>
      <c r="T221" s="106">
        <f>'S1'!T17</f>
        <v>48.772727272727273</v>
      </c>
      <c r="U221" s="119">
        <f>'S1'!U17</f>
        <v>32</v>
      </c>
      <c r="V221" s="218" t="str">
        <f>Ave!T17</f>
        <v>ተዛውሯል</v>
      </c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</row>
    <row r="222" spans="1:40" s="109" customFormat="1" ht="21" customHeight="1">
      <c r="A222" s="35"/>
      <c r="B222" s="195"/>
      <c r="C222" s="211"/>
      <c r="D222" s="213"/>
      <c r="E222" s="195"/>
      <c r="F222" s="195"/>
      <c r="G222" s="106" t="s">
        <v>95</v>
      </c>
      <c r="H222" s="106">
        <f>'S2'!G17</f>
        <v>56</v>
      </c>
      <c r="I222" s="106">
        <f>'S2'!H17</f>
        <v>69</v>
      </c>
      <c r="J222" s="106">
        <f>'S2'!I17</f>
        <v>41</v>
      </c>
      <c r="K222" s="106">
        <f>'S2'!J17</f>
        <v>45</v>
      </c>
      <c r="L222" s="106">
        <f>'S2'!K17</f>
        <v>41</v>
      </c>
      <c r="M222" s="106">
        <f>'S2'!L17</f>
        <v>34</v>
      </c>
      <c r="N222" s="106">
        <f>'S2'!M17</f>
        <v>67</v>
      </c>
      <c r="O222" s="106">
        <f>'S2'!N17</f>
        <v>48</v>
      </c>
      <c r="P222" s="106">
        <f>'S2'!O17</f>
        <v>69</v>
      </c>
      <c r="Q222" s="106">
        <f>'S2'!P17</f>
        <v>44</v>
      </c>
      <c r="R222" s="106">
        <f>'S2'!Q17</f>
        <v>59</v>
      </c>
      <c r="S222" s="106">
        <f>'S2'!S17</f>
        <v>573</v>
      </c>
      <c r="T222" s="106">
        <f>'S2'!T17</f>
        <v>52.090909090909093</v>
      </c>
      <c r="U222" s="119">
        <f>'S2'!U17</f>
        <v>19</v>
      </c>
      <c r="V222" s="218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</row>
    <row r="223" spans="1:40" s="109" customFormat="1" ht="21" customHeight="1">
      <c r="A223" s="35"/>
      <c r="B223" s="195"/>
      <c r="C223" s="198"/>
      <c r="D223" s="214"/>
      <c r="E223" s="195"/>
      <c r="F223" s="195"/>
      <c r="G223" s="106" t="s">
        <v>24</v>
      </c>
      <c r="H223" s="106">
        <f>Ave!F17</f>
        <v>44</v>
      </c>
      <c r="I223" s="106">
        <f>Ave!G17</f>
        <v>49</v>
      </c>
      <c r="J223" s="106">
        <f>Ave!H17</f>
        <v>48</v>
      </c>
      <c r="K223" s="106">
        <f>Ave!I17</f>
        <v>40.5</v>
      </c>
      <c r="L223" s="106">
        <f>Ave!J17</f>
        <v>39</v>
      </c>
      <c r="M223" s="106">
        <f>Ave!K17</f>
        <v>45</v>
      </c>
      <c r="N223" s="106">
        <f>Ave!L17</f>
        <v>53.5</v>
      </c>
      <c r="O223" s="106">
        <f>Ave!M17</f>
        <v>46</v>
      </c>
      <c r="P223" s="106">
        <f>Ave!N17</f>
        <v>71.75</v>
      </c>
      <c r="Q223" s="106">
        <f>Ave!O17</f>
        <v>50.5</v>
      </c>
      <c r="R223" s="106">
        <f>Ave!P17</f>
        <v>67.5</v>
      </c>
      <c r="S223" s="106">
        <f>Ave!Q17</f>
        <v>554.75</v>
      </c>
      <c r="T223" s="106">
        <f>Ave!R17</f>
        <v>50.43181818181818</v>
      </c>
      <c r="U223" s="119">
        <f>Ave!S17</f>
        <v>26</v>
      </c>
      <c r="V223" s="218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</row>
    <row r="224" spans="1:40" s="2" customFormat="1" ht="1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1"/>
      <c r="U224" s="52"/>
      <c r="V224" s="53"/>
    </row>
    <row r="225" spans="1:40" s="2" customFormat="1" ht="15" customHeight="1">
      <c r="B225" s="188" t="s">
        <v>73</v>
      </c>
      <c r="C225" s="188"/>
      <c r="D225" s="188"/>
      <c r="E225" s="188"/>
      <c r="F225" s="187" t="s">
        <v>74</v>
      </c>
      <c r="G225" s="187"/>
      <c r="H225" s="187"/>
      <c r="I225" s="187"/>
      <c r="J225" s="187"/>
      <c r="K225" s="187"/>
      <c r="L225" s="187"/>
      <c r="M225" s="187"/>
      <c r="N225" s="188" t="s">
        <v>75</v>
      </c>
      <c r="O225" s="188"/>
      <c r="P225" s="188"/>
      <c r="Q225" s="188"/>
      <c r="R225" s="188"/>
      <c r="S225" s="188"/>
      <c r="T225" s="188"/>
      <c r="U225" s="188"/>
      <c r="V225" s="188"/>
    </row>
    <row r="226" spans="1:40" s="2" customFormat="1" ht="15" customHeight="1">
      <c r="B226" s="187" t="s">
        <v>76</v>
      </c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54"/>
      <c r="O226" s="54" t="s">
        <v>77</v>
      </c>
      <c r="P226" s="54"/>
      <c r="Q226" s="54"/>
      <c r="R226" s="54"/>
      <c r="S226" s="54"/>
      <c r="T226" s="54"/>
      <c r="U226" s="54"/>
      <c r="V226" s="54"/>
    </row>
    <row r="227" spans="1:40" s="2" customFormat="1" ht="15" customHeight="1">
      <c r="B227" s="187" t="s">
        <v>76</v>
      </c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51"/>
      <c r="O227" s="51"/>
      <c r="P227" s="51"/>
      <c r="Q227" s="51"/>
      <c r="R227" s="51"/>
      <c r="S227" s="51"/>
      <c r="T227" s="51"/>
      <c r="U227" s="52"/>
      <c r="V227" s="53"/>
    </row>
    <row r="228" spans="1:40" s="2" customFormat="1" ht="15" customHeight="1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188" t="s">
        <v>78</v>
      </c>
      <c r="O228" s="188"/>
      <c r="P228" s="188"/>
      <c r="Q228" s="188"/>
      <c r="R228" s="188"/>
      <c r="S228" s="188"/>
      <c r="T228" s="188"/>
      <c r="U228" s="188"/>
      <c r="V228" s="188"/>
    </row>
    <row r="229" spans="1:40" s="2" customFormat="1" ht="15" customHeight="1">
      <c r="B229" s="189" t="s">
        <v>79</v>
      </c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51"/>
      <c r="O229" s="51"/>
      <c r="P229" s="51"/>
      <c r="Q229" s="51"/>
      <c r="R229" s="51"/>
      <c r="S229" s="51"/>
      <c r="T229" s="51"/>
      <c r="U229" s="52"/>
      <c r="V229" s="53"/>
    </row>
    <row r="230" spans="1:40" s="2" customFormat="1" ht="1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2"/>
      <c r="V230" s="53"/>
    </row>
    <row r="231" spans="1:40" s="2" customFormat="1" ht="15" customHeight="1">
      <c r="B231" s="189" t="s">
        <v>80</v>
      </c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51"/>
      <c r="O231" s="51"/>
      <c r="P231" s="51"/>
      <c r="Q231" s="51"/>
      <c r="R231" s="51"/>
      <c r="S231" s="51"/>
      <c r="T231" s="51"/>
      <c r="U231" s="52"/>
      <c r="V231" s="53"/>
    </row>
    <row r="232" spans="1:40" s="2" customFormat="1" ht="15" customHeight="1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1"/>
      <c r="O232" s="51"/>
      <c r="P232" s="51"/>
      <c r="Q232" s="51"/>
      <c r="R232" s="51"/>
      <c r="S232" s="51"/>
      <c r="T232" s="51"/>
      <c r="U232" s="52"/>
      <c r="V232" s="53"/>
    </row>
    <row r="233" spans="1:40" s="2" customFormat="1" ht="15" customHeight="1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1"/>
      <c r="O233" s="51"/>
      <c r="P233" s="51"/>
      <c r="Q233" s="51"/>
      <c r="R233" s="51"/>
      <c r="S233" s="51"/>
      <c r="T233" s="51"/>
      <c r="U233" s="52"/>
      <c r="V233" s="53"/>
    </row>
    <row r="234" spans="1:40" s="2" customFormat="1" ht="15" customHeight="1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1"/>
      <c r="O234" s="51"/>
      <c r="P234" s="51"/>
      <c r="Q234" s="51"/>
      <c r="R234" s="51"/>
      <c r="S234" s="51"/>
      <c r="T234" s="51"/>
      <c r="U234" s="52"/>
      <c r="V234" s="53"/>
    </row>
    <row r="235" spans="1:40" s="2" customFormat="1" ht="15" customHeight="1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1"/>
      <c r="O235" s="51"/>
      <c r="P235" s="51"/>
      <c r="Q235" s="51"/>
      <c r="R235" s="51"/>
      <c r="S235" s="51"/>
      <c r="T235" s="51"/>
      <c r="U235" s="52"/>
      <c r="V235" s="53"/>
    </row>
    <row r="236" spans="1:40" s="57" customFormat="1" ht="15" customHeight="1">
      <c r="B236" s="58"/>
      <c r="C236" s="58"/>
      <c r="D236" s="59" t="s">
        <v>26</v>
      </c>
      <c r="E236" s="57" t="s">
        <v>72</v>
      </c>
      <c r="M236" s="57" t="s">
        <v>81</v>
      </c>
      <c r="V236" s="60"/>
    </row>
    <row r="237" spans="1:40" s="76" customFormat="1" ht="15" customHeight="1">
      <c r="B237" s="74"/>
      <c r="C237" s="74"/>
      <c r="D237" s="75"/>
      <c r="H237" s="76" t="s">
        <v>28</v>
      </c>
      <c r="K237" s="76" t="s">
        <v>29</v>
      </c>
      <c r="N237" s="76" t="s">
        <v>30</v>
      </c>
      <c r="V237" s="61"/>
    </row>
    <row r="238" spans="1:40" s="112" customFormat="1" ht="21" customHeight="1">
      <c r="B238" s="193" t="s">
        <v>0</v>
      </c>
      <c r="C238" s="111"/>
      <c r="D238" s="193" t="s">
        <v>1</v>
      </c>
      <c r="E238" s="193" t="s">
        <v>2</v>
      </c>
      <c r="F238" s="193" t="s">
        <v>3</v>
      </c>
      <c r="G238" s="197" t="s">
        <v>23</v>
      </c>
      <c r="H238" s="190" t="s">
        <v>4</v>
      </c>
      <c r="I238" s="191"/>
      <c r="J238" s="191"/>
      <c r="K238" s="191"/>
      <c r="L238" s="191"/>
      <c r="M238" s="191"/>
      <c r="N238" s="191"/>
      <c r="O238" s="191"/>
      <c r="P238" s="191"/>
      <c r="Q238" s="191"/>
      <c r="R238" s="192"/>
      <c r="S238" s="193" t="s">
        <v>5</v>
      </c>
      <c r="T238" s="195" t="s">
        <v>24</v>
      </c>
      <c r="U238" s="220" t="s">
        <v>7</v>
      </c>
      <c r="V238" s="196" t="s">
        <v>22</v>
      </c>
    </row>
    <row r="239" spans="1:40" s="112" customFormat="1" ht="21" customHeight="1">
      <c r="B239" s="194"/>
      <c r="C239" s="111"/>
      <c r="D239" s="194"/>
      <c r="E239" s="194"/>
      <c r="F239" s="194"/>
      <c r="G239" s="198"/>
      <c r="H239" s="111" t="s">
        <v>96</v>
      </c>
      <c r="I239" s="111" t="s">
        <v>97</v>
      </c>
      <c r="J239" s="111" t="s">
        <v>98</v>
      </c>
      <c r="K239" s="111" t="s">
        <v>11</v>
      </c>
      <c r="L239" s="111" t="s">
        <v>16</v>
      </c>
      <c r="M239" s="111" t="s">
        <v>99</v>
      </c>
      <c r="N239" s="111" t="s">
        <v>100</v>
      </c>
      <c r="O239" s="111" t="s">
        <v>17</v>
      </c>
      <c r="P239" s="111" t="s">
        <v>14</v>
      </c>
      <c r="Q239" s="111" t="s">
        <v>18</v>
      </c>
      <c r="R239" s="111" t="s">
        <v>15</v>
      </c>
      <c r="S239" s="194"/>
      <c r="T239" s="195"/>
      <c r="U239" s="221"/>
      <c r="V239" s="196"/>
    </row>
    <row r="240" spans="1:40" s="109" customFormat="1" ht="21" customHeight="1">
      <c r="A240" s="35"/>
      <c r="B240" s="195">
        <v>14</v>
      </c>
      <c r="C240" s="197">
        <f>'S1'!C18</f>
        <v>14</v>
      </c>
      <c r="D240" s="212" t="str">
        <f>Ave!C18</f>
        <v>ተውፊቅ ሱለይማን ኡመር</v>
      </c>
      <c r="E240" s="195" t="str">
        <f>'S1'!E18</f>
        <v>M</v>
      </c>
      <c r="F240" s="195">
        <f>'S1'!F18</f>
        <v>15</v>
      </c>
      <c r="G240" s="106" t="s">
        <v>94</v>
      </c>
      <c r="H240" s="106">
        <f>'S1'!G18</f>
        <v>54</v>
      </c>
      <c r="I240" s="106">
        <f>'S1'!H18</f>
        <v>38</v>
      </c>
      <c r="J240" s="106">
        <f>'S1'!I18</f>
        <v>71</v>
      </c>
      <c r="K240" s="106">
        <f>'S1'!J18</f>
        <v>43</v>
      </c>
      <c r="L240" s="106">
        <f>'S1'!K18</f>
        <v>45</v>
      </c>
      <c r="M240" s="106">
        <f>'S1'!L18</f>
        <v>68</v>
      </c>
      <c r="N240" s="106">
        <f>'S1'!M18</f>
        <v>42</v>
      </c>
      <c r="O240" s="106">
        <f>'S1'!N18</f>
        <v>50</v>
      </c>
      <c r="P240" s="106">
        <f>'S1'!O18</f>
        <v>71.5</v>
      </c>
      <c r="Q240" s="106">
        <f>'S1'!P18</f>
        <v>61</v>
      </c>
      <c r="R240" s="106">
        <f>'S1'!Q18</f>
        <v>87</v>
      </c>
      <c r="S240" s="106">
        <f>'S1'!S18</f>
        <v>630.5</v>
      </c>
      <c r="T240" s="106">
        <f>'S1'!T18</f>
        <v>57.31818181818182</v>
      </c>
      <c r="U240" s="119">
        <f>'S1'!U18</f>
        <v>9</v>
      </c>
      <c r="V240" s="218" t="str">
        <f>Ave!T18</f>
        <v>ተዛውሯል</v>
      </c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</row>
    <row r="241" spans="1:40" s="109" customFormat="1" ht="21" customHeight="1">
      <c r="A241" s="35"/>
      <c r="B241" s="195"/>
      <c r="C241" s="211"/>
      <c r="D241" s="213"/>
      <c r="E241" s="195"/>
      <c r="F241" s="195"/>
      <c r="G241" s="106" t="s">
        <v>95</v>
      </c>
      <c r="H241" s="106">
        <f>'S2'!G18</f>
        <v>62</v>
      </c>
      <c r="I241" s="106">
        <f>'S2'!H18</f>
        <v>67</v>
      </c>
      <c r="J241" s="106">
        <f>'S2'!I18</f>
        <v>43</v>
      </c>
      <c r="K241" s="106">
        <f>'S2'!J18</f>
        <v>51</v>
      </c>
      <c r="L241" s="106">
        <f>'S2'!K18</f>
        <v>46</v>
      </c>
      <c r="M241" s="106">
        <f>'S2'!L18</f>
        <v>50</v>
      </c>
      <c r="N241" s="106">
        <f>'S2'!M18</f>
        <v>71</v>
      </c>
      <c r="O241" s="106">
        <f>'S2'!N18</f>
        <v>56</v>
      </c>
      <c r="P241" s="106">
        <f>'S2'!O18</f>
        <v>67</v>
      </c>
      <c r="Q241" s="106">
        <f>'S2'!P18</f>
        <v>52</v>
      </c>
      <c r="R241" s="106">
        <f>'S2'!Q18</f>
        <v>63</v>
      </c>
      <c r="S241" s="106">
        <f>'S2'!S18</f>
        <v>628</v>
      </c>
      <c r="T241" s="106">
        <f>'S2'!T18</f>
        <v>57.090909090909093</v>
      </c>
      <c r="U241" s="119">
        <f>'S2'!U18</f>
        <v>10</v>
      </c>
      <c r="V241" s="218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</row>
    <row r="242" spans="1:40" s="109" customFormat="1" ht="21" customHeight="1">
      <c r="A242" s="35"/>
      <c r="B242" s="195"/>
      <c r="C242" s="198"/>
      <c r="D242" s="214"/>
      <c r="E242" s="195"/>
      <c r="F242" s="195"/>
      <c r="G242" s="106" t="s">
        <v>24</v>
      </c>
      <c r="H242" s="106">
        <f>Ave!F18</f>
        <v>58</v>
      </c>
      <c r="I242" s="106">
        <f>Ave!G18</f>
        <v>52.5</v>
      </c>
      <c r="J242" s="106">
        <f>Ave!H18</f>
        <v>57</v>
      </c>
      <c r="K242" s="106">
        <f>Ave!I18</f>
        <v>47</v>
      </c>
      <c r="L242" s="106">
        <f>Ave!J18</f>
        <v>45.5</v>
      </c>
      <c r="M242" s="106">
        <f>Ave!K18</f>
        <v>59</v>
      </c>
      <c r="N242" s="106">
        <f>Ave!L18</f>
        <v>56.5</v>
      </c>
      <c r="O242" s="106">
        <f>Ave!M18</f>
        <v>53</v>
      </c>
      <c r="P242" s="106">
        <f>Ave!N18</f>
        <v>69.25</v>
      </c>
      <c r="Q242" s="106">
        <f>Ave!O18</f>
        <v>56.5</v>
      </c>
      <c r="R242" s="106">
        <f>Ave!P18</f>
        <v>75</v>
      </c>
      <c r="S242" s="106">
        <f>Ave!Q18</f>
        <v>629.25</v>
      </c>
      <c r="T242" s="106">
        <f>Ave!R18</f>
        <v>57.204545454545453</v>
      </c>
      <c r="U242" s="119">
        <f>Ave!S18</f>
        <v>10</v>
      </c>
      <c r="V242" s="218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</row>
    <row r="243" spans="1:40" s="2" customFormat="1" ht="1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1"/>
      <c r="U243" s="52"/>
      <c r="V243" s="53"/>
    </row>
    <row r="244" spans="1:40" s="2" customFormat="1" ht="15" customHeight="1">
      <c r="B244" s="188" t="s">
        <v>73</v>
      </c>
      <c r="C244" s="188"/>
      <c r="D244" s="188"/>
      <c r="E244" s="188"/>
      <c r="F244" s="187" t="s">
        <v>74</v>
      </c>
      <c r="G244" s="187"/>
      <c r="H244" s="187"/>
      <c r="I244" s="187"/>
      <c r="J244" s="187"/>
      <c r="K244" s="187"/>
      <c r="L244" s="187"/>
      <c r="M244" s="187"/>
      <c r="N244" s="188" t="s">
        <v>75</v>
      </c>
      <c r="O244" s="188"/>
      <c r="P244" s="188"/>
      <c r="Q244" s="188"/>
      <c r="R244" s="188"/>
      <c r="S244" s="188"/>
      <c r="T244" s="188"/>
      <c r="U244" s="188"/>
      <c r="V244" s="188"/>
    </row>
    <row r="245" spans="1:40" s="2" customFormat="1" ht="15" customHeight="1">
      <c r="B245" s="187" t="s">
        <v>76</v>
      </c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54"/>
      <c r="O245" s="54" t="s">
        <v>77</v>
      </c>
      <c r="P245" s="54"/>
      <c r="Q245" s="54"/>
      <c r="R245" s="54"/>
      <c r="S245" s="54"/>
      <c r="T245" s="54"/>
      <c r="U245" s="54"/>
      <c r="V245" s="54"/>
    </row>
    <row r="246" spans="1:40" s="2" customFormat="1" ht="15" customHeight="1">
      <c r="B246" s="187" t="s">
        <v>76</v>
      </c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51"/>
      <c r="O246" s="51"/>
      <c r="P246" s="51"/>
      <c r="Q246" s="51"/>
      <c r="R246" s="51"/>
      <c r="S246" s="51"/>
      <c r="T246" s="51"/>
      <c r="U246" s="52"/>
      <c r="V246" s="53"/>
    </row>
    <row r="247" spans="1:40" s="2" customFormat="1" ht="15" customHeight="1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188" t="s">
        <v>78</v>
      </c>
      <c r="O247" s="188"/>
      <c r="P247" s="188"/>
      <c r="Q247" s="188"/>
      <c r="R247" s="188"/>
      <c r="S247" s="188"/>
      <c r="T247" s="188"/>
      <c r="U247" s="188"/>
      <c r="V247" s="188"/>
    </row>
    <row r="248" spans="1:40" s="2" customFormat="1" ht="15" customHeight="1">
      <c r="B248" s="189" t="s">
        <v>79</v>
      </c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51"/>
      <c r="O248" s="51"/>
      <c r="P248" s="51"/>
      <c r="Q248" s="51"/>
      <c r="R248" s="51"/>
      <c r="S248" s="51"/>
      <c r="T248" s="51"/>
      <c r="U248" s="52"/>
      <c r="V248" s="53"/>
    </row>
    <row r="249" spans="1:40" s="2" customFormat="1" ht="1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2"/>
      <c r="V249" s="53"/>
    </row>
    <row r="250" spans="1:40" s="2" customFormat="1" ht="15" customHeight="1">
      <c r="B250" s="189" t="s">
        <v>80</v>
      </c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51"/>
      <c r="O250" s="51"/>
      <c r="P250" s="51"/>
      <c r="Q250" s="51"/>
      <c r="R250" s="51"/>
      <c r="S250" s="51"/>
      <c r="T250" s="51"/>
      <c r="U250" s="52"/>
      <c r="V250" s="53"/>
    </row>
    <row r="251" spans="1:40" s="2" customFormat="1" ht="15" customHeight="1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1"/>
      <c r="O251" s="51"/>
      <c r="P251" s="51"/>
      <c r="Q251" s="51"/>
      <c r="R251" s="51"/>
      <c r="S251" s="51"/>
      <c r="T251" s="51"/>
      <c r="U251" s="52"/>
      <c r="V251" s="53"/>
    </row>
    <row r="252" spans="1:40" s="2" customFormat="1" ht="15" customHeight="1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1"/>
      <c r="O252" s="51"/>
      <c r="P252" s="51"/>
      <c r="Q252" s="51"/>
      <c r="R252" s="51"/>
      <c r="S252" s="51"/>
      <c r="T252" s="51"/>
      <c r="U252" s="52"/>
      <c r="V252" s="53"/>
    </row>
    <row r="253" spans="1:40" s="57" customFormat="1" ht="15" customHeight="1">
      <c r="B253" s="58"/>
      <c r="C253" s="58"/>
      <c r="D253" s="59" t="s">
        <v>26</v>
      </c>
      <c r="E253" s="57" t="s">
        <v>72</v>
      </c>
      <c r="M253" s="57" t="s">
        <v>81</v>
      </c>
      <c r="V253" s="60"/>
    </row>
    <row r="254" spans="1:40" s="76" customFormat="1" ht="15" customHeight="1">
      <c r="B254" s="74"/>
      <c r="C254" s="74"/>
      <c r="D254" s="75"/>
      <c r="H254" s="76" t="s">
        <v>28</v>
      </c>
      <c r="K254" s="76" t="s">
        <v>29</v>
      </c>
      <c r="N254" s="76" t="s">
        <v>30</v>
      </c>
      <c r="V254" s="61"/>
    </row>
    <row r="255" spans="1:40" s="112" customFormat="1" ht="21" customHeight="1">
      <c r="B255" s="193" t="s">
        <v>0</v>
      </c>
      <c r="C255" s="111"/>
      <c r="D255" s="193" t="s">
        <v>1</v>
      </c>
      <c r="E255" s="193" t="s">
        <v>2</v>
      </c>
      <c r="F255" s="193" t="s">
        <v>3</v>
      </c>
      <c r="G255" s="197" t="s">
        <v>23</v>
      </c>
      <c r="H255" s="190" t="s">
        <v>4</v>
      </c>
      <c r="I255" s="191"/>
      <c r="J255" s="191"/>
      <c r="K255" s="191"/>
      <c r="L255" s="191"/>
      <c r="M255" s="191"/>
      <c r="N255" s="191"/>
      <c r="O255" s="191"/>
      <c r="P255" s="191"/>
      <c r="Q255" s="191"/>
      <c r="R255" s="192"/>
      <c r="S255" s="193" t="s">
        <v>5</v>
      </c>
      <c r="T255" s="195" t="s">
        <v>24</v>
      </c>
      <c r="U255" s="220" t="s">
        <v>7</v>
      </c>
      <c r="V255" s="196" t="s">
        <v>22</v>
      </c>
    </row>
    <row r="256" spans="1:40" s="112" customFormat="1" ht="21" customHeight="1">
      <c r="B256" s="194"/>
      <c r="C256" s="111"/>
      <c r="D256" s="194"/>
      <c r="E256" s="194"/>
      <c r="F256" s="194"/>
      <c r="G256" s="198"/>
      <c r="H256" s="111" t="s">
        <v>96</v>
      </c>
      <c r="I256" s="111" t="s">
        <v>97</v>
      </c>
      <c r="J256" s="111" t="s">
        <v>98</v>
      </c>
      <c r="K256" s="111" t="s">
        <v>11</v>
      </c>
      <c r="L256" s="111" t="s">
        <v>16</v>
      </c>
      <c r="M256" s="111" t="s">
        <v>99</v>
      </c>
      <c r="N256" s="111" t="s">
        <v>100</v>
      </c>
      <c r="O256" s="111" t="s">
        <v>17</v>
      </c>
      <c r="P256" s="111" t="s">
        <v>14</v>
      </c>
      <c r="Q256" s="111" t="s">
        <v>18</v>
      </c>
      <c r="R256" s="111" t="s">
        <v>15</v>
      </c>
      <c r="S256" s="194"/>
      <c r="T256" s="195"/>
      <c r="U256" s="221"/>
      <c r="V256" s="196"/>
    </row>
    <row r="257" spans="1:40" s="109" customFormat="1" ht="21" customHeight="1">
      <c r="A257" s="35"/>
      <c r="B257" s="195">
        <v>15</v>
      </c>
      <c r="C257" s="197">
        <f>'S1'!C19</f>
        <v>15</v>
      </c>
      <c r="D257" s="212" t="str">
        <f>Ave!C19</f>
        <v>ተውፊቅ ይማም ይመር</v>
      </c>
      <c r="E257" s="195" t="str">
        <f>'S1'!E19</f>
        <v>M</v>
      </c>
      <c r="F257" s="195">
        <f>'S1'!F19</f>
        <v>14</v>
      </c>
      <c r="G257" s="106" t="s">
        <v>94</v>
      </c>
      <c r="H257" s="106">
        <f>'S1'!G19</f>
        <v>80</v>
      </c>
      <c r="I257" s="106">
        <f>'S1'!H19</f>
        <v>78</v>
      </c>
      <c r="J257" s="106">
        <f>'S1'!I19</f>
        <v>65</v>
      </c>
      <c r="K257" s="106">
        <f>'S1'!J19</f>
        <v>74</v>
      </c>
      <c r="L257" s="106">
        <f>'S1'!K19</f>
        <v>75</v>
      </c>
      <c r="M257" s="106">
        <f>'S1'!L19</f>
        <v>81</v>
      </c>
      <c r="N257" s="106">
        <f>'S1'!M19</f>
        <v>72</v>
      </c>
      <c r="O257" s="106">
        <f>'S1'!N19</f>
        <v>77</v>
      </c>
      <c r="P257" s="106">
        <f>'S1'!O19</f>
        <v>78</v>
      </c>
      <c r="Q257" s="106">
        <f>'S1'!P19</f>
        <v>74</v>
      </c>
      <c r="R257" s="106">
        <f>'S1'!Q19</f>
        <v>90</v>
      </c>
      <c r="S257" s="106">
        <f>'S1'!S19</f>
        <v>844</v>
      </c>
      <c r="T257" s="106">
        <f>'S1'!T19</f>
        <v>76.727272727272734</v>
      </c>
      <c r="U257" s="119">
        <f>'S1'!U19</f>
        <v>3</v>
      </c>
      <c r="V257" s="218" t="str">
        <f>Ave!T19</f>
        <v>ተዛውሯል</v>
      </c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</row>
    <row r="258" spans="1:40" s="109" customFormat="1" ht="21" customHeight="1">
      <c r="A258" s="35"/>
      <c r="B258" s="195"/>
      <c r="C258" s="211"/>
      <c r="D258" s="213"/>
      <c r="E258" s="195"/>
      <c r="F258" s="195"/>
      <c r="G258" s="106" t="s">
        <v>95</v>
      </c>
      <c r="H258" s="106">
        <f>'S2'!G19</f>
        <v>83</v>
      </c>
      <c r="I258" s="106">
        <f>'S2'!H19</f>
        <v>80</v>
      </c>
      <c r="J258" s="106">
        <f>'S2'!I19</f>
        <v>63</v>
      </c>
      <c r="K258" s="106">
        <f>'S2'!J19</f>
        <v>64</v>
      </c>
      <c r="L258" s="106">
        <f>'S2'!K19</f>
        <v>66</v>
      </c>
      <c r="M258" s="106">
        <f>'S2'!L19</f>
        <v>62</v>
      </c>
      <c r="N258" s="106">
        <f>'S2'!M19</f>
        <v>75</v>
      </c>
      <c r="O258" s="106">
        <f>'S2'!N19</f>
        <v>82</v>
      </c>
      <c r="P258" s="106">
        <f>'S2'!O19</f>
        <v>76</v>
      </c>
      <c r="Q258" s="106">
        <f>'S2'!P19</f>
        <v>59</v>
      </c>
      <c r="R258" s="106">
        <f>'S2'!Q19</f>
        <v>88</v>
      </c>
      <c r="S258" s="106">
        <f>'S2'!S19</f>
        <v>798</v>
      </c>
      <c r="T258" s="106">
        <f>'S2'!T19</f>
        <v>72.545454545454547</v>
      </c>
      <c r="U258" s="119">
        <f>'S2'!U19</f>
        <v>2</v>
      </c>
      <c r="V258" s="218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</row>
    <row r="259" spans="1:40" s="109" customFormat="1" ht="21" customHeight="1">
      <c r="A259" s="35"/>
      <c r="B259" s="195"/>
      <c r="C259" s="198"/>
      <c r="D259" s="214"/>
      <c r="E259" s="195"/>
      <c r="F259" s="195"/>
      <c r="G259" s="106" t="s">
        <v>24</v>
      </c>
      <c r="H259" s="106">
        <f>Ave!F19</f>
        <v>81.5</v>
      </c>
      <c r="I259" s="106">
        <f>Ave!G19</f>
        <v>79</v>
      </c>
      <c r="J259" s="106">
        <f>Ave!H19</f>
        <v>64</v>
      </c>
      <c r="K259" s="106">
        <f>Ave!I19</f>
        <v>69</v>
      </c>
      <c r="L259" s="106">
        <f>Ave!J19</f>
        <v>70.5</v>
      </c>
      <c r="M259" s="106">
        <f>Ave!K19</f>
        <v>71.5</v>
      </c>
      <c r="N259" s="106">
        <f>Ave!L19</f>
        <v>73.5</v>
      </c>
      <c r="O259" s="106">
        <f>Ave!M19</f>
        <v>79.5</v>
      </c>
      <c r="P259" s="106">
        <f>Ave!N19</f>
        <v>77</v>
      </c>
      <c r="Q259" s="106">
        <f>Ave!O19</f>
        <v>66.5</v>
      </c>
      <c r="R259" s="106">
        <f>Ave!P19</f>
        <v>89</v>
      </c>
      <c r="S259" s="106">
        <f>Ave!Q19</f>
        <v>821</v>
      </c>
      <c r="T259" s="106">
        <f>Ave!R19</f>
        <v>74.63636363636364</v>
      </c>
      <c r="U259" s="119">
        <f>Ave!S19</f>
        <v>3</v>
      </c>
      <c r="V259" s="218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</row>
    <row r="260" spans="1:40" s="2" customFormat="1" ht="1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1"/>
      <c r="U260" s="52"/>
      <c r="V260" s="53"/>
    </row>
    <row r="261" spans="1:40" s="2" customFormat="1" ht="15" customHeight="1">
      <c r="B261" s="188" t="s">
        <v>73</v>
      </c>
      <c r="C261" s="188"/>
      <c r="D261" s="188"/>
      <c r="E261" s="188"/>
      <c r="F261" s="187" t="s">
        <v>74</v>
      </c>
      <c r="G261" s="187"/>
      <c r="H261" s="187"/>
      <c r="I261" s="187"/>
      <c r="J261" s="187"/>
      <c r="K261" s="187"/>
      <c r="L261" s="187"/>
      <c r="M261" s="187"/>
      <c r="N261" s="188" t="s">
        <v>75</v>
      </c>
      <c r="O261" s="188"/>
      <c r="P261" s="188"/>
      <c r="Q261" s="188"/>
      <c r="R261" s="188"/>
      <c r="S261" s="188"/>
      <c r="T261" s="188"/>
      <c r="U261" s="188"/>
      <c r="V261" s="188"/>
    </row>
    <row r="262" spans="1:40" s="2" customFormat="1" ht="15" customHeight="1">
      <c r="B262" s="187" t="s">
        <v>76</v>
      </c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54"/>
      <c r="O262" s="54" t="s">
        <v>77</v>
      </c>
      <c r="P262" s="54"/>
      <c r="Q262" s="54"/>
      <c r="R262" s="54"/>
      <c r="S262" s="54"/>
      <c r="T262" s="54"/>
      <c r="U262" s="54"/>
      <c r="V262" s="54"/>
    </row>
    <row r="263" spans="1:40" s="2" customFormat="1" ht="15" customHeight="1">
      <c r="B263" s="187" t="s">
        <v>76</v>
      </c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51"/>
      <c r="O263" s="51"/>
      <c r="P263" s="51"/>
      <c r="Q263" s="51"/>
      <c r="R263" s="51"/>
      <c r="S263" s="51"/>
      <c r="T263" s="51"/>
      <c r="U263" s="52"/>
      <c r="V263" s="53"/>
    </row>
    <row r="264" spans="1:40" s="2" customFormat="1" ht="15" customHeight="1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188" t="s">
        <v>78</v>
      </c>
      <c r="O264" s="188"/>
      <c r="P264" s="188"/>
      <c r="Q264" s="188"/>
      <c r="R264" s="188"/>
      <c r="S264" s="188"/>
      <c r="T264" s="188"/>
      <c r="U264" s="188"/>
      <c r="V264" s="188"/>
    </row>
    <row r="265" spans="1:40" s="2" customFormat="1" ht="15" customHeight="1">
      <c r="B265" s="189" t="s">
        <v>79</v>
      </c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51"/>
      <c r="O265" s="51"/>
      <c r="P265" s="51"/>
      <c r="Q265" s="51"/>
      <c r="R265" s="51"/>
      <c r="S265" s="51"/>
      <c r="T265" s="51"/>
      <c r="U265" s="52"/>
      <c r="V265" s="53"/>
    </row>
    <row r="266" spans="1:40" s="2" customFormat="1" ht="1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2"/>
      <c r="V266" s="53"/>
    </row>
    <row r="267" spans="1:40" s="2" customFormat="1" ht="15" customHeight="1">
      <c r="B267" s="189" t="s">
        <v>80</v>
      </c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51"/>
      <c r="O267" s="51"/>
      <c r="P267" s="51"/>
      <c r="Q267" s="51"/>
      <c r="R267" s="51"/>
      <c r="S267" s="51"/>
      <c r="T267" s="51"/>
      <c r="U267" s="52"/>
      <c r="V267" s="53"/>
    </row>
    <row r="268" spans="1:40" s="2" customFormat="1" ht="15" customHeight="1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1"/>
      <c r="O268" s="51"/>
      <c r="P268" s="51"/>
      <c r="Q268" s="51"/>
      <c r="R268" s="51"/>
      <c r="S268" s="51"/>
      <c r="T268" s="51"/>
      <c r="U268" s="52"/>
      <c r="V268" s="53"/>
    </row>
    <row r="269" spans="1:40" s="2" customFormat="1" ht="15" customHeight="1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1"/>
      <c r="O269" s="51"/>
      <c r="P269" s="51"/>
      <c r="Q269" s="51"/>
      <c r="R269" s="51"/>
      <c r="S269" s="51"/>
      <c r="T269" s="51"/>
      <c r="U269" s="52"/>
      <c r="V269" s="53"/>
    </row>
    <row r="270" spans="1:40" s="2" customFormat="1" ht="15" customHeight="1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1"/>
      <c r="O270" s="51"/>
      <c r="P270" s="51"/>
      <c r="Q270" s="51"/>
      <c r="R270" s="51"/>
      <c r="S270" s="51"/>
      <c r="T270" s="51"/>
      <c r="U270" s="52"/>
      <c r="V270" s="53"/>
    </row>
    <row r="271" spans="1:40" s="2" customFormat="1" ht="15" customHeight="1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1"/>
      <c r="O271" s="51"/>
      <c r="P271" s="51"/>
      <c r="Q271" s="51"/>
      <c r="R271" s="51"/>
      <c r="S271" s="51"/>
      <c r="T271" s="51"/>
      <c r="U271" s="52"/>
      <c r="V271" s="53"/>
    </row>
    <row r="272" spans="1:40" s="57" customFormat="1" ht="15" customHeight="1">
      <c r="B272" s="58"/>
      <c r="C272" s="58"/>
      <c r="D272" s="59" t="s">
        <v>26</v>
      </c>
      <c r="E272" s="57" t="s">
        <v>72</v>
      </c>
      <c r="M272" s="57" t="s">
        <v>81</v>
      </c>
      <c r="V272" s="60"/>
    </row>
    <row r="273" spans="1:40" s="76" customFormat="1" ht="15" customHeight="1">
      <c r="B273" s="74"/>
      <c r="C273" s="74"/>
      <c r="D273" s="75"/>
      <c r="H273" s="76" t="s">
        <v>28</v>
      </c>
      <c r="K273" s="76" t="s">
        <v>29</v>
      </c>
      <c r="N273" s="76" t="s">
        <v>30</v>
      </c>
      <c r="V273" s="61"/>
    </row>
    <row r="274" spans="1:40" s="112" customFormat="1" ht="21" customHeight="1">
      <c r="B274" s="193" t="s">
        <v>0</v>
      </c>
      <c r="C274" s="111"/>
      <c r="D274" s="193" t="s">
        <v>1</v>
      </c>
      <c r="E274" s="193" t="s">
        <v>2</v>
      </c>
      <c r="F274" s="193" t="s">
        <v>3</v>
      </c>
      <c r="G274" s="197" t="s">
        <v>23</v>
      </c>
      <c r="H274" s="190" t="s">
        <v>4</v>
      </c>
      <c r="I274" s="191"/>
      <c r="J274" s="191"/>
      <c r="K274" s="191"/>
      <c r="L274" s="191"/>
      <c r="M274" s="191"/>
      <c r="N274" s="191"/>
      <c r="O274" s="191"/>
      <c r="P274" s="191"/>
      <c r="Q274" s="191"/>
      <c r="R274" s="192"/>
      <c r="S274" s="193" t="s">
        <v>5</v>
      </c>
      <c r="T274" s="195" t="s">
        <v>24</v>
      </c>
      <c r="U274" s="220" t="s">
        <v>7</v>
      </c>
      <c r="V274" s="196" t="s">
        <v>22</v>
      </c>
    </row>
    <row r="275" spans="1:40" s="112" customFormat="1" ht="21" customHeight="1">
      <c r="B275" s="194"/>
      <c r="C275" s="111"/>
      <c r="D275" s="194"/>
      <c r="E275" s="194"/>
      <c r="F275" s="194"/>
      <c r="G275" s="198"/>
      <c r="H275" s="111" t="s">
        <v>96</v>
      </c>
      <c r="I275" s="111" t="s">
        <v>97</v>
      </c>
      <c r="J275" s="111" t="s">
        <v>98</v>
      </c>
      <c r="K275" s="111" t="s">
        <v>11</v>
      </c>
      <c r="L275" s="111" t="s">
        <v>16</v>
      </c>
      <c r="M275" s="111" t="s">
        <v>99</v>
      </c>
      <c r="N275" s="111" t="s">
        <v>100</v>
      </c>
      <c r="O275" s="111" t="s">
        <v>17</v>
      </c>
      <c r="P275" s="111" t="s">
        <v>14</v>
      </c>
      <c r="Q275" s="111" t="s">
        <v>18</v>
      </c>
      <c r="R275" s="111" t="s">
        <v>15</v>
      </c>
      <c r="S275" s="194"/>
      <c r="T275" s="195"/>
      <c r="U275" s="221"/>
      <c r="V275" s="196"/>
    </row>
    <row r="276" spans="1:40" s="109" customFormat="1" ht="21" customHeight="1">
      <c r="A276" s="35"/>
      <c r="B276" s="195">
        <v>16</v>
      </c>
      <c r="C276" s="197">
        <f>'S1'!C20</f>
        <v>16</v>
      </c>
      <c r="D276" s="212" t="str">
        <f>Ave!C20</f>
        <v>ኑረዲን ይማም ሙሀመድ</v>
      </c>
      <c r="E276" s="195" t="str">
        <f>'S1'!E20</f>
        <v>M</v>
      </c>
      <c r="F276" s="195">
        <f>'S1'!F20</f>
        <v>14</v>
      </c>
      <c r="G276" s="106" t="s">
        <v>94</v>
      </c>
      <c r="H276" s="106">
        <f>'S1'!G20</f>
        <v>49</v>
      </c>
      <c r="I276" s="106">
        <f>'S1'!H20</f>
        <v>43</v>
      </c>
      <c r="J276" s="106">
        <f>'S1'!I20</f>
        <v>47</v>
      </c>
      <c r="K276" s="106">
        <f>'S1'!J20</f>
        <v>45</v>
      </c>
      <c r="L276" s="106">
        <f>'S1'!K20</f>
        <v>37</v>
      </c>
      <c r="M276" s="106">
        <f>'S1'!L20</f>
        <v>46</v>
      </c>
      <c r="N276" s="106">
        <f>'S1'!M20</f>
        <v>27</v>
      </c>
      <c r="O276" s="106">
        <f>'S1'!N20</f>
        <v>51</v>
      </c>
      <c r="P276" s="106">
        <f>'S1'!O20</f>
        <v>71</v>
      </c>
      <c r="Q276" s="106">
        <f>'S1'!P20</f>
        <v>42</v>
      </c>
      <c r="R276" s="106">
        <f>'S1'!Q20</f>
        <v>73</v>
      </c>
      <c r="S276" s="106">
        <f>'S1'!S20</f>
        <v>531</v>
      </c>
      <c r="T276" s="106">
        <f>'S1'!T20</f>
        <v>48.272727272727273</v>
      </c>
      <c r="U276" s="119">
        <f>'S1'!U20</f>
        <v>34</v>
      </c>
      <c r="V276" s="218" t="str">
        <f>Ave!T20</f>
        <v>አልተዛወረም</v>
      </c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</row>
    <row r="277" spans="1:40" s="109" customFormat="1" ht="21" customHeight="1">
      <c r="A277" s="35"/>
      <c r="B277" s="195"/>
      <c r="C277" s="211"/>
      <c r="D277" s="213"/>
      <c r="E277" s="195"/>
      <c r="F277" s="195"/>
      <c r="G277" s="106" t="s">
        <v>95</v>
      </c>
      <c r="H277" s="106">
        <f>'S2'!G20</f>
        <v>43</v>
      </c>
      <c r="I277" s="106">
        <f>'S2'!H20</f>
        <v>49</v>
      </c>
      <c r="J277" s="106">
        <f>'S2'!I20</f>
        <v>26</v>
      </c>
      <c r="K277" s="106">
        <f>'S2'!J20</f>
        <v>35</v>
      </c>
      <c r="L277" s="106">
        <f>'S2'!K20</f>
        <v>44</v>
      </c>
      <c r="M277" s="106">
        <f>'S2'!L20</f>
        <v>47</v>
      </c>
      <c r="N277" s="106">
        <f>'S2'!M20</f>
        <v>69</v>
      </c>
      <c r="O277" s="106">
        <f>'S2'!N20</f>
        <v>49</v>
      </c>
      <c r="P277" s="106">
        <f>'S2'!O20</f>
        <v>64</v>
      </c>
      <c r="Q277" s="106">
        <f>'S2'!P20</f>
        <v>52</v>
      </c>
      <c r="R277" s="106">
        <f>'S2'!Q20</f>
        <v>60</v>
      </c>
      <c r="S277" s="106">
        <f>'S2'!S20</f>
        <v>538</v>
      </c>
      <c r="T277" s="106">
        <f>'S2'!T20</f>
        <v>48.909090909090907</v>
      </c>
      <c r="U277" s="119">
        <f>'S2'!U20</f>
        <v>27</v>
      </c>
      <c r="V277" s="218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</row>
    <row r="278" spans="1:40" s="109" customFormat="1" ht="21" customHeight="1">
      <c r="A278" s="35"/>
      <c r="B278" s="195"/>
      <c r="C278" s="198"/>
      <c r="D278" s="214"/>
      <c r="E278" s="195"/>
      <c r="F278" s="195"/>
      <c r="G278" s="106" t="s">
        <v>24</v>
      </c>
      <c r="H278" s="106">
        <f>Ave!F20</f>
        <v>46</v>
      </c>
      <c r="I278" s="106">
        <f>Ave!G20</f>
        <v>46</v>
      </c>
      <c r="J278" s="106">
        <f>Ave!H20</f>
        <v>36.5</v>
      </c>
      <c r="K278" s="106">
        <f>Ave!I20</f>
        <v>40</v>
      </c>
      <c r="L278" s="106">
        <f>Ave!J20</f>
        <v>40.5</v>
      </c>
      <c r="M278" s="106">
        <f>Ave!K20</f>
        <v>46.5</v>
      </c>
      <c r="N278" s="106">
        <f>Ave!L20</f>
        <v>48</v>
      </c>
      <c r="O278" s="106">
        <f>Ave!M20</f>
        <v>50</v>
      </c>
      <c r="P278" s="106">
        <f>Ave!N20</f>
        <v>67.5</v>
      </c>
      <c r="Q278" s="106">
        <f>Ave!O20</f>
        <v>47</v>
      </c>
      <c r="R278" s="106">
        <f>Ave!P20</f>
        <v>66.5</v>
      </c>
      <c r="S278" s="106">
        <f>Ave!Q20</f>
        <v>534.5</v>
      </c>
      <c r="T278" s="106">
        <f>Ave!R20</f>
        <v>48.590909090909093</v>
      </c>
      <c r="U278" s="119">
        <f>Ave!S20</f>
        <v>31</v>
      </c>
      <c r="V278" s="218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</row>
    <row r="279" spans="1:40" s="2" customFormat="1" ht="1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1"/>
      <c r="U279" s="52"/>
      <c r="V279" s="53"/>
    </row>
    <row r="280" spans="1:40" s="2" customFormat="1" ht="15" customHeight="1">
      <c r="B280" s="188" t="s">
        <v>73</v>
      </c>
      <c r="C280" s="188"/>
      <c r="D280" s="188"/>
      <c r="E280" s="188"/>
      <c r="F280" s="187" t="s">
        <v>74</v>
      </c>
      <c r="G280" s="187"/>
      <c r="H280" s="187"/>
      <c r="I280" s="187"/>
      <c r="J280" s="187"/>
      <c r="K280" s="187"/>
      <c r="L280" s="187"/>
      <c r="M280" s="187"/>
      <c r="N280" s="188" t="s">
        <v>75</v>
      </c>
      <c r="O280" s="188"/>
      <c r="P280" s="188"/>
      <c r="Q280" s="188"/>
      <c r="R280" s="188"/>
      <c r="S280" s="188"/>
      <c r="T280" s="188"/>
      <c r="U280" s="188"/>
      <c r="V280" s="188"/>
    </row>
    <row r="281" spans="1:40" s="2" customFormat="1" ht="15" customHeight="1">
      <c r="B281" s="187" t="s">
        <v>76</v>
      </c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54"/>
      <c r="O281" s="54" t="s">
        <v>77</v>
      </c>
      <c r="P281" s="54"/>
      <c r="Q281" s="54"/>
      <c r="R281" s="54"/>
      <c r="S281" s="54"/>
      <c r="T281" s="54"/>
      <c r="U281" s="54"/>
      <c r="V281" s="54"/>
    </row>
    <row r="282" spans="1:40" s="2" customFormat="1" ht="15" customHeight="1">
      <c r="B282" s="187" t="s">
        <v>76</v>
      </c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51"/>
      <c r="O282" s="51"/>
      <c r="P282" s="51"/>
      <c r="Q282" s="51"/>
      <c r="R282" s="51"/>
      <c r="S282" s="51"/>
      <c r="T282" s="51"/>
      <c r="U282" s="52"/>
      <c r="V282" s="53"/>
    </row>
    <row r="283" spans="1:40" s="2" customFormat="1" ht="15" customHeight="1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188" t="s">
        <v>78</v>
      </c>
      <c r="O283" s="188"/>
      <c r="P283" s="188"/>
      <c r="Q283" s="188"/>
      <c r="R283" s="188"/>
      <c r="S283" s="188"/>
      <c r="T283" s="188"/>
      <c r="U283" s="188"/>
      <c r="V283" s="188"/>
    </row>
    <row r="284" spans="1:40" s="2" customFormat="1" ht="15" customHeight="1">
      <c r="B284" s="189" t="s">
        <v>79</v>
      </c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51"/>
      <c r="O284" s="51"/>
      <c r="P284" s="51"/>
      <c r="Q284" s="51"/>
      <c r="R284" s="51"/>
      <c r="S284" s="51"/>
      <c r="T284" s="51"/>
      <c r="U284" s="52"/>
      <c r="V284" s="53"/>
    </row>
    <row r="285" spans="1:40" s="2" customFormat="1" ht="1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2"/>
      <c r="V285" s="53"/>
    </row>
    <row r="286" spans="1:40" s="2" customFormat="1" ht="15" customHeight="1">
      <c r="B286" s="189" t="s">
        <v>80</v>
      </c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51"/>
      <c r="O286" s="51"/>
      <c r="P286" s="51"/>
      <c r="Q286" s="51"/>
      <c r="R286" s="51"/>
      <c r="S286" s="51"/>
      <c r="T286" s="51"/>
      <c r="U286" s="52"/>
      <c r="V286" s="53"/>
    </row>
    <row r="287" spans="1:40" s="2" customFormat="1" ht="15" customHeight="1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1"/>
      <c r="O287" s="51"/>
      <c r="P287" s="51"/>
      <c r="Q287" s="51"/>
      <c r="R287" s="51"/>
      <c r="S287" s="51"/>
      <c r="T287" s="51"/>
      <c r="U287" s="52"/>
      <c r="V287" s="53"/>
    </row>
    <row r="288" spans="1:40" s="2" customFormat="1" ht="15" customHeight="1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1"/>
      <c r="O288" s="51"/>
      <c r="P288" s="51"/>
      <c r="Q288" s="51"/>
      <c r="R288" s="51"/>
      <c r="S288" s="51"/>
      <c r="T288" s="51"/>
      <c r="U288" s="52"/>
      <c r="V288" s="53"/>
    </row>
    <row r="289" spans="1:40" s="57" customFormat="1" ht="15" customHeight="1">
      <c r="B289" s="58"/>
      <c r="C289" s="58"/>
      <c r="D289" s="59" t="s">
        <v>26</v>
      </c>
      <c r="E289" s="57" t="s">
        <v>72</v>
      </c>
      <c r="M289" s="57" t="s">
        <v>81</v>
      </c>
      <c r="V289" s="60"/>
    </row>
    <row r="290" spans="1:40" s="76" customFormat="1" ht="15" customHeight="1">
      <c r="B290" s="74"/>
      <c r="C290" s="74"/>
      <c r="D290" s="75"/>
      <c r="H290" s="76" t="s">
        <v>28</v>
      </c>
      <c r="K290" s="76" t="s">
        <v>29</v>
      </c>
      <c r="N290" s="76" t="s">
        <v>30</v>
      </c>
      <c r="V290" s="61"/>
    </row>
    <row r="291" spans="1:40" s="112" customFormat="1" ht="21" customHeight="1">
      <c r="B291" s="193" t="s">
        <v>0</v>
      </c>
      <c r="C291" s="111"/>
      <c r="D291" s="193" t="s">
        <v>1</v>
      </c>
      <c r="E291" s="193" t="s">
        <v>2</v>
      </c>
      <c r="F291" s="193" t="s">
        <v>3</v>
      </c>
      <c r="G291" s="197" t="s">
        <v>23</v>
      </c>
      <c r="H291" s="190" t="s">
        <v>4</v>
      </c>
      <c r="I291" s="191"/>
      <c r="J291" s="191"/>
      <c r="K291" s="191"/>
      <c r="L291" s="191"/>
      <c r="M291" s="191"/>
      <c r="N291" s="191"/>
      <c r="O291" s="191"/>
      <c r="P291" s="191"/>
      <c r="Q291" s="191"/>
      <c r="R291" s="192"/>
      <c r="S291" s="193" t="s">
        <v>5</v>
      </c>
      <c r="T291" s="195" t="s">
        <v>24</v>
      </c>
      <c r="U291" s="220" t="s">
        <v>7</v>
      </c>
      <c r="V291" s="196" t="s">
        <v>22</v>
      </c>
    </row>
    <row r="292" spans="1:40" s="112" customFormat="1" ht="21" customHeight="1">
      <c r="B292" s="194"/>
      <c r="C292" s="111"/>
      <c r="D292" s="194"/>
      <c r="E292" s="194"/>
      <c r="F292" s="194"/>
      <c r="G292" s="198"/>
      <c r="H292" s="111" t="s">
        <v>96</v>
      </c>
      <c r="I292" s="111" t="s">
        <v>97</v>
      </c>
      <c r="J292" s="111" t="s">
        <v>98</v>
      </c>
      <c r="K292" s="111" t="s">
        <v>11</v>
      </c>
      <c r="L292" s="111" t="s">
        <v>16</v>
      </c>
      <c r="M292" s="111" t="s">
        <v>99</v>
      </c>
      <c r="N292" s="111" t="s">
        <v>100</v>
      </c>
      <c r="O292" s="111" t="s">
        <v>17</v>
      </c>
      <c r="P292" s="111" t="s">
        <v>14</v>
      </c>
      <c r="Q292" s="111" t="s">
        <v>18</v>
      </c>
      <c r="R292" s="111" t="s">
        <v>15</v>
      </c>
      <c r="S292" s="194"/>
      <c r="T292" s="195"/>
      <c r="U292" s="221"/>
      <c r="V292" s="196"/>
    </row>
    <row r="293" spans="1:40" s="109" customFormat="1" ht="21" customHeight="1">
      <c r="A293" s="35"/>
      <c r="B293" s="195">
        <v>17</v>
      </c>
      <c r="C293" s="197">
        <f>'S1'!C21</f>
        <v>17</v>
      </c>
      <c r="D293" s="212" t="str">
        <f>Ave!C21</f>
        <v xml:space="preserve">አሚር ይማም ሰኢድ </v>
      </c>
      <c r="E293" s="195" t="str">
        <f>'S1'!E21</f>
        <v>M</v>
      </c>
      <c r="F293" s="195">
        <f>'S1'!F21</f>
        <v>14</v>
      </c>
      <c r="G293" s="106" t="s">
        <v>94</v>
      </c>
      <c r="H293" s="106">
        <f>'S1'!G21</f>
        <v>59</v>
      </c>
      <c r="I293" s="106">
        <f>'S1'!H21</f>
        <v>40</v>
      </c>
      <c r="J293" s="106">
        <f>'S1'!I21</f>
        <v>45</v>
      </c>
      <c r="K293" s="106">
        <f>'S1'!J21</f>
        <v>40</v>
      </c>
      <c r="L293" s="106">
        <f>'S1'!K21</f>
        <v>36</v>
      </c>
      <c r="M293" s="106">
        <f>'S1'!L21</f>
        <v>46</v>
      </c>
      <c r="N293" s="106">
        <f>'S1'!M21</f>
        <v>38</v>
      </c>
      <c r="O293" s="106">
        <f>'S1'!N21</f>
        <v>48</v>
      </c>
      <c r="P293" s="106">
        <f>'S1'!O21</f>
        <v>77</v>
      </c>
      <c r="Q293" s="106">
        <f>'S1'!P21</f>
        <v>62</v>
      </c>
      <c r="R293" s="106">
        <f>'S1'!Q21</f>
        <v>79</v>
      </c>
      <c r="S293" s="106">
        <f>'S1'!S21</f>
        <v>570</v>
      </c>
      <c r="T293" s="106">
        <f>'S1'!T21</f>
        <v>51.81818181818182</v>
      </c>
      <c r="U293" s="119">
        <f>'S1'!U21</f>
        <v>23</v>
      </c>
      <c r="V293" s="218" t="str">
        <f>Ave!T21</f>
        <v>ተዛውሯል</v>
      </c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</row>
    <row r="294" spans="1:40" s="109" customFormat="1" ht="21" customHeight="1">
      <c r="A294" s="35"/>
      <c r="B294" s="195"/>
      <c r="C294" s="211"/>
      <c r="D294" s="213"/>
      <c r="E294" s="195"/>
      <c r="F294" s="195"/>
      <c r="G294" s="106" t="s">
        <v>95</v>
      </c>
      <c r="H294" s="106">
        <f>'S2'!G21</f>
        <v>62</v>
      </c>
      <c r="I294" s="106">
        <f>'S2'!H21</f>
        <v>55</v>
      </c>
      <c r="J294" s="106">
        <f>'S2'!I21</f>
        <v>38</v>
      </c>
      <c r="K294" s="106">
        <f>'S2'!J21</f>
        <v>38</v>
      </c>
      <c r="L294" s="106">
        <f>'S2'!K21</f>
        <v>35</v>
      </c>
      <c r="M294" s="106">
        <f>'S2'!L21</f>
        <v>25</v>
      </c>
      <c r="N294" s="106">
        <f>'S2'!M21</f>
        <v>66</v>
      </c>
      <c r="O294" s="106">
        <f>'S2'!N21</f>
        <v>49</v>
      </c>
      <c r="P294" s="106">
        <f>'S2'!O21</f>
        <v>63</v>
      </c>
      <c r="Q294" s="106">
        <f>'S2'!P21</f>
        <v>53</v>
      </c>
      <c r="R294" s="106">
        <f>'S2'!Q21</f>
        <v>82</v>
      </c>
      <c r="S294" s="106">
        <f>'S2'!S21</f>
        <v>566</v>
      </c>
      <c r="T294" s="106">
        <f>'S2'!T21</f>
        <v>51.454545454545453</v>
      </c>
      <c r="U294" s="119">
        <f>'S2'!U21</f>
        <v>21</v>
      </c>
      <c r="V294" s="218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</row>
    <row r="295" spans="1:40" s="109" customFormat="1" ht="21" customHeight="1">
      <c r="A295" s="35"/>
      <c r="B295" s="195"/>
      <c r="C295" s="198"/>
      <c r="D295" s="214"/>
      <c r="E295" s="195"/>
      <c r="F295" s="195"/>
      <c r="G295" s="106" t="s">
        <v>24</v>
      </c>
      <c r="H295" s="106">
        <f>Ave!F21</f>
        <v>60.5</v>
      </c>
      <c r="I295" s="106">
        <f>Ave!G21</f>
        <v>47.5</v>
      </c>
      <c r="J295" s="106">
        <f>Ave!H21</f>
        <v>41.5</v>
      </c>
      <c r="K295" s="106">
        <f>Ave!I21</f>
        <v>39</v>
      </c>
      <c r="L295" s="106">
        <f>Ave!J21</f>
        <v>35.5</v>
      </c>
      <c r="M295" s="106">
        <f>Ave!K21</f>
        <v>35.5</v>
      </c>
      <c r="N295" s="106">
        <f>Ave!L21</f>
        <v>52</v>
      </c>
      <c r="O295" s="106">
        <f>Ave!M21</f>
        <v>48.5</v>
      </c>
      <c r="P295" s="106">
        <f>Ave!N21</f>
        <v>70</v>
      </c>
      <c r="Q295" s="106">
        <f>Ave!O21</f>
        <v>57.5</v>
      </c>
      <c r="R295" s="106">
        <f>Ave!P21</f>
        <v>80.5</v>
      </c>
      <c r="S295" s="106">
        <f>Ave!Q21</f>
        <v>568</v>
      </c>
      <c r="T295" s="106">
        <f>Ave!R21</f>
        <v>51.636363636363633</v>
      </c>
      <c r="U295" s="119">
        <f>Ave!S21</f>
        <v>23</v>
      </c>
      <c r="V295" s="218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</row>
    <row r="296" spans="1:40" s="2" customFormat="1" ht="1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1"/>
      <c r="U296" s="52"/>
      <c r="V296" s="53"/>
    </row>
    <row r="297" spans="1:40" s="2" customFormat="1" ht="15" customHeight="1">
      <c r="B297" s="188" t="s">
        <v>73</v>
      </c>
      <c r="C297" s="188"/>
      <c r="D297" s="188"/>
      <c r="E297" s="188"/>
      <c r="F297" s="187" t="s">
        <v>74</v>
      </c>
      <c r="G297" s="187"/>
      <c r="H297" s="187"/>
      <c r="I297" s="187"/>
      <c r="J297" s="187"/>
      <c r="K297" s="187"/>
      <c r="L297" s="187"/>
      <c r="M297" s="187"/>
      <c r="N297" s="188" t="s">
        <v>75</v>
      </c>
      <c r="O297" s="188"/>
      <c r="P297" s="188"/>
      <c r="Q297" s="188"/>
      <c r="R297" s="188"/>
      <c r="S297" s="188"/>
      <c r="T297" s="188"/>
      <c r="U297" s="188"/>
      <c r="V297" s="188"/>
    </row>
    <row r="298" spans="1:40" s="2" customFormat="1" ht="15" customHeight="1">
      <c r="B298" s="187" t="s">
        <v>76</v>
      </c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54"/>
      <c r="O298" s="54" t="s">
        <v>77</v>
      </c>
      <c r="P298" s="54"/>
      <c r="Q298" s="54"/>
      <c r="R298" s="54"/>
      <c r="S298" s="54"/>
      <c r="T298" s="54"/>
      <c r="U298" s="54"/>
      <c r="V298" s="54"/>
    </row>
    <row r="299" spans="1:40" s="2" customFormat="1" ht="15" customHeight="1">
      <c r="B299" s="187" t="s">
        <v>76</v>
      </c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51"/>
      <c r="O299" s="51"/>
      <c r="P299" s="51"/>
      <c r="Q299" s="51"/>
      <c r="R299" s="51"/>
      <c r="S299" s="51"/>
      <c r="T299" s="51"/>
      <c r="U299" s="52"/>
      <c r="V299" s="53"/>
    </row>
    <row r="300" spans="1:40" s="2" customFormat="1" ht="15" customHeight="1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188" t="s">
        <v>78</v>
      </c>
      <c r="O300" s="188"/>
      <c r="P300" s="188"/>
      <c r="Q300" s="188"/>
      <c r="R300" s="188"/>
      <c r="S300" s="188"/>
      <c r="T300" s="188"/>
      <c r="U300" s="188"/>
      <c r="V300" s="188"/>
    </row>
    <row r="301" spans="1:40" s="2" customFormat="1" ht="15" customHeight="1">
      <c r="B301" s="189" t="s">
        <v>79</v>
      </c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51"/>
      <c r="O301" s="51"/>
      <c r="P301" s="51"/>
      <c r="Q301" s="51"/>
      <c r="R301" s="51"/>
      <c r="S301" s="51"/>
      <c r="T301" s="51"/>
      <c r="U301" s="52"/>
      <c r="V301" s="53"/>
    </row>
    <row r="302" spans="1:40" s="2" customFormat="1" ht="1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2"/>
      <c r="V302" s="53"/>
    </row>
    <row r="303" spans="1:40" s="2" customFormat="1" ht="15" customHeight="1">
      <c r="B303" s="189" t="s">
        <v>80</v>
      </c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51"/>
      <c r="O303" s="51"/>
      <c r="P303" s="51"/>
      <c r="Q303" s="51"/>
      <c r="R303" s="51"/>
      <c r="S303" s="51"/>
      <c r="T303" s="51"/>
      <c r="U303" s="52"/>
      <c r="V303" s="53"/>
    </row>
    <row r="304" spans="1:40" s="2" customFormat="1" ht="15" customHeight="1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1"/>
      <c r="O304" s="51"/>
      <c r="P304" s="51"/>
      <c r="Q304" s="51"/>
      <c r="R304" s="51"/>
      <c r="S304" s="51"/>
      <c r="T304" s="51"/>
      <c r="U304" s="52"/>
      <c r="V304" s="53"/>
    </row>
    <row r="305" spans="1:40" s="2" customFormat="1" ht="15" customHeight="1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1"/>
      <c r="O305" s="51"/>
      <c r="P305" s="51"/>
      <c r="Q305" s="51"/>
      <c r="R305" s="51"/>
      <c r="S305" s="51"/>
      <c r="T305" s="51"/>
      <c r="U305" s="52"/>
      <c r="V305" s="53"/>
    </row>
    <row r="306" spans="1:40" s="2" customFormat="1" ht="15" customHeight="1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1"/>
      <c r="O306" s="51"/>
      <c r="P306" s="51"/>
      <c r="Q306" s="51"/>
      <c r="R306" s="51"/>
      <c r="S306" s="51"/>
      <c r="T306" s="51"/>
      <c r="U306" s="52"/>
      <c r="V306" s="53"/>
    </row>
    <row r="307" spans="1:40" s="2" customFormat="1" ht="15" customHeight="1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1"/>
      <c r="O307" s="51"/>
      <c r="P307" s="51"/>
      <c r="Q307" s="51"/>
      <c r="R307" s="51"/>
      <c r="S307" s="51"/>
      <c r="T307" s="51"/>
      <c r="U307" s="52"/>
      <c r="V307" s="53"/>
    </row>
    <row r="308" spans="1:40" s="57" customFormat="1" ht="15" customHeight="1">
      <c r="B308" s="58"/>
      <c r="C308" s="58"/>
      <c r="D308" s="59" t="s">
        <v>26</v>
      </c>
      <c r="E308" s="57" t="s">
        <v>72</v>
      </c>
      <c r="M308" s="57" t="s">
        <v>81</v>
      </c>
      <c r="V308" s="60"/>
    </row>
    <row r="309" spans="1:40" s="76" customFormat="1" ht="15" customHeight="1">
      <c r="B309" s="74"/>
      <c r="C309" s="74"/>
      <c r="D309" s="75"/>
      <c r="H309" s="76" t="s">
        <v>28</v>
      </c>
      <c r="K309" s="76" t="s">
        <v>29</v>
      </c>
      <c r="N309" s="76" t="s">
        <v>30</v>
      </c>
      <c r="V309" s="61"/>
    </row>
    <row r="310" spans="1:40" s="112" customFormat="1" ht="21" customHeight="1">
      <c r="B310" s="193" t="s">
        <v>0</v>
      </c>
      <c r="C310" s="111"/>
      <c r="D310" s="193" t="s">
        <v>1</v>
      </c>
      <c r="E310" s="193" t="s">
        <v>2</v>
      </c>
      <c r="F310" s="193" t="s">
        <v>3</v>
      </c>
      <c r="G310" s="197" t="s">
        <v>23</v>
      </c>
      <c r="H310" s="190" t="s">
        <v>4</v>
      </c>
      <c r="I310" s="191"/>
      <c r="J310" s="191"/>
      <c r="K310" s="191"/>
      <c r="L310" s="191"/>
      <c r="M310" s="191"/>
      <c r="N310" s="191"/>
      <c r="O310" s="191"/>
      <c r="P310" s="191"/>
      <c r="Q310" s="191"/>
      <c r="R310" s="192"/>
      <c r="S310" s="193" t="s">
        <v>5</v>
      </c>
      <c r="T310" s="195" t="s">
        <v>24</v>
      </c>
      <c r="U310" s="220" t="s">
        <v>7</v>
      </c>
      <c r="V310" s="196" t="s">
        <v>22</v>
      </c>
    </row>
    <row r="311" spans="1:40" s="112" customFormat="1" ht="21" customHeight="1">
      <c r="B311" s="194"/>
      <c r="C311" s="111"/>
      <c r="D311" s="194"/>
      <c r="E311" s="194"/>
      <c r="F311" s="194"/>
      <c r="G311" s="198"/>
      <c r="H311" s="111" t="s">
        <v>96</v>
      </c>
      <c r="I311" s="111" t="s">
        <v>97</v>
      </c>
      <c r="J311" s="111" t="s">
        <v>98</v>
      </c>
      <c r="K311" s="111" t="s">
        <v>11</v>
      </c>
      <c r="L311" s="111" t="s">
        <v>16</v>
      </c>
      <c r="M311" s="111" t="s">
        <v>99</v>
      </c>
      <c r="N311" s="111" t="s">
        <v>100</v>
      </c>
      <c r="O311" s="111" t="s">
        <v>17</v>
      </c>
      <c r="P311" s="111" t="s">
        <v>14</v>
      </c>
      <c r="Q311" s="111" t="s">
        <v>18</v>
      </c>
      <c r="R311" s="111" t="s">
        <v>15</v>
      </c>
      <c r="S311" s="194"/>
      <c r="T311" s="195"/>
      <c r="U311" s="221"/>
      <c r="V311" s="196"/>
    </row>
    <row r="312" spans="1:40" s="109" customFormat="1" ht="21" customHeight="1">
      <c r="A312" s="35"/>
      <c r="B312" s="195">
        <v>18</v>
      </c>
      <c r="C312" s="197">
        <f>'S1'!C22</f>
        <v>18</v>
      </c>
      <c r="D312" s="212" t="str">
        <f>Ave!C22</f>
        <v>አማር ሙሀመድ ሀሰን</v>
      </c>
      <c r="E312" s="195" t="str">
        <f>'S1'!E22</f>
        <v>M</v>
      </c>
      <c r="F312" s="195">
        <f>'S1'!F22</f>
        <v>15</v>
      </c>
      <c r="G312" s="106" t="s">
        <v>94</v>
      </c>
      <c r="H312" s="106">
        <f>'S1'!G22</f>
        <v>59</v>
      </c>
      <c r="I312" s="106">
        <f>'S1'!H22</f>
        <v>40</v>
      </c>
      <c r="J312" s="106">
        <f>'S1'!I22</f>
        <v>39</v>
      </c>
      <c r="K312" s="106">
        <f>'S1'!J22</f>
        <v>47</v>
      </c>
      <c r="L312" s="106">
        <f>'S1'!K22</f>
        <v>40</v>
      </c>
      <c r="M312" s="106">
        <f>'S1'!L22</f>
        <v>45</v>
      </c>
      <c r="N312" s="106">
        <f>'S1'!M22</f>
        <v>30</v>
      </c>
      <c r="O312" s="106">
        <f>'S1'!N22</f>
        <v>45</v>
      </c>
      <c r="P312" s="106">
        <f>'S1'!O22</f>
        <v>80.5</v>
      </c>
      <c r="Q312" s="106">
        <f>'S1'!P22</f>
        <v>48</v>
      </c>
      <c r="R312" s="106">
        <f>'S1'!Q22</f>
        <v>76</v>
      </c>
      <c r="S312" s="106">
        <f>'S1'!S22</f>
        <v>549.5</v>
      </c>
      <c r="T312" s="106">
        <f>'S1'!T22</f>
        <v>49.954545454545453</v>
      </c>
      <c r="U312" s="119">
        <f>'S1'!U22</f>
        <v>28</v>
      </c>
      <c r="V312" s="218" t="str">
        <f>Ave!T22</f>
        <v>አልተዛወረም</v>
      </c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</row>
    <row r="313" spans="1:40" s="109" customFormat="1" ht="21" customHeight="1">
      <c r="A313" s="35"/>
      <c r="B313" s="195"/>
      <c r="C313" s="211"/>
      <c r="D313" s="213"/>
      <c r="E313" s="195"/>
      <c r="F313" s="195"/>
      <c r="G313" s="106" t="s">
        <v>95</v>
      </c>
      <c r="H313" s="106">
        <f>'S2'!G22</f>
        <v>58</v>
      </c>
      <c r="I313" s="106">
        <f>'S2'!H22</f>
        <v>49</v>
      </c>
      <c r="J313" s="106">
        <f>'S2'!I22</f>
        <v>38</v>
      </c>
      <c r="K313" s="106">
        <f>'S2'!J22</f>
        <v>38</v>
      </c>
      <c r="L313" s="106">
        <f>'S2'!K22</f>
        <v>39</v>
      </c>
      <c r="M313" s="106">
        <f>'S2'!L22</f>
        <v>30</v>
      </c>
      <c r="N313" s="106">
        <f>'S2'!M22</f>
        <v>68</v>
      </c>
      <c r="O313" s="106">
        <f>'S2'!N22</f>
        <v>47</v>
      </c>
      <c r="P313" s="106">
        <f>'S2'!O22</f>
        <v>73</v>
      </c>
      <c r="Q313" s="106">
        <f>'S2'!P22</f>
        <v>48</v>
      </c>
      <c r="R313" s="106">
        <f>'S2'!Q22</f>
        <v>56</v>
      </c>
      <c r="S313" s="106">
        <f>'S2'!S22</f>
        <v>544</v>
      </c>
      <c r="T313" s="106">
        <f>'S2'!T22</f>
        <v>49.454545454545453</v>
      </c>
      <c r="U313" s="119">
        <f>'S2'!U22</f>
        <v>26</v>
      </c>
      <c r="V313" s="218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</row>
    <row r="314" spans="1:40" s="109" customFormat="1" ht="21" customHeight="1">
      <c r="A314" s="35"/>
      <c r="B314" s="195"/>
      <c r="C314" s="198"/>
      <c r="D314" s="214"/>
      <c r="E314" s="195"/>
      <c r="F314" s="195"/>
      <c r="G314" s="106" t="s">
        <v>24</v>
      </c>
      <c r="H314" s="106">
        <f>Ave!F22</f>
        <v>58.5</v>
      </c>
      <c r="I314" s="106">
        <f>Ave!G22</f>
        <v>44.5</v>
      </c>
      <c r="J314" s="106">
        <f>Ave!H22</f>
        <v>38.5</v>
      </c>
      <c r="K314" s="106">
        <f>Ave!I22</f>
        <v>42.5</v>
      </c>
      <c r="L314" s="106">
        <f>Ave!J22</f>
        <v>39.5</v>
      </c>
      <c r="M314" s="106">
        <f>Ave!K22</f>
        <v>37.5</v>
      </c>
      <c r="N314" s="106">
        <f>Ave!L22</f>
        <v>49</v>
      </c>
      <c r="O314" s="106">
        <f>Ave!M22</f>
        <v>46</v>
      </c>
      <c r="P314" s="106">
        <f>Ave!N22</f>
        <v>76.75</v>
      </c>
      <c r="Q314" s="106">
        <f>Ave!O22</f>
        <v>48</v>
      </c>
      <c r="R314" s="106">
        <f>Ave!P22</f>
        <v>66</v>
      </c>
      <c r="S314" s="106">
        <f>Ave!Q22</f>
        <v>546.75</v>
      </c>
      <c r="T314" s="106">
        <f>Ave!R22</f>
        <v>49.704545454545453</v>
      </c>
      <c r="U314" s="119">
        <f>Ave!S22</f>
        <v>29</v>
      </c>
      <c r="V314" s="218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</row>
    <row r="315" spans="1:40" s="2" customFormat="1" ht="1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1"/>
      <c r="U315" s="52"/>
      <c r="V315" s="53"/>
    </row>
    <row r="316" spans="1:40" s="2" customFormat="1" ht="15" customHeight="1">
      <c r="B316" s="188" t="s">
        <v>73</v>
      </c>
      <c r="C316" s="188"/>
      <c r="D316" s="188"/>
      <c r="E316" s="188"/>
      <c r="F316" s="187" t="s">
        <v>74</v>
      </c>
      <c r="G316" s="187"/>
      <c r="H316" s="187"/>
      <c r="I316" s="187"/>
      <c r="J316" s="187"/>
      <c r="K316" s="187"/>
      <c r="L316" s="187"/>
      <c r="M316" s="187"/>
      <c r="N316" s="188" t="s">
        <v>75</v>
      </c>
      <c r="O316" s="188"/>
      <c r="P316" s="188"/>
      <c r="Q316" s="188"/>
      <c r="R316" s="188"/>
      <c r="S316" s="188"/>
      <c r="T316" s="188"/>
      <c r="U316" s="188"/>
      <c r="V316" s="188"/>
    </row>
    <row r="317" spans="1:40" s="2" customFormat="1" ht="15" customHeight="1">
      <c r="B317" s="187" t="s">
        <v>76</v>
      </c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54"/>
      <c r="O317" s="54" t="s">
        <v>77</v>
      </c>
      <c r="P317" s="54"/>
      <c r="Q317" s="54"/>
      <c r="R317" s="54"/>
      <c r="S317" s="54"/>
      <c r="T317" s="54"/>
      <c r="U317" s="54"/>
      <c r="V317" s="54"/>
    </row>
    <row r="318" spans="1:40" s="2" customFormat="1" ht="15" customHeight="1">
      <c r="B318" s="187" t="s">
        <v>76</v>
      </c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51"/>
      <c r="O318" s="51"/>
      <c r="P318" s="51"/>
      <c r="Q318" s="51"/>
      <c r="R318" s="51"/>
      <c r="S318" s="51"/>
      <c r="T318" s="51"/>
      <c r="U318" s="52"/>
      <c r="V318" s="53"/>
    </row>
    <row r="319" spans="1:40" s="2" customFormat="1" ht="15" customHeight="1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188" t="s">
        <v>78</v>
      </c>
      <c r="O319" s="188"/>
      <c r="P319" s="188"/>
      <c r="Q319" s="188"/>
      <c r="R319" s="188"/>
      <c r="S319" s="188"/>
      <c r="T319" s="188"/>
      <c r="U319" s="188"/>
      <c r="V319" s="188"/>
    </row>
    <row r="320" spans="1:40" s="2" customFormat="1" ht="15" customHeight="1">
      <c r="B320" s="189" t="s">
        <v>79</v>
      </c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51"/>
      <c r="O320" s="51"/>
      <c r="P320" s="51"/>
      <c r="Q320" s="51"/>
      <c r="R320" s="51"/>
      <c r="S320" s="51"/>
      <c r="T320" s="51"/>
      <c r="U320" s="52"/>
      <c r="V320" s="53"/>
    </row>
    <row r="321" spans="1:40" s="2" customFormat="1" ht="1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2"/>
      <c r="V321" s="53"/>
    </row>
    <row r="322" spans="1:40" s="2" customFormat="1" ht="15" customHeight="1">
      <c r="B322" s="189" t="s">
        <v>80</v>
      </c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51"/>
      <c r="O322" s="51"/>
      <c r="P322" s="51"/>
      <c r="Q322" s="51"/>
      <c r="R322" s="51"/>
      <c r="S322" s="51"/>
      <c r="T322" s="51"/>
      <c r="U322" s="52"/>
      <c r="V322" s="53"/>
    </row>
    <row r="323" spans="1:40" s="2" customFormat="1" ht="15" customHeight="1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1"/>
      <c r="O323" s="51"/>
      <c r="P323" s="51"/>
      <c r="Q323" s="51"/>
      <c r="R323" s="51"/>
      <c r="S323" s="51"/>
      <c r="T323" s="51"/>
      <c r="U323" s="52"/>
      <c r="V323" s="53"/>
    </row>
    <row r="324" spans="1:40" s="2" customFormat="1" ht="15" customHeight="1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1"/>
      <c r="O324" s="51"/>
      <c r="P324" s="51"/>
      <c r="Q324" s="51"/>
      <c r="R324" s="51"/>
      <c r="S324" s="51"/>
      <c r="T324" s="51"/>
      <c r="U324" s="52"/>
      <c r="V324" s="53"/>
    </row>
    <row r="325" spans="1:40" s="57" customFormat="1" ht="15" customHeight="1">
      <c r="B325" s="58"/>
      <c r="C325" s="58"/>
      <c r="D325" s="59" t="s">
        <v>26</v>
      </c>
      <c r="E325" s="57" t="s">
        <v>72</v>
      </c>
      <c r="M325" s="57" t="s">
        <v>81</v>
      </c>
      <c r="V325" s="60"/>
    </row>
    <row r="326" spans="1:40" s="76" customFormat="1" ht="15" customHeight="1">
      <c r="B326" s="74"/>
      <c r="C326" s="74"/>
      <c r="D326" s="75"/>
      <c r="H326" s="76" t="s">
        <v>28</v>
      </c>
      <c r="K326" s="76" t="s">
        <v>29</v>
      </c>
      <c r="N326" s="76" t="s">
        <v>30</v>
      </c>
      <c r="V326" s="61"/>
    </row>
    <row r="327" spans="1:40" s="112" customFormat="1" ht="21" customHeight="1">
      <c r="B327" s="193" t="s">
        <v>0</v>
      </c>
      <c r="C327" s="111"/>
      <c r="D327" s="193" t="s">
        <v>1</v>
      </c>
      <c r="E327" s="193" t="s">
        <v>2</v>
      </c>
      <c r="F327" s="193" t="s">
        <v>3</v>
      </c>
      <c r="G327" s="197" t="s">
        <v>23</v>
      </c>
      <c r="H327" s="190" t="s">
        <v>4</v>
      </c>
      <c r="I327" s="191"/>
      <c r="J327" s="191"/>
      <c r="K327" s="191"/>
      <c r="L327" s="191"/>
      <c r="M327" s="191"/>
      <c r="N327" s="191"/>
      <c r="O327" s="191"/>
      <c r="P327" s="191"/>
      <c r="Q327" s="191"/>
      <c r="R327" s="192"/>
      <c r="S327" s="193" t="s">
        <v>5</v>
      </c>
      <c r="T327" s="195" t="s">
        <v>24</v>
      </c>
      <c r="U327" s="220" t="s">
        <v>7</v>
      </c>
      <c r="V327" s="196" t="s">
        <v>22</v>
      </c>
    </row>
    <row r="328" spans="1:40" s="112" customFormat="1" ht="21" customHeight="1">
      <c r="B328" s="194"/>
      <c r="C328" s="111"/>
      <c r="D328" s="194"/>
      <c r="E328" s="194"/>
      <c r="F328" s="194"/>
      <c r="G328" s="198"/>
      <c r="H328" s="111" t="s">
        <v>96</v>
      </c>
      <c r="I328" s="111" t="s">
        <v>97</v>
      </c>
      <c r="J328" s="111" t="s">
        <v>98</v>
      </c>
      <c r="K328" s="111" t="s">
        <v>11</v>
      </c>
      <c r="L328" s="111" t="s">
        <v>16</v>
      </c>
      <c r="M328" s="111" t="s">
        <v>99</v>
      </c>
      <c r="N328" s="111" t="s">
        <v>100</v>
      </c>
      <c r="O328" s="111" t="s">
        <v>17</v>
      </c>
      <c r="P328" s="111" t="s">
        <v>14</v>
      </c>
      <c r="Q328" s="111" t="s">
        <v>18</v>
      </c>
      <c r="R328" s="111" t="s">
        <v>15</v>
      </c>
      <c r="S328" s="194"/>
      <c r="T328" s="195"/>
      <c r="U328" s="221"/>
      <c r="V328" s="196"/>
    </row>
    <row r="329" spans="1:40" s="109" customFormat="1" ht="21" customHeight="1">
      <c r="A329" s="35"/>
      <c r="B329" s="195">
        <v>19</v>
      </c>
      <c r="C329" s="197">
        <f>'S1'!C23</f>
        <v>19</v>
      </c>
      <c r="D329" s="212" t="str">
        <f>Ave!C23</f>
        <v>አማር ሰኢድ አድማሱ</v>
      </c>
      <c r="E329" s="195" t="str">
        <f>'S1'!E23</f>
        <v>M</v>
      </c>
      <c r="F329" s="195">
        <f>'S1'!F23</f>
        <v>14</v>
      </c>
      <c r="G329" s="106" t="s">
        <v>94</v>
      </c>
      <c r="H329" s="106">
        <f>'S1'!G23</f>
        <v>24</v>
      </c>
      <c r="I329" s="106">
        <f>'S1'!H23</f>
        <v>36</v>
      </c>
      <c r="J329" s="106">
        <f>'S1'!I23</f>
        <v>30</v>
      </c>
      <c r="K329" s="106">
        <f>'S1'!J23</f>
        <v>41</v>
      </c>
      <c r="L329" s="106">
        <f>'S1'!K23</f>
        <v>42</v>
      </c>
      <c r="M329" s="106">
        <f>'S1'!L23</f>
        <v>44</v>
      </c>
      <c r="N329" s="106">
        <f>'S1'!M23</f>
        <v>38</v>
      </c>
      <c r="O329" s="106">
        <f>'S1'!N23</f>
        <v>42</v>
      </c>
      <c r="P329" s="106">
        <f>'S1'!O23</f>
        <v>66</v>
      </c>
      <c r="Q329" s="106">
        <f>'S1'!P23</f>
        <v>60</v>
      </c>
      <c r="R329" s="106">
        <f>'S1'!Q23</f>
        <v>59</v>
      </c>
      <c r="S329" s="106">
        <f>'S1'!S23</f>
        <v>482</v>
      </c>
      <c r="T329" s="106">
        <f>'S1'!T23</f>
        <v>43.81818181818182</v>
      </c>
      <c r="U329" s="119">
        <f>'S1'!U23</f>
        <v>39</v>
      </c>
      <c r="V329" s="218" t="str">
        <f>Ave!T23</f>
        <v>አልተዛወረም</v>
      </c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</row>
    <row r="330" spans="1:40" s="109" customFormat="1" ht="21" customHeight="1">
      <c r="A330" s="35"/>
      <c r="B330" s="195"/>
      <c r="C330" s="211"/>
      <c r="D330" s="213"/>
      <c r="E330" s="195"/>
      <c r="F330" s="195"/>
      <c r="G330" s="106" t="s">
        <v>95</v>
      </c>
      <c r="H330" s="106">
        <f>'S2'!G23</f>
        <v>50</v>
      </c>
      <c r="I330" s="106">
        <f>'S2'!H23</f>
        <v>42</v>
      </c>
      <c r="J330" s="106">
        <f>'S2'!I23</f>
        <v>31</v>
      </c>
      <c r="K330" s="106">
        <f>'S2'!J23</f>
        <v>39</v>
      </c>
      <c r="L330" s="106">
        <f>'S2'!K23</f>
        <v>48</v>
      </c>
      <c r="M330" s="106">
        <f>'S2'!L23</f>
        <v>37</v>
      </c>
      <c r="N330" s="106">
        <f>'S2'!M23</f>
        <v>68</v>
      </c>
      <c r="O330" s="106">
        <f>'S2'!N23</f>
        <v>42</v>
      </c>
      <c r="P330" s="106">
        <f>'S2'!O23</f>
        <v>55</v>
      </c>
      <c r="Q330" s="106">
        <f>'S2'!P23</f>
        <v>20</v>
      </c>
      <c r="R330" s="106">
        <f>'S2'!Q23</f>
        <v>62</v>
      </c>
      <c r="S330" s="106">
        <f>'S2'!S23</f>
        <v>494</v>
      </c>
      <c r="T330" s="106">
        <f>'S2'!T23</f>
        <v>44.909090909090907</v>
      </c>
      <c r="U330" s="119">
        <f>'S2'!U23</f>
        <v>37</v>
      </c>
      <c r="V330" s="218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</row>
    <row r="331" spans="1:40" s="109" customFormat="1" ht="21" customHeight="1">
      <c r="A331" s="35"/>
      <c r="B331" s="195"/>
      <c r="C331" s="198"/>
      <c r="D331" s="214"/>
      <c r="E331" s="195"/>
      <c r="F331" s="195"/>
      <c r="G331" s="106" t="s">
        <v>24</v>
      </c>
      <c r="H331" s="106">
        <f>Ave!F23</f>
        <v>37</v>
      </c>
      <c r="I331" s="106">
        <f>Ave!G23</f>
        <v>39</v>
      </c>
      <c r="J331" s="106">
        <f>Ave!H23</f>
        <v>30.5</v>
      </c>
      <c r="K331" s="106">
        <f>Ave!I23</f>
        <v>40</v>
      </c>
      <c r="L331" s="106">
        <f>Ave!J23</f>
        <v>45</v>
      </c>
      <c r="M331" s="106">
        <f>Ave!K23</f>
        <v>40.5</v>
      </c>
      <c r="N331" s="106">
        <f>Ave!L23</f>
        <v>53</v>
      </c>
      <c r="O331" s="106">
        <f>Ave!M23</f>
        <v>42</v>
      </c>
      <c r="P331" s="106">
        <f>Ave!N23</f>
        <v>60.5</v>
      </c>
      <c r="Q331" s="106">
        <f>Ave!O23</f>
        <v>40</v>
      </c>
      <c r="R331" s="106">
        <f>Ave!P23</f>
        <v>60.5</v>
      </c>
      <c r="S331" s="106">
        <f>Ave!Q23</f>
        <v>488</v>
      </c>
      <c r="T331" s="106">
        <f>Ave!R23</f>
        <v>44.363636363636367</v>
      </c>
      <c r="U331" s="119">
        <f>Ave!S23</f>
        <v>38</v>
      </c>
      <c r="V331" s="218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</row>
    <row r="332" spans="1:40" s="2" customFormat="1" ht="1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1"/>
      <c r="U332" s="52"/>
      <c r="V332" s="53"/>
    </row>
    <row r="333" spans="1:40" s="2" customFormat="1" ht="15" customHeight="1">
      <c r="B333" s="188" t="s">
        <v>73</v>
      </c>
      <c r="C333" s="188"/>
      <c r="D333" s="188"/>
      <c r="E333" s="188"/>
      <c r="F333" s="187" t="s">
        <v>74</v>
      </c>
      <c r="G333" s="187"/>
      <c r="H333" s="187"/>
      <c r="I333" s="187"/>
      <c r="J333" s="187"/>
      <c r="K333" s="187"/>
      <c r="L333" s="187"/>
      <c r="M333" s="187"/>
      <c r="N333" s="188" t="s">
        <v>75</v>
      </c>
      <c r="O333" s="188"/>
      <c r="P333" s="188"/>
      <c r="Q333" s="188"/>
      <c r="R333" s="188"/>
      <c r="S333" s="188"/>
      <c r="T333" s="188"/>
      <c r="U333" s="188"/>
      <c r="V333" s="188"/>
    </row>
    <row r="334" spans="1:40" s="2" customFormat="1" ht="15" customHeight="1">
      <c r="B334" s="187" t="s">
        <v>76</v>
      </c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54"/>
      <c r="O334" s="54" t="s">
        <v>77</v>
      </c>
      <c r="P334" s="54"/>
      <c r="Q334" s="54"/>
      <c r="R334" s="54"/>
      <c r="S334" s="54"/>
      <c r="T334" s="54"/>
      <c r="U334" s="54"/>
      <c r="V334" s="54"/>
    </row>
    <row r="335" spans="1:40" s="2" customFormat="1" ht="15" customHeight="1">
      <c r="B335" s="187" t="s">
        <v>76</v>
      </c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51"/>
      <c r="O335" s="51"/>
      <c r="P335" s="51"/>
      <c r="Q335" s="51"/>
      <c r="R335" s="51"/>
      <c r="S335" s="51"/>
      <c r="T335" s="51"/>
      <c r="U335" s="52"/>
      <c r="V335" s="53"/>
    </row>
    <row r="336" spans="1:40" s="2" customFormat="1" ht="15" customHeight="1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188" t="s">
        <v>78</v>
      </c>
      <c r="O336" s="188"/>
      <c r="P336" s="188"/>
      <c r="Q336" s="188"/>
      <c r="R336" s="188"/>
      <c r="S336" s="188"/>
      <c r="T336" s="188"/>
      <c r="U336" s="188"/>
      <c r="V336" s="188"/>
    </row>
    <row r="337" spans="1:40" s="2" customFormat="1" ht="15" customHeight="1">
      <c r="B337" s="189" t="s">
        <v>79</v>
      </c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N337" s="51"/>
      <c r="O337" s="51"/>
      <c r="P337" s="51"/>
      <c r="Q337" s="51"/>
      <c r="R337" s="51"/>
      <c r="S337" s="51"/>
      <c r="T337" s="51"/>
      <c r="U337" s="52"/>
      <c r="V337" s="53"/>
    </row>
    <row r="338" spans="1:40" s="2" customFormat="1" ht="1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2"/>
      <c r="V338" s="53"/>
    </row>
    <row r="339" spans="1:40" s="2" customFormat="1" ht="15" customHeight="1">
      <c r="B339" s="189" t="s">
        <v>80</v>
      </c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N339" s="51"/>
      <c r="O339" s="51"/>
      <c r="P339" s="51"/>
      <c r="Q339" s="51"/>
      <c r="R339" s="51"/>
      <c r="S339" s="51"/>
      <c r="T339" s="51"/>
      <c r="U339" s="52"/>
      <c r="V339" s="53"/>
    </row>
    <row r="340" spans="1:40" s="2" customFormat="1" ht="15" customHeight="1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1"/>
      <c r="O340" s="51"/>
      <c r="P340" s="51"/>
      <c r="Q340" s="51"/>
      <c r="R340" s="51"/>
      <c r="S340" s="51"/>
      <c r="T340" s="51"/>
      <c r="U340" s="52"/>
      <c r="V340" s="53"/>
    </row>
    <row r="341" spans="1:40" s="2" customFormat="1" ht="15" customHeight="1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1"/>
      <c r="O341" s="51"/>
      <c r="P341" s="51"/>
      <c r="Q341" s="51"/>
      <c r="R341" s="51"/>
      <c r="S341" s="51"/>
      <c r="T341" s="51"/>
      <c r="U341" s="52"/>
      <c r="V341" s="53"/>
    </row>
    <row r="342" spans="1:40" s="2" customFormat="1" ht="15" customHeight="1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1"/>
      <c r="O342" s="51"/>
      <c r="P342" s="51"/>
      <c r="Q342" s="51"/>
      <c r="R342" s="51"/>
      <c r="S342" s="51"/>
      <c r="T342" s="51"/>
      <c r="U342" s="52"/>
      <c r="V342" s="53"/>
    </row>
    <row r="343" spans="1:40" s="2" customFormat="1" ht="15" customHeight="1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1"/>
      <c r="O343" s="51"/>
      <c r="P343" s="51"/>
      <c r="Q343" s="51"/>
      <c r="R343" s="51"/>
      <c r="S343" s="51"/>
      <c r="T343" s="51"/>
      <c r="U343" s="52"/>
      <c r="V343" s="53"/>
    </row>
    <row r="344" spans="1:40" s="57" customFormat="1" ht="15" customHeight="1">
      <c r="B344" s="58"/>
      <c r="C344" s="58"/>
      <c r="D344" s="59" t="s">
        <v>26</v>
      </c>
      <c r="E344" s="57" t="s">
        <v>72</v>
      </c>
      <c r="M344" s="57" t="s">
        <v>81</v>
      </c>
      <c r="V344" s="60"/>
    </row>
    <row r="345" spans="1:40" s="76" customFormat="1" ht="15" customHeight="1">
      <c r="B345" s="74"/>
      <c r="C345" s="74"/>
      <c r="D345" s="75"/>
      <c r="H345" s="76" t="s">
        <v>28</v>
      </c>
      <c r="K345" s="76" t="s">
        <v>29</v>
      </c>
      <c r="N345" s="76" t="s">
        <v>30</v>
      </c>
      <c r="V345" s="61"/>
    </row>
    <row r="346" spans="1:40" s="112" customFormat="1" ht="21" customHeight="1">
      <c r="B346" s="193" t="s">
        <v>0</v>
      </c>
      <c r="C346" s="111"/>
      <c r="D346" s="193" t="s">
        <v>1</v>
      </c>
      <c r="E346" s="193" t="s">
        <v>2</v>
      </c>
      <c r="F346" s="193" t="s">
        <v>3</v>
      </c>
      <c r="G346" s="197" t="s">
        <v>23</v>
      </c>
      <c r="H346" s="190" t="s">
        <v>4</v>
      </c>
      <c r="I346" s="191"/>
      <c r="J346" s="191"/>
      <c r="K346" s="191"/>
      <c r="L346" s="191"/>
      <c r="M346" s="191"/>
      <c r="N346" s="191"/>
      <c r="O346" s="191"/>
      <c r="P346" s="191"/>
      <c r="Q346" s="191"/>
      <c r="R346" s="192"/>
      <c r="S346" s="193" t="s">
        <v>5</v>
      </c>
      <c r="T346" s="195" t="s">
        <v>24</v>
      </c>
      <c r="U346" s="220" t="s">
        <v>7</v>
      </c>
      <c r="V346" s="196" t="s">
        <v>22</v>
      </c>
    </row>
    <row r="347" spans="1:40" s="112" customFormat="1" ht="21" customHeight="1">
      <c r="B347" s="194"/>
      <c r="C347" s="111"/>
      <c r="D347" s="194"/>
      <c r="E347" s="194"/>
      <c r="F347" s="194"/>
      <c r="G347" s="198"/>
      <c r="H347" s="111" t="s">
        <v>96</v>
      </c>
      <c r="I347" s="111" t="s">
        <v>97</v>
      </c>
      <c r="J347" s="111" t="s">
        <v>98</v>
      </c>
      <c r="K347" s="111" t="s">
        <v>11</v>
      </c>
      <c r="L347" s="111" t="s">
        <v>16</v>
      </c>
      <c r="M347" s="111" t="s">
        <v>99</v>
      </c>
      <c r="N347" s="111" t="s">
        <v>100</v>
      </c>
      <c r="O347" s="111" t="s">
        <v>17</v>
      </c>
      <c r="P347" s="111" t="s">
        <v>14</v>
      </c>
      <c r="Q347" s="111" t="s">
        <v>18</v>
      </c>
      <c r="R347" s="111" t="s">
        <v>15</v>
      </c>
      <c r="S347" s="194"/>
      <c r="T347" s="195"/>
      <c r="U347" s="221"/>
      <c r="V347" s="196"/>
    </row>
    <row r="348" spans="1:40" s="109" customFormat="1" ht="21" customHeight="1">
      <c r="A348" s="35"/>
      <c r="B348" s="195">
        <v>20</v>
      </c>
      <c r="C348" s="197">
        <f>'S1'!C24</f>
        <v>20</v>
      </c>
      <c r="D348" s="212" t="str">
        <f>Ave!C24</f>
        <v>አቡበከር ሰኢድ ሁሴን</v>
      </c>
      <c r="E348" s="195" t="str">
        <f>'S1'!E24</f>
        <v>M</v>
      </c>
      <c r="F348" s="195">
        <f>'S1'!F24</f>
        <v>16</v>
      </c>
      <c r="G348" s="106" t="s">
        <v>94</v>
      </c>
      <c r="H348" s="106">
        <f>'S1'!G24</f>
        <v>37</v>
      </c>
      <c r="I348" s="106">
        <f>'S1'!H24</f>
        <v>66</v>
      </c>
      <c r="J348" s="106">
        <f>'S1'!I24</f>
        <v>56</v>
      </c>
      <c r="K348" s="106">
        <f>'S1'!J24</f>
        <v>38</v>
      </c>
      <c r="L348" s="106">
        <f>'S1'!K24</f>
        <v>45</v>
      </c>
      <c r="M348" s="106">
        <f>'S1'!L24</f>
        <v>40</v>
      </c>
      <c r="N348" s="106">
        <f>'S1'!M24</f>
        <v>38</v>
      </c>
      <c r="O348" s="106">
        <f>'S1'!N24</f>
        <v>48</v>
      </c>
      <c r="P348" s="106">
        <f>'S1'!O24</f>
        <v>71.5</v>
      </c>
      <c r="Q348" s="106">
        <f>'S1'!P24</f>
        <v>58</v>
      </c>
      <c r="R348" s="106">
        <f>'S1'!Q24</f>
        <v>74</v>
      </c>
      <c r="S348" s="106">
        <f>'S1'!S24</f>
        <v>571.5</v>
      </c>
      <c r="T348" s="106">
        <f>'S1'!T24</f>
        <v>51.954545454545453</v>
      </c>
      <c r="U348" s="119">
        <f>'S1'!U24</f>
        <v>22</v>
      </c>
      <c r="V348" s="218" t="str">
        <f>Ave!T24</f>
        <v>ተዛውሯል</v>
      </c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</row>
    <row r="349" spans="1:40" s="109" customFormat="1" ht="21" customHeight="1">
      <c r="A349" s="35"/>
      <c r="B349" s="195"/>
      <c r="C349" s="211"/>
      <c r="D349" s="213"/>
      <c r="E349" s="195"/>
      <c r="F349" s="195"/>
      <c r="G349" s="106" t="s">
        <v>95</v>
      </c>
      <c r="H349" s="106">
        <f>'S2'!G24</f>
        <v>31</v>
      </c>
      <c r="I349" s="106">
        <f>'S2'!H24</f>
        <v>65</v>
      </c>
      <c r="J349" s="106">
        <f>'S2'!I24</f>
        <v>42</v>
      </c>
      <c r="K349" s="106">
        <f>'S2'!J24</f>
        <v>31</v>
      </c>
      <c r="L349" s="106">
        <f>'S2'!K24</f>
        <v>38</v>
      </c>
      <c r="M349" s="106">
        <f>'S2'!L24</f>
        <v>44</v>
      </c>
      <c r="N349" s="106">
        <f>'S2'!M24</f>
        <v>57</v>
      </c>
      <c r="O349" s="106">
        <f>'S2'!N24</f>
        <v>52</v>
      </c>
      <c r="P349" s="106">
        <f>'S2'!O24</f>
        <v>69</v>
      </c>
      <c r="Q349" s="106">
        <f>'S2'!P24</f>
        <v>67</v>
      </c>
      <c r="R349" s="106">
        <f>'S2'!Q24</f>
        <v>74</v>
      </c>
      <c r="S349" s="106">
        <f>'S2'!S24</f>
        <v>570</v>
      </c>
      <c r="T349" s="106">
        <f>'S2'!T24</f>
        <v>51.81818181818182</v>
      </c>
      <c r="U349" s="119">
        <f>'S2'!U24</f>
        <v>20</v>
      </c>
      <c r="V349" s="218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</row>
    <row r="350" spans="1:40" s="109" customFormat="1" ht="21" customHeight="1">
      <c r="A350" s="35"/>
      <c r="B350" s="195"/>
      <c r="C350" s="198"/>
      <c r="D350" s="214"/>
      <c r="E350" s="195"/>
      <c r="F350" s="195"/>
      <c r="G350" s="106" t="s">
        <v>24</v>
      </c>
      <c r="H350" s="106">
        <f>Ave!F24</f>
        <v>34</v>
      </c>
      <c r="I350" s="106">
        <f>Ave!G24</f>
        <v>65.5</v>
      </c>
      <c r="J350" s="106">
        <f>Ave!H24</f>
        <v>49</v>
      </c>
      <c r="K350" s="106">
        <f>Ave!I24</f>
        <v>34.5</v>
      </c>
      <c r="L350" s="106">
        <f>Ave!J24</f>
        <v>41.5</v>
      </c>
      <c r="M350" s="106">
        <f>Ave!K24</f>
        <v>42</v>
      </c>
      <c r="N350" s="106">
        <f>Ave!L24</f>
        <v>47.5</v>
      </c>
      <c r="O350" s="106">
        <f>Ave!M24</f>
        <v>50</v>
      </c>
      <c r="P350" s="106">
        <f>Ave!N24</f>
        <v>70.25</v>
      </c>
      <c r="Q350" s="106">
        <f>Ave!O24</f>
        <v>62.5</v>
      </c>
      <c r="R350" s="106">
        <f>Ave!P24</f>
        <v>74</v>
      </c>
      <c r="S350" s="106">
        <f>Ave!Q24</f>
        <v>570.75</v>
      </c>
      <c r="T350" s="106">
        <f>Ave!R24</f>
        <v>51.886363636363633</v>
      </c>
      <c r="U350" s="119">
        <f>Ave!S24</f>
        <v>20</v>
      </c>
      <c r="V350" s="218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</row>
    <row r="351" spans="1:40" s="2" customFormat="1" ht="1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1"/>
      <c r="U351" s="52"/>
      <c r="V351" s="53"/>
    </row>
    <row r="352" spans="1:40" s="2" customFormat="1" ht="15" customHeight="1">
      <c r="B352" s="188" t="s">
        <v>73</v>
      </c>
      <c r="C352" s="188"/>
      <c r="D352" s="188"/>
      <c r="E352" s="188"/>
      <c r="F352" s="187" t="s">
        <v>74</v>
      </c>
      <c r="G352" s="187"/>
      <c r="H352" s="187"/>
      <c r="I352" s="187"/>
      <c r="J352" s="187"/>
      <c r="K352" s="187"/>
      <c r="L352" s="187"/>
      <c r="M352" s="187"/>
      <c r="N352" s="188" t="s">
        <v>75</v>
      </c>
      <c r="O352" s="188"/>
      <c r="P352" s="188"/>
      <c r="Q352" s="188"/>
      <c r="R352" s="188"/>
      <c r="S352" s="188"/>
      <c r="T352" s="188"/>
      <c r="U352" s="188"/>
      <c r="V352" s="188"/>
    </row>
    <row r="353" spans="1:45" s="2" customFormat="1" ht="15" customHeight="1">
      <c r="B353" s="187" t="s">
        <v>76</v>
      </c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54"/>
      <c r="O353" s="54" t="s">
        <v>77</v>
      </c>
      <c r="P353" s="54"/>
      <c r="Q353" s="54"/>
      <c r="R353" s="54"/>
      <c r="S353" s="54"/>
      <c r="T353" s="54"/>
      <c r="U353" s="54"/>
      <c r="V353" s="54"/>
    </row>
    <row r="354" spans="1:45" s="2" customFormat="1" ht="15" customHeight="1">
      <c r="B354" s="187" t="s">
        <v>76</v>
      </c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51"/>
      <c r="O354" s="51"/>
      <c r="P354" s="51"/>
      <c r="Q354" s="51"/>
      <c r="R354" s="51"/>
      <c r="S354" s="51"/>
      <c r="T354" s="51"/>
      <c r="U354" s="52"/>
      <c r="V354" s="53"/>
    </row>
    <row r="355" spans="1:45" s="2" customFormat="1" ht="15" customHeight="1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188" t="s">
        <v>78</v>
      </c>
      <c r="O355" s="188"/>
      <c r="P355" s="188"/>
      <c r="Q355" s="188"/>
      <c r="R355" s="188"/>
      <c r="S355" s="188"/>
      <c r="T355" s="188"/>
      <c r="U355" s="188"/>
      <c r="V355" s="188"/>
    </row>
    <row r="356" spans="1:45" s="2" customFormat="1" ht="15" customHeight="1">
      <c r="B356" s="189" t="s">
        <v>79</v>
      </c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N356" s="51"/>
      <c r="O356" s="51"/>
      <c r="P356" s="51"/>
      <c r="Q356" s="51"/>
      <c r="R356" s="51"/>
      <c r="S356" s="51"/>
      <c r="T356" s="51"/>
      <c r="U356" s="52"/>
      <c r="V356" s="53"/>
    </row>
    <row r="357" spans="1:45" s="2" customFormat="1" ht="1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2"/>
      <c r="V357" s="53"/>
    </row>
    <row r="358" spans="1:45" s="2" customFormat="1" ht="15" customHeight="1">
      <c r="B358" s="189" t="s">
        <v>80</v>
      </c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N358" s="51"/>
      <c r="O358" s="51"/>
      <c r="P358" s="51"/>
      <c r="Q358" s="51"/>
      <c r="R358" s="51"/>
      <c r="S358" s="51"/>
      <c r="T358" s="51"/>
      <c r="U358" s="52"/>
      <c r="V358" s="53"/>
    </row>
    <row r="359" spans="1:45" s="2" customFormat="1" ht="15" customHeight="1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1"/>
      <c r="O359" s="51"/>
      <c r="P359" s="51"/>
      <c r="Q359" s="51"/>
      <c r="R359" s="51"/>
      <c r="S359" s="51"/>
      <c r="T359" s="51"/>
      <c r="U359" s="52"/>
      <c r="V359" s="53"/>
    </row>
    <row r="360" spans="1:45" s="2" customFormat="1" ht="15" customHeight="1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1"/>
      <c r="O360" s="51"/>
      <c r="P360" s="51"/>
      <c r="Q360" s="51"/>
      <c r="R360" s="51"/>
      <c r="S360" s="51"/>
      <c r="T360" s="51"/>
      <c r="U360" s="52"/>
      <c r="V360" s="53"/>
    </row>
    <row r="361" spans="1:45" s="57" customFormat="1" ht="15" customHeight="1">
      <c r="B361" s="58"/>
      <c r="C361" s="58"/>
      <c r="D361" s="59" t="s">
        <v>26</v>
      </c>
      <c r="E361" s="57" t="s">
        <v>72</v>
      </c>
      <c r="M361" s="57" t="s">
        <v>81</v>
      </c>
      <c r="V361" s="60"/>
    </row>
    <row r="362" spans="1:45" s="76" customFormat="1" ht="15" customHeight="1">
      <c r="B362" s="74"/>
      <c r="C362" s="74"/>
      <c r="D362" s="75"/>
      <c r="H362" s="76" t="s">
        <v>28</v>
      </c>
      <c r="K362" s="76" t="s">
        <v>29</v>
      </c>
      <c r="N362" s="76" t="s">
        <v>30</v>
      </c>
      <c r="V362" s="61"/>
    </row>
    <row r="363" spans="1:45" s="112" customFormat="1" ht="21" customHeight="1">
      <c r="B363" s="193" t="s">
        <v>0</v>
      </c>
      <c r="C363" s="111"/>
      <c r="D363" s="193" t="s">
        <v>1</v>
      </c>
      <c r="E363" s="193" t="s">
        <v>2</v>
      </c>
      <c r="F363" s="193" t="s">
        <v>3</v>
      </c>
      <c r="G363" s="197" t="s">
        <v>23</v>
      </c>
      <c r="H363" s="190" t="s">
        <v>4</v>
      </c>
      <c r="I363" s="191"/>
      <c r="J363" s="191"/>
      <c r="K363" s="191"/>
      <c r="L363" s="191"/>
      <c r="M363" s="191"/>
      <c r="N363" s="191"/>
      <c r="O363" s="191"/>
      <c r="P363" s="191"/>
      <c r="Q363" s="191"/>
      <c r="R363" s="192"/>
      <c r="S363" s="193" t="s">
        <v>5</v>
      </c>
      <c r="T363" s="195" t="s">
        <v>24</v>
      </c>
      <c r="U363" s="220" t="s">
        <v>7</v>
      </c>
      <c r="V363" s="196" t="s">
        <v>22</v>
      </c>
    </row>
    <row r="364" spans="1:45" s="112" customFormat="1" ht="21" customHeight="1">
      <c r="B364" s="194"/>
      <c r="C364" s="111"/>
      <c r="D364" s="194"/>
      <c r="E364" s="194"/>
      <c r="F364" s="194"/>
      <c r="G364" s="198"/>
      <c r="H364" s="111" t="s">
        <v>96</v>
      </c>
      <c r="I364" s="111" t="s">
        <v>97</v>
      </c>
      <c r="J364" s="111" t="s">
        <v>98</v>
      </c>
      <c r="K364" s="111" t="s">
        <v>11</v>
      </c>
      <c r="L364" s="111" t="s">
        <v>16</v>
      </c>
      <c r="M364" s="111" t="s">
        <v>99</v>
      </c>
      <c r="N364" s="111" t="s">
        <v>100</v>
      </c>
      <c r="O364" s="111" t="s">
        <v>17</v>
      </c>
      <c r="P364" s="111" t="s">
        <v>14</v>
      </c>
      <c r="Q364" s="111" t="s">
        <v>18</v>
      </c>
      <c r="R364" s="111" t="s">
        <v>15</v>
      </c>
      <c r="S364" s="194"/>
      <c r="T364" s="195"/>
      <c r="U364" s="221"/>
      <c r="V364" s="196"/>
    </row>
    <row r="365" spans="1:45" s="109" customFormat="1" ht="21" customHeight="1">
      <c r="A365" s="35"/>
      <c r="B365" s="195">
        <v>21</v>
      </c>
      <c r="C365" s="197">
        <f>'S1'!C25</f>
        <v>21</v>
      </c>
      <c r="D365" s="212" t="str">
        <f>Ave!C25</f>
        <v>አቡበከር ዘነበ አበራ</v>
      </c>
      <c r="E365" s="195" t="str">
        <f>'S1'!E25</f>
        <v>M</v>
      </c>
      <c r="F365" s="195">
        <f>'S1'!F25</f>
        <v>19</v>
      </c>
      <c r="G365" s="106" t="s">
        <v>94</v>
      </c>
      <c r="H365" s="106">
        <f>'S1'!G25</f>
        <v>68</v>
      </c>
      <c r="I365" s="106">
        <f>'S1'!H25</f>
        <v>49</v>
      </c>
      <c r="J365" s="106">
        <f>'S1'!I25</f>
        <v>61</v>
      </c>
      <c r="K365" s="106">
        <f>'S1'!J25</f>
        <v>54</v>
      </c>
      <c r="L365" s="106">
        <f>'S1'!K25</f>
        <v>46</v>
      </c>
      <c r="M365" s="106">
        <f>'S1'!L25</f>
        <v>61</v>
      </c>
      <c r="N365" s="106">
        <f>'S1'!M25</f>
        <v>52</v>
      </c>
      <c r="O365" s="106">
        <f>'S1'!N25</f>
        <v>55</v>
      </c>
      <c r="P365" s="106">
        <f>'S1'!O25</f>
        <v>70.5</v>
      </c>
      <c r="Q365" s="106">
        <f>'S1'!P25</f>
        <v>76</v>
      </c>
      <c r="R365" s="106">
        <f>'S1'!Q25</f>
        <v>88</v>
      </c>
      <c r="S365" s="106">
        <f>'S1'!S25</f>
        <v>680.5</v>
      </c>
      <c r="T365" s="106">
        <f>'S1'!T25</f>
        <v>61.863636363636367</v>
      </c>
      <c r="U365" s="119">
        <f>'S1'!U25</f>
        <v>7</v>
      </c>
      <c r="V365" s="218" t="str">
        <f>Ave!T25</f>
        <v>ተዛውሯል</v>
      </c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113"/>
      <c r="AP365" s="113"/>
      <c r="AQ365" s="113"/>
      <c r="AR365" s="113"/>
      <c r="AS365" s="113"/>
    </row>
    <row r="366" spans="1:45" s="109" customFormat="1" ht="21" customHeight="1">
      <c r="A366" s="35"/>
      <c r="B366" s="195"/>
      <c r="C366" s="211"/>
      <c r="D366" s="213"/>
      <c r="E366" s="195"/>
      <c r="F366" s="195"/>
      <c r="G366" s="106" t="s">
        <v>95</v>
      </c>
      <c r="H366" s="106">
        <f>'S2'!G25</f>
        <v>68</v>
      </c>
      <c r="I366" s="106">
        <f>'S2'!H25</f>
        <v>60</v>
      </c>
      <c r="J366" s="106">
        <f>'S2'!I25</f>
        <v>42</v>
      </c>
      <c r="K366" s="106">
        <f>'S2'!J25</f>
        <v>45</v>
      </c>
      <c r="L366" s="106">
        <f>'S2'!K25</f>
        <v>44</v>
      </c>
      <c r="M366" s="106">
        <f>'S2'!L25</f>
        <v>51</v>
      </c>
      <c r="N366" s="106">
        <f>'S2'!M25</f>
        <v>49</v>
      </c>
      <c r="O366" s="106">
        <f>'S2'!N25</f>
        <v>57</v>
      </c>
      <c r="P366" s="106">
        <f>'S2'!O25</f>
        <v>57</v>
      </c>
      <c r="Q366" s="106">
        <f>'S2'!P25</f>
        <v>82</v>
      </c>
      <c r="R366" s="106">
        <f>'S2'!Q25</f>
        <v>63</v>
      </c>
      <c r="S366" s="106">
        <f>'S2'!S25</f>
        <v>618</v>
      </c>
      <c r="T366" s="106">
        <f>'S2'!T25</f>
        <v>56.18181818181818</v>
      </c>
      <c r="U366" s="119">
        <f>'S2'!U25</f>
        <v>11</v>
      </c>
      <c r="V366" s="218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113"/>
      <c r="AP366" s="113"/>
      <c r="AQ366" s="113"/>
      <c r="AR366" s="113"/>
      <c r="AS366" s="113"/>
    </row>
    <row r="367" spans="1:45" s="109" customFormat="1" ht="21" customHeight="1">
      <c r="A367" s="35"/>
      <c r="B367" s="195"/>
      <c r="C367" s="198"/>
      <c r="D367" s="214"/>
      <c r="E367" s="195"/>
      <c r="F367" s="195"/>
      <c r="G367" s="106" t="s">
        <v>24</v>
      </c>
      <c r="H367" s="106">
        <f>Ave!F25</f>
        <v>68</v>
      </c>
      <c r="I367" s="106">
        <f>Ave!G25</f>
        <v>54.5</v>
      </c>
      <c r="J367" s="106">
        <f>Ave!H25</f>
        <v>51.5</v>
      </c>
      <c r="K367" s="106">
        <f>Ave!I25</f>
        <v>49.5</v>
      </c>
      <c r="L367" s="106">
        <f>Ave!J25</f>
        <v>45</v>
      </c>
      <c r="M367" s="106">
        <f>Ave!K25</f>
        <v>56</v>
      </c>
      <c r="N367" s="106">
        <f>Ave!L25</f>
        <v>50.5</v>
      </c>
      <c r="O367" s="106">
        <f>Ave!M25</f>
        <v>56</v>
      </c>
      <c r="P367" s="106">
        <f>Ave!N25</f>
        <v>63.75</v>
      </c>
      <c r="Q367" s="106">
        <f>Ave!O25</f>
        <v>79</v>
      </c>
      <c r="R367" s="106">
        <f>Ave!P25</f>
        <v>75.5</v>
      </c>
      <c r="S367" s="106">
        <f>Ave!Q25</f>
        <v>649.25</v>
      </c>
      <c r="T367" s="106">
        <f>Ave!R25</f>
        <v>59.022727272727273</v>
      </c>
      <c r="U367" s="119">
        <f>Ave!S25</f>
        <v>6</v>
      </c>
      <c r="V367" s="218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113"/>
      <c r="AP367" s="113"/>
      <c r="AQ367" s="113"/>
      <c r="AR367" s="113"/>
      <c r="AS367" s="113"/>
    </row>
    <row r="368" spans="1:45" s="2" customFormat="1" ht="1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1"/>
      <c r="U368" s="52"/>
      <c r="V368" s="53"/>
    </row>
    <row r="369" spans="1:45" s="2" customFormat="1" ht="15" customHeight="1">
      <c r="B369" s="188" t="s">
        <v>73</v>
      </c>
      <c r="C369" s="188"/>
      <c r="D369" s="188"/>
      <c r="E369" s="188"/>
      <c r="F369" s="187" t="s">
        <v>74</v>
      </c>
      <c r="G369" s="187"/>
      <c r="H369" s="187"/>
      <c r="I369" s="187"/>
      <c r="J369" s="187"/>
      <c r="K369" s="187"/>
      <c r="L369" s="187"/>
      <c r="M369" s="187"/>
      <c r="N369" s="188" t="s">
        <v>75</v>
      </c>
      <c r="O369" s="188"/>
      <c r="P369" s="188"/>
      <c r="Q369" s="188"/>
      <c r="R369" s="188"/>
      <c r="S369" s="188"/>
      <c r="T369" s="188"/>
      <c r="U369" s="188"/>
      <c r="V369" s="188"/>
    </row>
    <row r="370" spans="1:45" s="2" customFormat="1" ht="15" customHeight="1">
      <c r="B370" s="187" t="s">
        <v>76</v>
      </c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54"/>
      <c r="O370" s="54" t="s">
        <v>77</v>
      </c>
      <c r="P370" s="54"/>
      <c r="Q370" s="54"/>
      <c r="R370" s="54"/>
      <c r="S370" s="54"/>
      <c r="T370" s="54"/>
      <c r="U370" s="54"/>
      <c r="V370" s="54"/>
    </row>
    <row r="371" spans="1:45" s="2" customFormat="1" ht="15" customHeight="1">
      <c r="B371" s="187" t="s">
        <v>76</v>
      </c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51"/>
      <c r="O371" s="51"/>
      <c r="P371" s="51"/>
      <c r="Q371" s="51"/>
      <c r="R371" s="51"/>
      <c r="S371" s="51"/>
      <c r="T371" s="51"/>
      <c r="U371" s="52"/>
      <c r="V371" s="53"/>
    </row>
    <row r="372" spans="1:45" s="2" customFormat="1" ht="15" customHeight="1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188" t="s">
        <v>78</v>
      </c>
      <c r="O372" s="188"/>
      <c r="P372" s="188"/>
      <c r="Q372" s="188"/>
      <c r="R372" s="188"/>
      <c r="S372" s="188"/>
      <c r="T372" s="188"/>
      <c r="U372" s="188"/>
      <c r="V372" s="188"/>
    </row>
    <row r="373" spans="1:45" s="2" customFormat="1" ht="15" customHeight="1">
      <c r="B373" s="189" t="s">
        <v>79</v>
      </c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51"/>
      <c r="O373" s="51"/>
      <c r="P373" s="51"/>
      <c r="Q373" s="51"/>
      <c r="R373" s="51"/>
      <c r="S373" s="51"/>
      <c r="T373" s="51"/>
      <c r="U373" s="52"/>
      <c r="V373" s="53"/>
    </row>
    <row r="374" spans="1:45" s="2" customFormat="1" ht="1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2"/>
      <c r="V374" s="53"/>
    </row>
    <row r="375" spans="1:45" s="2" customFormat="1" ht="15" customHeight="1">
      <c r="B375" s="189" t="s">
        <v>80</v>
      </c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51"/>
      <c r="O375" s="51"/>
      <c r="P375" s="51"/>
      <c r="Q375" s="51"/>
      <c r="R375" s="51"/>
      <c r="S375" s="51"/>
      <c r="T375" s="51"/>
      <c r="U375" s="52"/>
      <c r="V375" s="53"/>
    </row>
    <row r="376" spans="1:45" s="2" customFormat="1" ht="15" customHeight="1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1"/>
      <c r="O376" s="51"/>
      <c r="P376" s="51"/>
      <c r="Q376" s="51"/>
      <c r="R376" s="51"/>
      <c r="S376" s="51"/>
      <c r="T376" s="51"/>
      <c r="U376" s="52"/>
      <c r="V376" s="53"/>
    </row>
    <row r="377" spans="1:45" s="2" customFormat="1" ht="15" customHeight="1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1"/>
      <c r="O377" s="51"/>
      <c r="P377" s="51"/>
      <c r="Q377" s="51"/>
      <c r="R377" s="51"/>
      <c r="S377" s="51"/>
      <c r="T377" s="51"/>
      <c r="U377" s="52"/>
      <c r="V377" s="53"/>
    </row>
    <row r="378" spans="1:45" s="2" customFormat="1" ht="15" customHeight="1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1"/>
      <c r="O378" s="51"/>
      <c r="P378" s="51"/>
      <c r="Q378" s="51"/>
      <c r="R378" s="51"/>
      <c r="S378" s="51"/>
      <c r="T378" s="51"/>
      <c r="U378" s="52"/>
      <c r="V378" s="53"/>
    </row>
    <row r="379" spans="1:45" s="2" customFormat="1" ht="15" customHeight="1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1"/>
      <c r="O379" s="51"/>
      <c r="P379" s="51"/>
      <c r="Q379" s="51"/>
      <c r="R379" s="51"/>
      <c r="S379" s="51"/>
      <c r="T379" s="51"/>
      <c r="U379" s="52"/>
      <c r="V379" s="53"/>
    </row>
    <row r="380" spans="1:45" s="57" customFormat="1" ht="15" customHeight="1">
      <c r="B380" s="58"/>
      <c r="C380" s="58"/>
      <c r="D380" s="59" t="s">
        <v>26</v>
      </c>
      <c r="E380" s="57" t="s">
        <v>72</v>
      </c>
      <c r="M380" s="57" t="s">
        <v>81</v>
      </c>
      <c r="V380" s="60"/>
    </row>
    <row r="381" spans="1:45" s="76" customFormat="1" ht="15" customHeight="1">
      <c r="B381" s="74"/>
      <c r="C381" s="74"/>
      <c r="D381" s="75"/>
      <c r="H381" s="76" t="s">
        <v>28</v>
      </c>
      <c r="K381" s="76" t="s">
        <v>29</v>
      </c>
      <c r="N381" s="76" t="s">
        <v>30</v>
      </c>
      <c r="V381" s="61"/>
    </row>
    <row r="382" spans="1:45" s="112" customFormat="1" ht="21" customHeight="1">
      <c r="B382" s="193" t="s">
        <v>0</v>
      </c>
      <c r="C382" s="111"/>
      <c r="D382" s="193" t="s">
        <v>1</v>
      </c>
      <c r="E382" s="193" t="s">
        <v>2</v>
      </c>
      <c r="F382" s="193" t="s">
        <v>3</v>
      </c>
      <c r="G382" s="197" t="s">
        <v>23</v>
      </c>
      <c r="H382" s="190" t="s">
        <v>4</v>
      </c>
      <c r="I382" s="191"/>
      <c r="J382" s="191"/>
      <c r="K382" s="191"/>
      <c r="L382" s="191"/>
      <c r="M382" s="191"/>
      <c r="N382" s="191"/>
      <c r="O382" s="191"/>
      <c r="P382" s="191"/>
      <c r="Q382" s="191"/>
      <c r="R382" s="192"/>
      <c r="S382" s="193" t="s">
        <v>5</v>
      </c>
      <c r="T382" s="195" t="s">
        <v>24</v>
      </c>
      <c r="U382" s="220" t="s">
        <v>7</v>
      </c>
      <c r="V382" s="196" t="s">
        <v>22</v>
      </c>
    </row>
    <row r="383" spans="1:45" s="112" customFormat="1" ht="21" customHeight="1">
      <c r="B383" s="194"/>
      <c r="C383" s="111"/>
      <c r="D383" s="194"/>
      <c r="E383" s="194"/>
      <c r="F383" s="194"/>
      <c r="G383" s="198"/>
      <c r="H383" s="111" t="s">
        <v>96</v>
      </c>
      <c r="I383" s="111" t="s">
        <v>97</v>
      </c>
      <c r="J383" s="111" t="s">
        <v>98</v>
      </c>
      <c r="K383" s="111" t="s">
        <v>11</v>
      </c>
      <c r="L383" s="111" t="s">
        <v>16</v>
      </c>
      <c r="M383" s="111" t="s">
        <v>99</v>
      </c>
      <c r="N383" s="111" t="s">
        <v>100</v>
      </c>
      <c r="O383" s="111" t="s">
        <v>17</v>
      </c>
      <c r="P383" s="111" t="s">
        <v>14</v>
      </c>
      <c r="Q383" s="111" t="s">
        <v>18</v>
      </c>
      <c r="R383" s="111" t="s">
        <v>15</v>
      </c>
      <c r="S383" s="194"/>
      <c r="T383" s="195"/>
      <c r="U383" s="221"/>
      <c r="V383" s="196"/>
    </row>
    <row r="384" spans="1:45" s="109" customFormat="1" ht="21" customHeight="1">
      <c r="A384" s="35"/>
      <c r="B384" s="195">
        <v>22</v>
      </c>
      <c r="C384" s="197">
        <f>'S1'!C26</f>
        <v>22</v>
      </c>
      <c r="D384" s="212" t="str">
        <f>Ave!C26</f>
        <v>አብዱልሀፊዝ ሙክታር ሙሀመድ</v>
      </c>
      <c r="E384" s="195" t="str">
        <f>'S1'!E26</f>
        <v>M</v>
      </c>
      <c r="F384" s="195">
        <f>'S1'!F26</f>
        <v>16</v>
      </c>
      <c r="G384" s="106" t="s">
        <v>94</v>
      </c>
      <c r="H384" s="106">
        <f>'S1'!G26</f>
        <v>54</v>
      </c>
      <c r="I384" s="106">
        <f>'S1'!H26</f>
        <v>47</v>
      </c>
      <c r="J384" s="106">
        <f>'S1'!I26</f>
        <v>67</v>
      </c>
      <c r="K384" s="106">
        <f>'S1'!J26</f>
        <v>47</v>
      </c>
      <c r="L384" s="106">
        <f>'S1'!K26</f>
        <v>51</v>
      </c>
      <c r="M384" s="106">
        <f>'S1'!L26</f>
        <v>63</v>
      </c>
      <c r="N384" s="106">
        <f>'S1'!M26</f>
        <v>39</v>
      </c>
      <c r="O384" s="106">
        <f>'S1'!N26</f>
        <v>46</v>
      </c>
      <c r="P384" s="106">
        <f>'S1'!O26</f>
        <v>71</v>
      </c>
      <c r="Q384" s="106">
        <f>'S1'!P26</f>
        <v>64</v>
      </c>
      <c r="R384" s="106">
        <f>'S1'!Q26</f>
        <v>53</v>
      </c>
      <c r="S384" s="106">
        <f>'S1'!S26</f>
        <v>602</v>
      </c>
      <c r="T384" s="106">
        <f>'S1'!T26</f>
        <v>54.727272727272727</v>
      </c>
      <c r="U384" s="119">
        <f>'S1'!U26</f>
        <v>12</v>
      </c>
      <c r="V384" s="218" t="str">
        <f>Ave!T26</f>
        <v>ተዛውሯል</v>
      </c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113"/>
      <c r="AP384" s="113"/>
      <c r="AQ384" s="113"/>
      <c r="AR384" s="113"/>
      <c r="AS384" s="113"/>
    </row>
    <row r="385" spans="1:45" s="109" customFormat="1" ht="21" customHeight="1">
      <c r="A385" s="35"/>
      <c r="B385" s="195"/>
      <c r="C385" s="211"/>
      <c r="D385" s="213"/>
      <c r="E385" s="195"/>
      <c r="F385" s="195"/>
      <c r="G385" s="106" t="s">
        <v>95</v>
      </c>
      <c r="H385" s="106">
        <f>'S2'!G26</f>
        <v>57</v>
      </c>
      <c r="I385" s="106">
        <f>'S2'!H26</f>
        <v>59</v>
      </c>
      <c r="J385" s="106">
        <f>'S2'!I26</f>
        <v>55</v>
      </c>
      <c r="K385" s="106">
        <f>'S2'!J26</f>
        <v>38</v>
      </c>
      <c r="L385" s="106">
        <f>'S2'!K26</f>
        <v>35</v>
      </c>
      <c r="M385" s="106">
        <f>'S2'!L26</f>
        <v>54</v>
      </c>
      <c r="N385" s="106">
        <f>'S2'!M26</f>
        <v>47</v>
      </c>
      <c r="O385" s="106">
        <f>'S2'!N26</f>
        <v>45</v>
      </c>
      <c r="P385" s="106">
        <f>'S2'!O26</f>
        <v>64</v>
      </c>
      <c r="Q385" s="106">
        <f>'S2'!P26</f>
        <v>50</v>
      </c>
      <c r="R385" s="106">
        <f>'S2'!Q26</f>
        <v>59</v>
      </c>
      <c r="S385" s="106">
        <f>'S2'!S26</f>
        <v>563</v>
      </c>
      <c r="T385" s="106">
        <f>'S2'!T26</f>
        <v>51.18181818181818</v>
      </c>
      <c r="U385" s="119">
        <f>'S2'!U26</f>
        <v>22</v>
      </c>
      <c r="V385" s="218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113"/>
      <c r="AP385" s="113"/>
      <c r="AQ385" s="113"/>
      <c r="AR385" s="113"/>
      <c r="AS385" s="113"/>
    </row>
    <row r="386" spans="1:45" s="109" customFormat="1" ht="21" customHeight="1">
      <c r="A386" s="35"/>
      <c r="B386" s="195"/>
      <c r="C386" s="198"/>
      <c r="D386" s="214"/>
      <c r="E386" s="195"/>
      <c r="F386" s="195"/>
      <c r="G386" s="106" t="s">
        <v>24</v>
      </c>
      <c r="H386" s="106">
        <f>Ave!F26</f>
        <v>55.5</v>
      </c>
      <c r="I386" s="106">
        <f>Ave!G26</f>
        <v>53</v>
      </c>
      <c r="J386" s="106">
        <f>Ave!H26</f>
        <v>61</v>
      </c>
      <c r="K386" s="106">
        <f>Ave!I26</f>
        <v>42.5</v>
      </c>
      <c r="L386" s="106">
        <f>Ave!J26</f>
        <v>43</v>
      </c>
      <c r="M386" s="106">
        <f>Ave!K26</f>
        <v>58.5</v>
      </c>
      <c r="N386" s="106">
        <f>Ave!L26</f>
        <v>43</v>
      </c>
      <c r="O386" s="106">
        <f>Ave!M26</f>
        <v>45.5</v>
      </c>
      <c r="P386" s="106">
        <f>Ave!N26</f>
        <v>67.5</v>
      </c>
      <c r="Q386" s="106">
        <f>Ave!O26</f>
        <v>57</v>
      </c>
      <c r="R386" s="106">
        <f>Ave!P26</f>
        <v>56</v>
      </c>
      <c r="S386" s="106">
        <f>Ave!Q26</f>
        <v>582.5</v>
      </c>
      <c r="T386" s="106">
        <f>Ave!R26</f>
        <v>52.954545454545453</v>
      </c>
      <c r="U386" s="119">
        <f>Ave!S26</f>
        <v>17</v>
      </c>
      <c r="V386" s="218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113"/>
      <c r="AP386" s="113"/>
      <c r="AQ386" s="113"/>
      <c r="AR386" s="113"/>
      <c r="AS386" s="113"/>
    </row>
    <row r="387" spans="1:45" s="2" customFormat="1" ht="1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1"/>
      <c r="U387" s="52"/>
      <c r="V387" s="53"/>
    </row>
    <row r="388" spans="1:45" s="2" customFormat="1" ht="15" customHeight="1">
      <c r="B388" s="188" t="s">
        <v>73</v>
      </c>
      <c r="C388" s="188"/>
      <c r="D388" s="188"/>
      <c r="E388" s="188"/>
      <c r="F388" s="187" t="s">
        <v>74</v>
      </c>
      <c r="G388" s="187"/>
      <c r="H388" s="187"/>
      <c r="I388" s="187"/>
      <c r="J388" s="187"/>
      <c r="K388" s="187"/>
      <c r="L388" s="187"/>
      <c r="M388" s="187"/>
      <c r="N388" s="188" t="s">
        <v>75</v>
      </c>
      <c r="O388" s="188"/>
      <c r="P388" s="188"/>
      <c r="Q388" s="188"/>
      <c r="R388" s="188"/>
      <c r="S388" s="188"/>
      <c r="T388" s="188"/>
      <c r="U388" s="188"/>
      <c r="V388" s="188"/>
    </row>
    <row r="389" spans="1:45" s="2" customFormat="1" ht="15" customHeight="1">
      <c r="B389" s="187" t="s">
        <v>76</v>
      </c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54"/>
      <c r="O389" s="54" t="s">
        <v>77</v>
      </c>
      <c r="P389" s="54"/>
      <c r="Q389" s="54"/>
      <c r="R389" s="54"/>
      <c r="S389" s="54"/>
      <c r="T389" s="54"/>
      <c r="U389" s="54"/>
      <c r="V389" s="54"/>
    </row>
    <row r="390" spans="1:45" s="2" customFormat="1" ht="15" customHeight="1">
      <c r="B390" s="187" t="s">
        <v>76</v>
      </c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51"/>
      <c r="O390" s="51"/>
      <c r="P390" s="51"/>
      <c r="Q390" s="51"/>
      <c r="R390" s="51"/>
      <c r="S390" s="51"/>
      <c r="T390" s="51"/>
      <c r="U390" s="52"/>
      <c r="V390" s="53"/>
    </row>
    <row r="391" spans="1:45" s="2" customFormat="1" ht="15" customHeight="1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188" t="s">
        <v>78</v>
      </c>
      <c r="O391" s="188"/>
      <c r="P391" s="188"/>
      <c r="Q391" s="188"/>
      <c r="R391" s="188"/>
      <c r="S391" s="188"/>
      <c r="T391" s="188"/>
      <c r="U391" s="188"/>
      <c r="V391" s="188"/>
    </row>
    <row r="392" spans="1:45" s="2" customFormat="1" ht="15" customHeight="1">
      <c r="B392" s="189" t="s">
        <v>79</v>
      </c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51"/>
      <c r="O392" s="51"/>
      <c r="P392" s="51"/>
      <c r="Q392" s="51"/>
      <c r="R392" s="51"/>
      <c r="S392" s="51"/>
      <c r="T392" s="51"/>
      <c r="U392" s="52"/>
      <c r="V392" s="53"/>
    </row>
    <row r="393" spans="1:45" s="2" customFormat="1" ht="1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2"/>
      <c r="V393" s="53"/>
    </row>
    <row r="394" spans="1:45" s="2" customFormat="1" ht="15" customHeight="1">
      <c r="B394" s="189" t="s">
        <v>80</v>
      </c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51"/>
      <c r="O394" s="51"/>
      <c r="P394" s="51"/>
      <c r="Q394" s="51"/>
      <c r="R394" s="51"/>
      <c r="S394" s="51"/>
      <c r="T394" s="51"/>
      <c r="U394" s="52"/>
      <c r="V394" s="53"/>
    </row>
    <row r="395" spans="1:45" s="2" customFormat="1" ht="15" customHeight="1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1"/>
      <c r="O395" s="51"/>
      <c r="P395" s="51"/>
      <c r="Q395" s="51"/>
      <c r="R395" s="51"/>
      <c r="S395" s="51"/>
      <c r="T395" s="51"/>
      <c r="U395" s="52"/>
      <c r="V395" s="53"/>
    </row>
    <row r="396" spans="1:45" s="2" customFormat="1" ht="15" customHeight="1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1"/>
      <c r="O396" s="51"/>
      <c r="P396" s="51"/>
      <c r="Q396" s="51"/>
      <c r="R396" s="51"/>
      <c r="S396" s="51"/>
      <c r="T396" s="51"/>
      <c r="U396" s="52"/>
      <c r="V396" s="53"/>
    </row>
    <row r="397" spans="1:45" s="57" customFormat="1" ht="15" customHeight="1">
      <c r="B397" s="58"/>
      <c r="C397" s="58"/>
      <c r="D397" s="59" t="s">
        <v>26</v>
      </c>
      <c r="E397" s="57" t="s">
        <v>72</v>
      </c>
      <c r="M397" s="57" t="s">
        <v>81</v>
      </c>
      <c r="V397" s="60"/>
    </row>
    <row r="398" spans="1:45" s="76" customFormat="1" ht="15" customHeight="1">
      <c r="B398" s="74"/>
      <c r="C398" s="74"/>
      <c r="D398" s="75"/>
      <c r="H398" s="76" t="s">
        <v>28</v>
      </c>
      <c r="K398" s="76" t="s">
        <v>29</v>
      </c>
      <c r="N398" s="76" t="s">
        <v>30</v>
      </c>
      <c r="V398" s="61"/>
    </row>
    <row r="399" spans="1:45" s="112" customFormat="1" ht="21" customHeight="1">
      <c r="B399" s="193" t="s">
        <v>0</v>
      </c>
      <c r="C399" s="111"/>
      <c r="D399" s="193" t="s">
        <v>1</v>
      </c>
      <c r="E399" s="193" t="s">
        <v>2</v>
      </c>
      <c r="F399" s="193" t="s">
        <v>3</v>
      </c>
      <c r="G399" s="197" t="s">
        <v>23</v>
      </c>
      <c r="H399" s="190" t="s">
        <v>4</v>
      </c>
      <c r="I399" s="191"/>
      <c r="J399" s="191"/>
      <c r="K399" s="191"/>
      <c r="L399" s="191"/>
      <c r="M399" s="191"/>
      <c r="N399" s="191"/>
      <c r="O399" s="191"/>
      <c r="P399" s="191"/>
      <c r="Q399" s="191"/>
      <c r="R399" s="192"/>
      <c r="S399" s="193" t="s">
        <v>5</v>
      </c>
      <c r="T399" s="195" t="s">
        <v>24</v>
      </c>
      <c r="U399" s="220" t="s">
        <v>7</v>
      </c>
      <c r="V399" s="196" t="s">
        <v>22</v>
      </c>
    </row>
    <row r="400" spans="1:45" s="112" customFormat="1" ht="21" customHeight="1">
      <c r="B400" s="194"/>
      <c r="C400" s="111"/>
      <c r="D400" s="194"/>
      <c r="E400" s="194"/>
      <c r="F400" s="194"/>
      <c r="G400" s="198"/>
      <c r="H400" s="111" t="s">
        <v>96</v>
      </c>
      <c r="I400" s="111" t="s">
        <v>97</v>
      </c>
      <c r="J400" s="111" t="s">
        <v>98</v>
      </c>
      <c r="K400" s="111" t="s">
        <v>11</v>
      </c>
      <c r="L400" s="111" t="s">
        <v>16</v>
      </c>
      <c r="M400" s="111" t="s">
        <v>99</v>
      </c>
      <c r="N400" s="111" t="s">
        <v>100</v>
      </c>
      <c r="O400" s="111" t="s">
        <v>17</v>
      </c>
      <c r="P400" s="111" t="s">
        <v>14</v>
      </c>
      <c r="Q400" s="111" t="s">
        <v>18</v>
      </c>
      <c r="R400" s="111" t="s">
        <v>15</v>
      </c>
      <c r="S400" s="194"/>
      <c r="T400" s="195"/>
      <c r="U400" s="221"/>
      <c r="V400" s="196"/>
    </row>
    <row r="401" spans="1:45" s="109" customFormat="1" ht="21" customHeight="1">
      <c r="A401" s="35"/>
      <c r="B401" s="195">
        <v>23</v>
      </c>
      <c r="C401" s="197">
        <f>'S1'!C27</f>
        <v>23</v>
      </c>
      <c r="D401" s="212" t="str">
        <f>Ave!C27</f>
        <v>አብዱልቃድር ሰኢድ አህመድ</v>
      </c>
      <c r="E401" s="195" t="str">
        <f>'S1'!E27</f>
        <v>M</v>
      </c>
      <c r="F401" s="195">
        <f>'S1'!F27</f>
        <v>15</v>
      </c>
      <c r="G401" s="106" t="s">
        <v>94</v>
      </c>
      <c r="H401" s="106">
        <f>'S1'!G27</f>
        <v>31</v>
      </c>
      <c r="I401" s="106">
        <f>'S1'!H27</f>
        <v>36</v>
      </c>
      <c r="J401" s="106">
        <f>'S1'!I27</f>
        <v>37</v>
      </c>
      <c r="K401" s="106">
        <f>'S1'!J27</f>
        <v>40</v>
      </c>
      <c r="L401" s="106">
        <f>'S1'!K27</f>
        <v>45</v>
      </c>
      <c r="M401" s="106">
        <f>'S1'!L27</f>
        <v>39</v>
      </c>
      <c r="N401" s="106">
        <f>'S1'!M27</f>
        <v>25</v>
      </c>
      <c r="O401" s="106">
        <f>'S1'!N27</f>
        <v>46</v>
      </c>
      <c r="P401" s="106">
        <f>'S1'!O27</f>
        <v>60</v>
      </c>
      <c r="Q401" s="106">
        <f>'S1'!P27</f>
        <v>46</v>
      </c>
      <c r="R401" s="106">
        <f>'S1'!Q27</f>
        <v>58</v>
      </c>
      <c r="S401" s="106">
        <f>'S1'!S27</f>
        <v>463</v>
      </c>
      <c r="T401" s="106">
        <f>'S1'!T27</f>
        <v>42.090909090909093</v>
      </c>
      <c r="U401" s="119">
        <f>'S1'!U27</f>
        <v>40</v>
      </c>
      <c r="V401" s="218" t="str">
        <f>Ave!T27</f>
        <v>አልተዛወረም</v>
      </c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113"/>
      <c r="AP401" s="113"/>
      <c r="AQ401" s="113"/>
      <c r="AR401" s="113"/>
      <c r="AS401" s="113"/>
    </row>
    <row r="402" spans="1:45" s="109" customFormat="1" ht="21" customHeight="1">
      <c r="A402" s="35"/>
      <c r="B402" s="195"/>
      <c r="C402" s="211"/>
      <c r="D402" s="213"/>
      <c r="E402" s="195"/>
      <c r="F402" s="195"/>
      <c r="G402" s="106" t="s">
        <v>95</v>
      </c>
      <c r="H402" s="106">
        <f>'S2'!G27</f>
        <v>22</v>
      </c>
      <c r="I402" s="106">
        <f>'S2'!H27</f>
        <v>47</v>
      </c>
      <c r="J402" s="106">
        <f>'S2'!I27</f>
        <v>41</v>
      </c>
      <c r="K402" s="106">
        <f>'S2'!J27</f>
        <v>41</v>
      </c>
      <c r="L402" s="106">
        <f>'S2'!K27</f>
        <v>31</v>
      </c>
      <c r="M402" s="106">
        <f>'S2'!L27</f>
        <v>45</v>
      </c>
      <c r="N402" s="106">
        <f>'S2'!M27</f>
        <v>52</v>
      </c>
      <c r="O402" s="106">
        <f>'S2'!N27</f>
        <v>48</v>
      </c>
      <c r="P402" s="106">
        <f>'S2'!O27</f>
        <v>44</v>
      </c>
      <c r="Q402" s="106">
        <f>'S2'!P27</f>
        <v>30</v>
      </c>
      <c r="R402" s="106">
        <f>'S2'!Q27</f>
        <v>54</v>
      </c>
      <c r="S402" s="106">
        <f>'S2'!S27</f>
        <v>455</v>
      </c>
      <c r="T402" s="106">
        <f>'S2'!T27</f>
        <v>41.363636363636367</v>
      </c>
      <c r="U402" s="119">
        <f>'S2'!U27</f>
        <v>39</v>
      </c>
      <c r="V402" s="218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113"/>
      <c r="AP402" s="113"/>
      <c r="AQ402" s="113"/>
      <c r="AR402" s="113"/>
      <c r="AS402" s="113"/>
    </row>
    <row r="403" spans="1:45" s="109" customFormat="1" ht="21" customHeight="1">
      <c r="A403" s="35"/>
      <c r="B403" s="195"/>
      <c r="C403" s="198"/>
      <c r="D403" s="214"/>
      <c r="E403" s="195"/>
      <c r="F403" s="195"/>
      <c r="G403" s="106" t="s">
        <v>24</v>
      </c>
      <c r="H403" s="106">
        <f>Ave!F27</f>
        <v>26.5</v>
      </c>
      <c r="I403" s="106">
        <f>Ave!G27</f>
        <v>41.5</v>
      </c>
      <c r="J403" s="106">
        <f>Ave!H27</f>
        <v>39</v>
      </c>
      <c r="K403" s="106">
        <f>Ave!I27</f>
        <v>40.5</v>
      </c>
      <c r="L403" s="106">
        <f>Ave!J27</f>
        <v>38</v>
      </c>
      <c r="M403" s="106">
        <f>Ave!K27</f>
        <v>42</v>
      </c>
      <c r="N403" s="106">
        <f>Ave!L27</f>
        <v>38.5</v>
      </c>
      <c r="O403" s="106">
        <f>Ave!M27</f>
        <v>47</v>
      </c>
      <c r="P403" s="106">
        <f>Ave!N27</f>
        <v>52</v>
      </c>
      <c r="Q403" s="106">
        <f>Ave!O27</f>
        <v>38</v>
      </c>
      <c r="R403" s="106">
        <f>Ave!P27</f>
        <v>56</v>
      </c>
      <c r="S403" s="106">
        <f>Ave!Q27</f>
        <v>459</v>
      </c>
      <c r="T403" s="106">
        <f>Ave!R27</f>
        <v>41.727272727272727</v>
      </c>
      <c r="U403" s="119">
        <f>Ave!S27</f>
        <v>39</v>
      </c>
      <c r="V403" s="218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113"/>
      <c r="AP403" s="113"/>
      <c r="AQ403" s="113"/>
      <c r="AR403" s="113"/>
      <c r="AS403" s="113"/>
    </row>
    <row r="404" spans="1:45" s="2" customFormat="1" ht="1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1"/>
      <c r="U404" s="52"/>
      <c r="V404" s="53"/>
    </row>
    <row r="405" spans="1:45" s="2" customFormat="1" ht="15" customHeight="1">
      <c r="B405" s="188" t="s">
        <v>73</v>
      </c>
      <c r="C405" s="188"/>
      <c r="D405" s="188"/>
      <c r="E405" s="188"/>
      <c r="F405" s="187" t="s">
        <v>74</v>
      </c>
      <c r="G405" s="187"/>
      <c r="H405" s="187"/>
      <c r="I405" s="187"/>
      <c r="J405" s="187"/>
      <c r="K405" s="187"/>
      <c r="L405" s="187"/>
      <c r="M405" s="187"/>
      <c r="N405" s="188" t="s">
        <v>75</v>
      </c>
      <c r="O405" s="188"/>
      <c r="P405" s="188"/>
      <c r="Q405" s="188"/>
      <c r="R405" s="188"/>
      <c r="S405" s="188"/>
      <c r="T405" s="188"/>
      <c r="U405" s="188"/>
      <c r="V405" s="188"/>
    </row>
    <row r="406" spans="1:45" s="2" customFormat="1" ht="15" customHeight="1">
      <c r="B406" s="187" t="s">
        <v>76</v>
      </c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54"/>
      <c r="O406" s="54" t="s">
        <v>77</v>
      </c>
      <c r="P406" s="54"/>
      <c r="Q406" s="54"/>
      <c r="R406" s="54"/>
      <c r="S406" s="54"/>
      <c r="T406" s="54"/>
      <c r="U406" s="54"/>
      <c r="V406" s="54"/>
    </row>
    <row r="407" spans="1:45" s="2" customFormat="1" ht="15" customHeight="1">
      <c r="B407" s="187" t="s">
        <v>76</v>
      </c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51"/>
      <c r="O407" s="51"/>
      <c r="P407" s="51"/>
      <c r="Q407" s="51"/>
      <c r="R407" s="51"/>
      <c r="S407" s="51"/>
      <c r="T407" s="51"/>
      <c r="U407" s="52"/>
      <c r="V407" s="53"/>
    </row>
    <row r="408" spans="1:45" s="2" customFormat="1" ht="15" customHeight="1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188" t="s">
        <v>78</v>
      </c>
      <c r="O408" s="188"/>
      <c r="P408" s="188"/>
      <c r="Q408" s="188"/>
      <c r="R408" s="188"/>
      <c r="S408" s="188"/>
      <c r="T408" s="188"/>
      <c r="U408" s="188"/>
      <c r="V408" s="188"/>
    </row>
    <row r="409" spans="1:45" s="2" customFormat="1" ht="15" customHeight="1">
      <c r="B409" s="189" t="s">
        <v>79</v>
      </c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51"/>
      <c r="O409" s="51"/>
      <c r="P409" s="51"/>
      <c r="Q409" s="51"/>
      <c r="R409" s="51"/>
      <c r="S409" s="51"/>
      <c r="T409" s="51"/>
      <c r="U409" s="52"/>
      <c r="V409" s="53"/>
    </row>
    <row r="410" spans="1:45" s="2" customFormat="1" ht="1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2"/>
      <c r="V410" s="53"/>
    </row>
    <row r="411" spans="1:45" s="2" customFormat="1" ht="15" customHeight="1">
      <c r="B411" s="189" t="s">
        <v>80</v>
      </c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51"/>
      <c r="O411" s="51"/>
      <c r="P411" s="51"/>
      <c r="Q411" s="51"/>
      <c r="R411" s="51"/>
      <c r="S411" s="51"/>
      <c r="T411" s="51"/>
      <c r="U411" s="52"/>
      <c r="V411" s="53"/>
    </row>
    <row r="412" spans="1:45" s="2" customFormat="1" ht="15" customHeight="1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1"/>
      <c r="O412" s="51"/>
      <c r="P412" s="51"/>
      <c r="Q412" s="51"/>
      <c r="R412" s="51"/>
      <c r="S412" s="51"/>
      <c r="T412" s="51"/>
      <c r="U412" s="52"/>
      <c r="V412" s="53"/>
    </row>
    <row r="413" spans="1:45" s="2" customFormat="1" ht="15" customHeight="1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1"/>
      <c r="O413" s="51"/>
      <c r="P413" s="51"/>
      <c r="Q413" s="51"/>
      <c r="R413" s="51"/>
      <c r="S413" s="51"/>
      <c r="T413" s="51"/>
      <c r="U413" s="52"/>
      <c r="V413" s="53"/>
    </row>
    <row r="414" spans="1:45" s="2" customFormat="1" ht="15" customHeight="1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1"/>
      <c r="O414" s="51"/>
      <c r="P414" s="51"/>
      <c r="Q414" s="51"/>
      <c r="R414" s="51"/>
      <c r="S414" s="51"/>
      <c r="T414" s="51"/>
      <c r="U414" s="52"/>
      <c r="V414" s="53"/>
    </row>
    <row r="415" spans="1:45" s="2" customFormat="1" ht="15" customHeight="1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1"/>
      <c r="O415" s="51"/>
      <c r="P415" s="51"/>
      <c r="Q415" s="51"/>
      <c r="R415" s="51"/>
      <c r="S415" s="51"/>
      <c r="T415" s="51"/>
      <c r="U415" s="52"/>
      <c r="V415" s="53"/>
    </row>
    <row r="416" spans="1:45" s="57" customFormat="1" ht="15" customHeight="1">
      <c r="B416" s="58"/>
      <c r="C416" s="58"/>
      <c r="D416" s="59" t="s">
        <v>26</v>
      </c>
      <c r="E416" s="57" t="s">
        <v>72</v>
      </c>
      <c r="M416" s="57" t="s">
        <v>81</v>
      </c>
      <c r="V416" s="60"/>
    </row>
    <row r="417" spans="1:45" s="76" customFormat="1" ht="15" customHeight="1">
      <c r="B417" s="74"/>
      <c r="C417" s="74"/>
      <c r="D417" s="75"/>
      <c r="H417" s="76" t="s">
        <v>28</v>
      </c>
      <c r="K417" s="76" t="s">
        <v>29</v>
      </c>
      <c r="N417" s="76" t="s">
        <v>30</v>
      </c>
      <c r="V417" s="61"/>
    </row>
    <row r="418" spans="1:45" s="112" customFormat="1" ht="21" customHeight="1">
      <c r="B418" s="193" t="s">
        <v>0</v>
      </c>
      <c r="C418" s="111"/>
      <c r="D418" s="193" t="s">
        <v>1</v>
      </c>
      <c r="E418" s="193" t="s">
        <v>2</v>
      </c>
      <c r="F418" s="193" t="s">
        <v>3</v>
      </c>
      <c r="G418" s="197" t="s">
        <v>23</v>
      </c>
      <c r="H418" s="190" t="s">
        <v>4</v>
      </c>
      <c r="I418" s="191"/>
      <c r="J418" s="191"/>
      <c r="K418" s="191"/>
      <c r="L418" s="191"/>
      <c r="M418" s="191"/>
      <c r="N418" s="191"/>
      <c r="O418" s="191"/>
      <c r="P418" s="191"/>
      <c r="Q418" s="191"/>
      <c r="R418" s="192"/>
      <c r="S418" s="193" t="s">
        <v>5</v>
      </c>
      <c r="T418" s="195" t="s">
        <v>24</v>
      </c>
      <c r="U418" s="220" t="s">
        <v>7</v>
      </c>
      <c r="V418" s="196" t="s">
        <v>22</v>
      </c>
    </row>
    <row r="419" spans="1:45" s="112" customFormat="1" ht="21" customHeight="1">
      <c r="B419" s="194"/>
      <c r="C419" s="111"/>
      <c r="D419" s="194"/>
      <c r="E419" s="194"/>
      <c r="F419" s="194"/>
      <c r="G419" s="198"/>
      <c r="H419" s="111" t="s">
        <v>96</v>
      </c>
      <c r="I419" s="111" t="s">
        <v>97</v>
      </c>
      <c r="J419" s="111" t="s">
        <v>98</v>
      </c>
      <c r="K419" s="111" t="s">
        <v>11</v>
      </c>
      <c r="L419" s="111" t="s">
        <v>16</v>
      </c>
      <c r="M419" s="111" t="s">
        <v>99</v>
      </c>
      <c r="N419" s="111" t="s">
        <v>100</v>
      </c>
      <c r="O419" s="111" t="s">
        <v>17</v>
      </c>
      <c r="P419" s="111" t="s">
        <v>14</v>
      </c>
      <c r="Q419" s="111" t="s">
        <v>18</v>
      </c>
      <c r="R419" s="111" t="s">
        <v>15</v>
      </c>
      <c r="S419" s="194"/>
      <c r="T419" s="195"/>
      <c r="U419" s="221"/>
      <c r="V419" s="196"/>
    </row>
    <row r="420" spans="1:45" s="109" customFormat="1" ht="21" customHeight="1">
      <c r="A420" s="35"/>
      <c r="B420" s="195">
        <v>24</v>
      </c>
      <c r="C420" s="197">
        <f>'S1'!C28</f>
        <v>24</v>
      </c>
      <c r="D420" s="212" t="str">
        <f>Ave!C28</f>
        <v>አብዱልአሊዝ ይማም ሙስጠፋ</v>
      </c>
      <c r="E420" s="195" t="str">
        <f>'S1'!E28</f>
        <v>M</v>
      </c>
      <c r="F420" s="195">
        <f>'S1'!F28</f>
        <v>15</v>
      </c>
      <c r="G420" s="106" t="s">
        <v>94</v>
      </c>
      <c r="H420" s="106">
        <f>'S1'!G28</f>
        <v>51</v>
      </c>
      <c r="I420" s="106">
        <f>'S1'!H28</f>
        <v>39</v>
      </c>
      <c r="J420" s="106">
        <f>'S1'!I28</f>
        <v>44</v>
      </c>
      <c r="K420" s="106">
        <f>'S1'!J28</f>
        <v>36</v>
      </c>
      <c r="L420" s="106">
        <f>'S1'!K28</f>
        <v>40</v>
      </c>
      <c r="M420" s="106">
        <f>'S1'!L28</f>
        <v>78</v>
      </c>
      <c r="N420" s="106">
        <f>'S1'!M28</f>
        <v>39</v>
      </c>
      <c r="O420" s="106">
        <f>'S1'!N28</f>
        <v>58</v>
      </c>
      <c r="P420" s="106">
        <f>'S1'!O28</f>
        <v>82.5</v>
      </c>
      <c r="Q420" s="106">
        <f>'S1'!P28</f>
        <v>71</v>
      </c>
      <c r="R420" s="106">
        <f>'S1'!Q28</f>
        <v>85</v>
      </c>
      <c r="S420" s="106">
        <f>'S1'!S28</f>
        <v>623.5</v>
      </c>
      <c r="T420" s="106">
        <f>'S1'!T28</f>
        <v>56.68181818181818</v>
      </c>
      <c r="U420" s="119">
        <f>'S1'!U28</f>
        <v>10</v>
      </c>
      <c r="V420" s="218" t="str">
        <f>Ave!T28</f>
        <v>ተዛውሯል</v>
      </c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113"/>
      <c r="AP420" s="113"/>
      <c r="AQ420" s="113"/>
      <c r="AR420" s="113"/>
      <c r="AS420" s="113"/>
    </row>
    <row r="421" spans="1:45" s="109" customFormat="1" ht="21" customHeight="1">
      <c r="A421" s="35"/>
      <c r="B421" s="195"/>
      <c r="C421" s="211"/>
      <c r="D421" s="213"/>
      <c r="E421" s="195"/>
      <c r="F421" s="195"/>
      <c r="G421" s="106" t="s">
        <v>95</v>
      </c>
      <c r="H421" s="106">
        <f>'S2'!G28</f>
        <v>55</v>
      </c>
      <c r="I421" s="106">
        <f>'S2'!H28</f>
        <v>59</v>
      </c>
      <c r="J421" s="106">
        <f>'S2'!I28</f>
        <v>40</v>
      </c>
      <c r="K421" s="106">
        <f>'S2'!J28</f>
        <v>41</v>
      </c>
      <c r="L421" s="106">
        <f>'S2'!K28</f>
        <v>27</v>
      </c>
      <c r="M421" s="106">
        <f>'S2'!L28</f>
        <v>56</v>
      </c>
      <c r="N421" s="106">
        <f>'S2'!M28</f>
        <v>50</v>
      </c>
      <c r="O421" s="106">
        <f>'S2'!N28</f>
        <v>59</v>
      </c>
      <c r="P421" s="106">
        <f>'S2'!O28</f>
        <v>65</v>
      </c>
      <c r="Q421" s="106">
        <f>'S2'!P28</f>
        <v>51</v>
      </c>
      <c r="R421" s="106">
        <f>'S2'!Q28</f>
        <v>58</v>
      </c>
      <c r="S421" s="106">
        <f>'S2'!S28</f>
        <v>561</v>
      </c>
      <c r="T421" s="106">
        <f>'S2'!T28</f>
        <v>51</v>
      </c>
      <c r="U421" s="119">
        <f>'S2'!U28</f>
        <v>23</v>
      </c>
      <c r="V421" s="218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113"/>
      <c r="AP421" s="113"/>
      <c r="AQ421" s="113"/>
      <c r="AR421" s="113"/>
      <c r="AS421" s="113"/>
    </row>
    <row r="422" spans="1:45" s="109" customFormat="1" ht="21" customHeight="1">
      <c r="A422" s="35"/>
      <c r="B422" s="195"/>
      <c r="C422" s="198"/>
      <c r="D422" s="214"/>
      <c r="E422" s="195"/>
      <c r="F422" s="195"/>
      <c r="G422" s="106" t="s">
        <v>24</v>
      </c>
      <c r="H422" s="106">
        <f>Ave!F28</f>
        <v>53</v>
      </c>
      <c r="I422" s="106">
        <f>Ave!G28</f>
        <v>49</v>
      </c>
      <c r="J422" s="106">
        <f>Ave!H28</f>
        <v>42</v>
      </c>
      <c r="K422" s="106">
        <f>Ave!I28</f>
        <v>38.5</v>
      </c>
      <c r="L422" s="106">
        <f>Ave!J28</f>
        <v>33.5</v>
      </c>
      <c r="M422" s="106">
        <f>Ave!K28</f>
        <v>67</v>
      </c>
      <c r="N422" s="106">
        <f>Ave!L28</f>
        <v>44.5</v>
      </c>
      <c r="O422" s="106">
        <f>Ave!M28</f>
        <v>58.5</v>
      </c>
      <c r="P422" s="106">
        <f>Ave!N28</f>
        <v>73.75</v>
      </c>
      <c r="Q422" s="106">
        <f>Ave!O28</f>
        <v>61</v>
      </c>
      <c r="R422" s="106">
        <f>Ave!P28</f>
        <v>71.5</v>
      </c>
      <c r="S422" s="106">
        <f>Ave!Q28</f>
        <v>592.25</v>
      </c>
      <c r="T422" s="106">
        <f>Ave!R28</f>
        <v>53.840909090909093</v>
      </c>
      <c r="U422" s="119">
        <f>Ave!S28</f>
        <v>15</v>
      </c>
      <c r="V422" s="218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113"/>
      <c r="AP422" s="113"/>
      <c r="AQ422" s="113"/>
      <c r="AR422" s="113"/>
      <c r="AS422" s="113"/>
    </row>
    <row r="423" spans="1:45" s="2" customFormat="1" ht="1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1"/>
      <c r="U423" s="52"/>
      <c r="V423" s="53"/>
    </row>
    <row r="424" spans="1:45" s="2" customFormat="1" ht="15" customHeight="1">
      <c r="B424" s="188" t="s">
        <v>73</v>
      </c>
      <c r="C424" s="188"/>
      <c r="D424" s="188"/>
      <c r="E424" s="188"/>
      <c r="F424" s="187" t="s">
        <v>74</v>
      </c>
      <c r="G424" s="187"/>
      <c r="H424" s="187"/>
      <c r="I424" s="187"/>
      <c r="J424" s="187"/>
      <c r="K424" s="187"/>
      <c r="L424" s="187"/>
      <c r="M424" s="187"/>
      <c r="N424" s="188" t="s">
        <v>75</v>
      </c>
      <c r="O424" s="188"/>
      <c r="P424" s="188"/>
      <c r="Q424" s="188"/>
      <c r="R424" s="188"/>
      <c r="S424" s="188"/>
      <c r="T424" s="188"/>
      <c r="U424" s="188"/>
      <c r="V424" s="188"/>
    </row>
    <row r="425" spans="1:45" s="2" customFormat="1" ht="15" customHeight="1">
      <c r="B425" s="187" t="s">
        <v>76</v>
      </c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54"/>
      <c r="O425" s="54" t="s">
        <v>77</v>
      </c>
      <c r="P425" s="54"/>
      <c r="Q425" s="54"/>
      <c r="R425" s="54"/>
      <c r="S425" s="54"/>
      <c r="T425" s="54"/>
      <c r="U425" s="54"/>
      <c r="V425" s="54"/>
    </row>
    <row r="426" spans="1:45" s="2" customFormat="1" ht="15" customHeight="1">
      <c r="B426" s="187" t="s">
        <v>76</v>
      </c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51"/>
      <c r="O426" s="51"/>
      <c r="P426" s="51"/>
      <c r="Q426" s="51"/>
      <c r="R426" s="51"/>
      <c r="S426" s="51"/>
      <c r="T426" s="51"/>
      <c r="U426" s="52"/>
      <c r="V426" s="53"/>
    </row>
    <row r="427" spans="1:45" s="2" customFormat="1" ht="15" customHeight="1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188" t="s">
        <v>78</v>
      </c>
      <c r="O427" s="188"/>
      <c r="P427" s="188"/>
      <c r="Q427" s="188"/>
      <c r="R427" s="188"/>
      <c r="S427" s="188"/>
      <c r="T427" s="188"/>
      <c r="U427" s="188"/>
      <c r="V427" s="188"/>
    </row>
    <row r="428" spans="1:45" s="2" customFormat="1" ht="15" customHeight="1">
      <c r="B428" s="189" t="s">
        <v>79</v>
      </c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51"/>
      <c r="O428" s="51"/>
      <c r="P428" s="51"/>
      <c r="Q428" s="51"/>
      <c r="R428" s="51"/>
      <c r="S428" s="51"/>
      <c r="T428" s="51"/>
      <c r="U428" s="52"/>
      <c r="V428" s="53"/>
    </row>
    <row r="429" spans="1:45" s="2" customFormat="1" ht="1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2"/>
      <c r="V429" s="53"/>
    </row>
    <row r="430" spans="1:45" s="2" customFormat="1" ht="15" customHeight="1">
      <c r="B430" s="189" t="s">
        <v>80</v>
      </c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51"/>
      <c r="O430" s="51"/>
      <c r="P430" s="51"/>
      <c r="Q430" s="51"/>
      <c r="R430" s="51"/>
      <c r="S430" s="51"/>
      <c r="T430" s="51"/>
      <c r="U430" s="52"/>
      <c r="V430" s="53"/>
    </row>
    <row r="431" spans="1:45" s="2" customFormat="1" ht="15" customHeight="1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1"/>
      <c r="O431" s="51"/>
      <c r="P431" s="51"/>
      <c r="Q431" s="51"/>
      <c r="R431" s="51"/>
      <c r="S431" s="51"/>
      <c r="T431" s="51"/>
      <c r="U431" s="52"/>
      <c r="V431" s="53"/>
    </row>
    <row r="432" spans="1:45" s="2" customFormat="1" ht="15" customHeight="1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1"/>
      <c r="O432" s="51"/>
      <c r="P432" s="51"/>
      <c r="Q432" s="51"/>
      <c r="R432" s="51"/>
      <c r="S432" s="51"/>
      <c r="T432" s="51"/>
      <c r="U432" s="52"/>
      <c r="V432" s="53"/>
    </row>
    <row r="433" spans="1:45" s="57" customFormat="1" ht="15" customHeight="1">
      <c r="B433" s="58"/>
      <c r="C433" s="58"/>
      <c r="D433" s="59" t="s">
        <v>26</v>
      </c>
      <c r="E433" s="57" t="s">
        <v>72</v>
      </c>
      <c r="M433" s="57" t="s">
        <v>81</v>
      </c>
      <c r="V433" s="60"/>
    </row>
    <row r="434" spans="1:45" s="76" customFormat="1" ht="15" customHeight="1">
      <c r="B434" s="74"/>
      <c r="C434" s="74"/>
      <c r="D434" s="75"/>
      <c r="H434" s="76" t="s">
        <v>28</v>
      </c>
      <c r="K434" s="76" t="s">
        <v>29</v>
      </c>
      <c r="N434" s="76" t="s">
        <v>30</v>
      </c>
      <c r="V434" s="61"/>
    </row>
    <row r="435" spans="1:45" s="112" customFormat="1" ht="21" customHeight="1">
      <c r="B435" s="193" t="s">
        <v>0</v>
      </c>
      <c r="C435" s="111"/>
      <c r="D435" s="193" t="s">
        <v>1</v>
      </c>
      <c r="E435" s="193" t="s">
        <v>2</v>
      </c>
      <c r="F435" s="193" t="s">
        <v>3</v>
      </c>
      <c r="G435" s="197" t="s">
        <v>23</v>
      </c>
      <c r="H435" s="190" t="s">
        <v>4</v>
      </c>
      <c r="I435" s="191"/>
      <c r="J435" s="191"/>
      <c r="K435" s="191"/>
      <c r="L435" s="191"/>
      <c r="M435" s="191"/>
      <c r="N435" s="191"/>
      <c r="O435" s="191"/>
      <c r="P435" s="191"/>
      <c r="Q435" s="191"/>
      <c r="R435" s="192"/>
      <c r="S435" s="193" t="s">
        <v>5</v>
      </c>
      <c r="T435" s="195" t="s">
        <v>24</v>
      </c>
      <c r="U435" s="220" t="s">
        <v>7</v>
      </c>
      <c r="V435" s="196" t="s">
        <v>22</v>
      </c>
    </row>
    <row r="436" spans="1:45" s="112" customFormat="1" ht="21" customHeight="1">
      <c r="B436" s="194"/>
      <c r="C436" s="111"/>
      <c r="D436" s="194"/>
      <c r="E436" s="194"/>
      <c r="F436" s="194"/>
      <c r="G436" s="198"/>
      <c r="H436" s="111" t="s">
        <v>96</v>
      </c>
      <c r="I436" s="111" t="s">
        <v>97</v>
      </c>
      <c r="J436" s="111" t="s">
        <v>98</v>
      </c>
      <c r="K436" s="111" t="s">
        <v>11</v>
      </c>
      <c r="L436" s="111" t="s">
        <v>16</v>
      </c>
      <c r="M436" s="111" t="s">
        <v>99</v>
      </c>
      <c r="N436" s="111" t="s">
        <v>100</v>
      </c>
      <c r="O436" s="111" t="s">
        <v>17</v>
      </c>
      <c r="P436" s="111" t="s">
        <v>14</v>
      </c>
      <c r="Q436" s="111" t="s">
        <v>18</v>
      </c>
      <c r="R436" s="111" t="s">
        <v>15</v>
      </c>
      <c r="S436" s="194"/>
      <c r="T436" s="195"/>
      <c r="U436" s="221"/>
      <c r="V436" s="196"/>
    </row>
    <row r="437" spans="1:45" s="109" customFormat="1" ht="21" customHeight="1">
      <c r="A437" s="35"/>
      <c r="B437" s="197">
        <v>25</v>
      </c>
      <c r="C437" s="110"/>
      <c r="D437" s="212" t="str">
        <f>Ave!C29</f>
        <v>አብዱልወሀብ አሊ ሀሰን</v>
      </c>
      <c r="E437" s="197" t="str">
        <f>'S1'!E29</f>
        <v>M</v>
      </c>
      <c r="F437" s="197">
        <f>'S1'!F29</f>
        <v>14</v>
      </c>
      <c r="G437" s="106" t="s">
        <v>94</v>
      </c>
      <c r="H437" s="106">
        <f>'S1'!G29</f>
        <v>43</v>
      </c>
      <c r="I437" s="106">
        <f>'S1'!H29</f>
        <v>44</v>
      </c>
      <c r="J437" s="106">
        <f>'S1'!I29</f>
        <v>47</v>
      </c>
      <c r="K437" s="106">
        <f>'S1'!J29</f>
        <v>40</v>
      </c>
      <c r="L437" s="106">
        <f>'S1'!K29</f>
        <v>41</v>
      </c>
      <c r="M437" s="106">
        <f>'S1'!L29</f>
        <v>50</v>
      </c>
      <c r="N437" s="106">
        <f>'S1'!M29</f>
        <v>42</v>
      </c>
      <c r="O437" s="106">
        <f>'S1'!N29</f>
        <v>45</v>
      </c>
      <c r="P437" s="106">
        <f>'S1'!O29</f>
        <v>72</v>
      </c>
      <c r="Q437" s="106">
        <f>'S1'!P29</f>
        <v>58</v>
      </c>
      <c r="R437" s="106">
        <f>'S1'!Q29</f>
        <v>81</v>
      </c>
      <c r="S437" s="106">
        <f>'S1'!S29</f>
        <v>563</v>
      </c>
      <c r="T437" s="106">
        <f>'S1'!T29</f>
        <v>51.18181818181818</v>
      </c>
      <c r="U437" s="119">
        <f>'S1'!U29</f>
        <v>25</v>
      </c>
      <c r="V437" s="218" t="str">
        <f>Ave!T29</f>
        <v>ተዛውሯል</v>
      </c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113"/>
      <c r="AP437" s="113"/>
      <c r="AQ437" s="113"/>
      <c r="AR437" s="113"/>
      <c r="AS437" s="113"/>
    </row>
    <row r="438" spans="1:45" s="109" customFormat="1" ht="21" customHeight="1">
      <c r="A438" s="35"/>
      <c r="B438" s="211"/>
      <c r="C438" s="110"/>
      <c r="D438" s="213"/>
      <c r="E438" s="211"/>
      <c r="F438" s="211"/>
      <c r="G438" s="106" t="s">
        <v>95</v>
      </c>
      <c r="H438" s="106">
        <f>'S2'!G29</f>
        <v>61</v>
      </c>
      <c r="I438" s="106">
        <f>'S2'!H29</f>
        <v>47</v>
      </c>
      <c r="J438" s="106">
        <f>'S2'!I29</f>
        <v>24</v>
      </c>
      <c r="K438" s="106">
        <f>'S2'!J29</f>
        <v>42</v>
      </c>
      <c r="L438" s="106">
        <f>'S2'!K29</f>
        <v>32</v>
      </c>
      <c r="M438" s="106">
        <f>'S2'!L29</f>
        <v>48</v>
      </c>
      <c r="N438" s="106">
        <f>'S2'!M29</f>
        <v>48</v>
      </c>
      <c r="O438" s="106">
        <f>'S2'!N29</f>
        <v>45</v>
      </c>
      <c r="P438" s="106">
        <f>'S2'!O29</f>
        <v>63</v>
      </c>
      <c r="Q438" s="106">
        <f>'S2'!P29</f>
        <v>65</v>
      </c>
      <c r="R438" s="106">
        <f>'S2'!Q29</f>
        <v>62</v>
      </c>
      <c r="S438" s="106">
        <f>'S2'!S29</f>
        <v>537</v>
      </c>
      <c r="T438" s="106">
        <f>'S2'!T29</f>
        <v>48.81818181818182</v>
      </c>
      <c r="U438" s="119">
        <f>'S2'!U29</f>
        <v>28</v>
      </c>
      <c r="V438" s="218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113"/>
      <c r="AP438" s="113"/>
      <c r="AQ438" s="113"/>
      <c r="AR438" s="113"/>
      <c r="AS438" s="113"/>
    </row>
    <row r="439" spans="1:45" s="109" customFormat="1" ht="21" customHeight="1">
      <c r="A439" s="35"/>
      <c r="B439" s="198"/>
      <c r="C439" s="110"/>
      <c r="D439" s="214"/>
      <c r="E439" s="198"/>
      <c r="F439" s="198"/>
      <c r="G439" s="106" t="s">
        <v>24</v>
      </c>
      <c r="H439" s="106">
        <f>Ave!F29</f>
        <v>52</v>
      </c>
      <c r="I439" s="106">
        <f>Ave!G29</f>
        <v>45.5</v>
      </c>
      <c r="J439" s="106">
        <f>Ave!H29</f>
        <v>35.5</v>
      </c>
      <c r="K439" s="106">
        <f>Ave!I29</f>
        <v>41</v>
      </c>
      <c r="L439" s="106">
        <f>Ave!J29</f>
        <v>36.5</v>
      </c>
      <c r="M439" s="106">
        <f>Ave!K29</f>
        <v>49</v>
      </c>
      <c r="N439" s="106">
        <f>Ave!L29</f>
        <v>45</v>
      </c>
      <c r="O439" s="106">
        <f>Ave!M29</f>
        <v>45</v>
      </c>
      <c r="P439" s="106">
        <f>Ave!N29</f>
        <v>67.5</v>
      </c>
      <c r="Q439" s="106">
        <f>Ave!O29</f>
        <v>61.5</v>
      </c>
      <c r="R439" s="106">
        <f>Ave!P29</f>
        <v>71.5</v>
      </c>
      <c r="S439" s="106">
        <f>Ave!Q29</f>
        <v>550</v>
      </c>
      <c r="T439" s="106">
        <f>Ave!R29</f>
        <v>50</v>
      </c>
      <c r="U439" s="119">
        <f>Ave!S29</f>
        <v>28</v>
      </c>
      <c r="V439" s="218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113"/>
      <c r="AP439" s="113"/>
      <c r="AQ439" s="113"/>
      <c r="AR439" s="113"/>
      <c r="AS439" s="113"/>
    </row>
    <row r="440" spans="1:45" s="2" customFormat="1" ht="1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1"/>
      <c r="U440" s="52"/>
      <c r="V440" s="53"/>
    </row>
    <row r="441" spans="1:45" s="2" customFormat="1" ht="15" customHeight="1">
      <c r="B441" s="188" t="s">
        <v>73</v>
      </c>
      <c r="C441" s="188"/>
      <c r="D441" s="188"/>
      <c r="E441" s="188"/>
      <c r="F441" s="187" t="s">
        <v>74</v>
      </c>
      <c r="G441" s="187"/>
      <c r="H441" s="187"/>
      <c r="I441" s="187"/>
      <c r="J441" s="187"/>
      <c r="K441" s="187"/>
      <c r="L441" s="187"/>
      <c r="M441" s="187"/>
      <c r="N441" s="188" t="s">
        <v>75</v>
      </c>
      <c r="O441" s="188"/>
      <c r="P441" s="188"/>
      <c r="Q441" s="188"/>
      <c r="R441" s="188"/>
      <c r="S441" s="188"/>
      <c r="T441" s="188"/>
      <c r="U441" s="188"/>
      <c r="V441" s="188"/>
    </row>
    <row r="442" spans="1:45" s="2" customFormat="1" ht="15" customHeight="1">
      <c r="B442" s="187" t="s">
        <v>76</v>
      </c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54"/>
      <c r="O442" s="54" t="s">
        <v>77</v>
      </c>
      <c r="P442" s="54"/>
      <c r="Q442" s="54"/>
      <c r="R442" s="54"/>
      <c r="S442" s="54"/>
      <c r="T442" s="54"/>
      <c r="U442" s="54"/>
      <c r="V442" s="54"/>
    </row>
    <row r="443" spans="1:45" s="2" customFormat="1" ht="15" customHeight="1">
      <c r="B443" s="187" t="s">
        <v>76</v>
      </c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51"/>
      <c r="O443" s="51"/>
      <c r="P443" s="51"/>
      <c r="Q443" s="51"/>
      <c r="R443" s="51"/>
      <c r="S443" s="51"/>
      <c r="T443" s="51"/>
      <c r="U443" s="52"/>
      <c r="V443" s="53"/>
    </row>
    <row r="444" spans="1:45" s="2" customFormat="1" ht="15" customHeight="1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188" t="s">
        <v>78</v>
      </c>
      <c r="O444" s="188"/>
      <c r="P444" s="188"/>
      <c r="Q444" s="188"/>
      <c r="R444" s="188"/>
      <c r="S444" s="188"/>
      <c r="T444" s="188"/>
      <c r="U444" s="188"/>
      <c r="V444" s="188"/>
    </row>
    <row r="445" spans="1:45" s="2" customFormat="1" ht="15" customHeight="1">
      <c r="B445" s="189" t="s">
        <v>79</v>
      </c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51"/>
      <c r="O445" s="51"/>
      <c r="P445" s="51"/>
      <c r="Q445" s="51"/>
      <c r="R445" s="51"/>
      <c r="S445" s="51"/>
      <c r="T445" s="51"/>
      <c r="U445" s="52"/>
      <c r="V445" s="53"/>
    </row>
    <row r="446" spans="1:45" s="2" customFormat="1" ht="1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2"/>
      <c r="V446" s="53"/>
    </row>
    <row r="447" spans="1:45" s="2" customFormat="1" ht="15" customHeight="1">
      <c r="B447" s="189" t="s">
        <v>80</v>
      </c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51"/>
      <c r="O447" s="51"/>
      <c r="P447" s="51"/>
      <c r="Q447" s="51"/>
      <c r="R447" s="51"/>
      <c r="S447" s="51"/>
      <c r="T447" s="51"/>
      <c r="U447" s="52"/>
      <c r="V447" s="53"/>
    </row>
    <row r="448" spans="1:45" s="2" customFormat="1" ht="15" customHeight="1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1"/>
      <c r="O448" s="51"/>
      <c r="P448" s="51"/>
      <c r="Q448" s="51"/>
      <c r="R448" s="51"/>
      <c r="S448" s="51"/>
      <c r="T448" s="51"/>
      <c r="U448" s="52"/>
      <c r="V448" s="53"/>
    </row>
    <row r="449" spans="1:45" s="2" customFormat="1" ht="15" customHeight="1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1"/>
      <c r="O449" s="51"/>
      <c r="P449" s="51"/>
      <c r="Q449" s="51"/>
      <c r="R449" s="51"/>
      <c r="S449" s="51"/>
      <c r="T449" s="51"/>
      <c r="U449" s="52"/>
      <c r="V449" s="53"/>
    </row>
    <row r="450" spans="1:45" s="2" customFormat="1" ht="15" customHeight="1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1"/>
      <c r="O450" s="51"/>
      <c r="P450" s="51"/>
      <c r="Q450" s="51"/>
      <c r="R450" s="51"/>
      <c r="S450" s="51"/>
      <c r="T450" s="51"/>
      <c r="U450" s="52"/>
      <c r="V450" s="53"/>
    </row>
    <row r="451" spans="1:45" s="2" customFormat="1" ht="15" customHeight="1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1"/>
      <c r="O451" s="51"/>
      <c r="P451" s="51"/>
      <c r="Q451" s="51"/>
      <c r="R451" s="51"/>
      <c r="S451" s="51"/>
      <c r="T451" s="51"/>
      <c r="U451" s="52"/>
      <c r="V451" s="53"/>
    </row>
    <row r="452" spans="1:45" s="57" customFormat="1" ht="15" customHeight="1">
      <c r="B452" s="58"/>
      <c r="C452" s="58"/>
      <c r="D452" s="59" t="s">
        <v>26</v>
      </c>
      <c r="E452" s="57" t="s">
        <v>72</v>
      </c>
      <c r="M452" s="57" t="s">
        <v>81</v>
      </c>
      <c r="V452" s="60"/>
    </row>
    <row r="453" spans="1:45" s="76" customFormat="1" ht="15" customHeight="1">
      <c r="B453" s="74"/>
      <c r="C453" s="74"/>
      <c r="D453" s="75"/>
      <c r="H453" s="76" t="s">
        <v>28</v>
      </c>
      <c r="K453" s="76" t="s">
        <v>29</v>
      </c>
      <c r="N453" s="76" t="s">
        <v>30</v>
      </c>
      <c r="V453" s="61"/>
    </row>
    <row r="454" spans="1:45" s="112" customFormat="1" ht="21" customHeight="1">
      <c r="B454" s="193" t="s">
        <v>0</v>
      </c>
      <c r="C454" s="111"/>
      <c r="D454" s="193" t="s">
        <v>1</v>
      </c>
      <c r="E454" s="193" t="s">
        <v>2</v>
      </c>
      <c r="F454" s="193" t="s">
        <v>3</v>
      </c>
      <c r="G454" s="197" t="s">
        <v>23</v>
      </c>
      <c r="H454" s="190" t="s">
        <v>4</v>
      </c>
      <c r="I454" s="191"/>
      <c r="J454" s="191"/>
      <c r="K454" s="191"/>
      <c r="L454" s="191"/>
      <c r="M454" s="191"/>
      <c r="N454" s="191"/>
      <c r="O454" s="191"/>
      <c r="P454" s="191"/>
      <c r="Q454" s="191"/>
      <c r="R454" s="192"/>
      <c r="S454" s="193" t="s">
        <v>5</v>
      </c>
      <c r="T454" s="195" t="s">
        <v>24</v>
      </c>
      <c r="U454" s="220" t="s">
        <v>7</v>
      </c>
      <c r="V454" s="196" t="s">
        <v>22</v>
      </c>
    </row>
    <row r="455" spans="1:45" s="112" customFormat="1" ht="21" customHeight="1">
      <c r="B455" s="194"/>
      <c r="C455" s="111"/>
      <c r="D455" s="194"/>
      <c r="E455" s="194"/>
      <c r="F455" s="194"/>
      <c r="G455" s="198"/>
      <c r="H455" s="111" t="s">
        <v>96</v>
      </c>
      <c r="I455" s="111" t="s">
        <v>97</v>
      </c>
      <c r="J455" s="111" t="s">
        <v>98</v>
      </c>
      <c r="K455" s="111" t="s">
        <v>11</v>
      </c>
      <c r="L455" s="111" t="s">
        <v>16</v>
      </c>
      <c r="M455" s="111" t="s">
        <v>99</v>
      </c>
      <c r="N455" s="111" t="s">
        <v>100</v>
      </c>
      <c r="O455" s="111" t="s">
        <v>17</v>
      </c>
      <c r="P455" s="111" t="s">
        <v>14</v>
      </c>
      <c r="Q455" s="111" t="s">
        <v>18</v>
      </c>
      <c r="R455" s="111" t="s">
        <v>15</v>
      </c>
      <c r="S455" s="194"/>
      <c r="T455" s="195"/>
      <c r="U455" s="221"/>
      <c r="V455" s="196"/>
    </row>
    <row r="456" spans="1:45" s="109" customFormat="1" ht="21" customHeight="1">
      <c r="A456" s="35"/>
      <c r="B456" s="197">
        <v>26</v>
      </c>
      <c r="C456" s="110"/>
      <c r="D456" s="212" t="str">
        <f>Ave!C30</f>
        <v>አብዱልፈታህ ሙሀመድ አህመድ</v>
      </c>
      <c r="E456" s="197" t="str">
        <f>'S1'!E30</f>
        <v>M</v>
      </c>
      <c r="F456" s="197">
        <f>'S1'!F30</f>
        <v>14</v>
      </c>
      <c r="G456" s="106" t="s">
        <v>94</v>
      </c>
      <c r="H456" s="106">
        <f>'S1'!G30</f>
        <v>49</v>
      </c>
      <c r="I456" s="106">
        <f>'S1'!H30</f>
        <v>49</v>
      </c>
      <c r="J456" s="106">
        <f>'S1'!I30</f>
        <v>38</v>
      </c>
      <c r="K456" s="106">
        <f>'S1'!J30</f>
        <v>35</v>
      </c>
      <c r="L456" s="106">
        <f>'S1'!K30</f>
        <v>40</v>
      </c>
      <c r="M456" s="106">
        <f>'S1'!L30</f>
        <v>55</v>
      </c>
      <c r="N456" s="106">
        <f>'S1'!M30</f>
        <v>37</v>
      </c>
      <c r="O456" s="106">
        <f>'S1'!N30</f>
        <v>52</v>
      </c>
      <c r="P456" s="106">
        <f>'S1'!O30</f>
        <v>82</v>
      </c>
      <c r="Q456" s="106">
        <f>'S1'!P30</f>
        <v>66</v>
      </c>
      <c r="R456" s="106">
        <f>'S1'!Q30</f>
        <v>84</v>
      </c>
      <c r="S456" s="106">
        <f>'S1'!S30</f>
        <v>587</v>
      </c>
      <c r="T456" s="106">
        <f>'S1'!T30</f>
        <v>53.363636363636367</v>
      </c>
      <c r="U456" s="119">
        <f>'S1'!U30</f>
        <v>17</v>
      </c>
      <c r="V456" s="218" t="str">
        <f>Ave!T30</f>
        <v>ተዛውሯል</v>
      </c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113"/>
      <c r="AP456" s="113"/>
      <c r="AQ456" s="113"/>
      <c r="AR456" s="113"/>
      <c r="AS456" s="113"/>
    </row>
    <row r="457" spans="1:45" s="109" customFormat="1" ht="21" customHeight="1">
      <c r="A457" s="35"/>
      <c r="B457" s="211"/>
      <c r="C457" s="110"/>
      <c r="D457" s="213"/>
      <c r="E457" s="211"/>
      <c r="F457" s="211"/>
      <c r="G457" s="106" t="s">
        <v>95</v>
      </c>
      <c r="H457" s="106">
        <f>'S2'!G30</f>
        <v>52</v>
      </c>
      <c r="I457" s="106">
        <f>'S2'!H30</f>
        <v>61</v>
      </c>
      <c r="J457" s="106">
        <f>'S2'!I30</f>
        <v>40</v>
      </c>
      <c r="K457" s="106">
        <f>'S2'!J30</f>
        <v>37</v>
      </c>
      <c r="L457" s="106">
        <f>'S2'!K30</f>
        <v>25</v>
      </c>
      <c r="M457" s="106">
        <f>'S2'!L30</f>
        <v>49</v>
      </c>
      <c r="N457" s="106">
        <f>'S2'!M30</f>
        <v>46</v>
      </c>
      <c r="O457" s="106">
        <f>'S2'!N30</f>
        <v>52</v>
      </c>
      <c r="P457" s="106">
        <f>'S2'!O30</f>
        <v>68</v>
      </c>
      <c r="Q457" s="106">
        <f>'S2'!P30</f>
        <v>61</v>
      </c>
      <c r="R457" s="106">
        <f>'S2'!Q30</f>
        <v>60</v>
      </c>
      <c r="S457" s="106">
        <f>'S2'!S30</f>
        <v>551</v>
      </c>
      <c r="T457" s="106">
        <f>'S2'!T30</f>
        <v>50.090909090909093</v>
      </c>
      <c r="U457" s="119">
        <f>'S2'!U30</f>
        <v>24</v>
      </c>
      <c r="V457" s="218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113"/>
      <c r="AP457" s="113"/>
      <c r="AQ457" s="113"/>
      <c r="AR457" s="113"/>
      <c r="AS457" s="113"/>
    </row>
    <row r="458" spans="1:45" s="109" customFormat="1" ht="21" customHeight="1">
      <c r="A458" s="35"/>
      <c r="B458" s="198"/>
      <c r="C458" s="110"/>
      <c r="D458" s="214"/>
      <c r="E458" s="198"/>
      <c r="F458" s="198"/>
      <c r="G458" s="106" t="s">
        <v>24</v>
      </c>
      <c r="H458" s="106">
        <f>Ave!F30</f>
        <v>50.5</v>
      </c>
      <c r="I458" s="106">
        <f>Ave!G30</f>
        <v>55</v>
      </c>
      <c r="J458" s="106">
        <f>Ave!H30</f>
        <v>39</v>
      </c>
      <c r="K458" s="106">
        <f>Ave!I30</f>
        <v>36</v>
      </c>
      <c r="L458" s="106">
        <f>Ave!J30</f>
        <v>32.5</v>
      </c>
      <c r="M458" s="106">
        <f>Ave!K30</f>
        <v>52</v>
      </c>
      <c r="N458" s="106">
        <f>Ave!L30</f>
        <v>41.5</v>
      </c>
      <c r="O458" s="106">
        <f>Ave!M30</f>
        <v>52</v>
      </c>
      <c r="P458" s="106">
        <f>Ave!N30</f>
        <v>75</v>
      </c>
      <c r="Q458" s="106">
        <f>Ave!O30</f>
        <v>63.5</v>
      </c>
      <c r="R458" s="106">
        <f>Ave!P30</f>
        <v>72</v>
      </c>
      <c r="S458" s="106">
        <f>Ave!Q30</f>
        <v>569</v>
      </c>
      <c r="T458" s="106">
        <f>Ave!R30</f>
        <v>51.727272727272727</v>
      </c>
      <c r="U458" s="119">
        <f>Ave!S30</f>
        <v>21</v>
      </c>
      <c r="V458" s="218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113"/>
      <c r="AP458" s="113"/>
      <c r="AQ458" s="113"/>
      <c r="AR458" s="113"/>
      <c r="AS458" s="113"/>
    </row>
    <row r="459" spans="1:45" s="2" customFormat="1" ht="1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1"/>
      <c r="U459" s="52"/>
      <c r="V459" s="53"/>
    </row>
    <row r="460" spans="1:45" s="2" customFormat="1" ht="15" customHeight="1">
      <c r="B460" s="188" t="s">
        <v>73</v>
      </c>
      <c r="C460" s="188"/>
      <c r="D460" s="188"/>
      <c r="E460" s="188"/>
      <c r="F460" s="187" t="s">
        <v>74</v>
      </c>
      <c r="G460" s="187"/>
      <c r="H460" s="187"/>
      <c r="I460" s="187"/>
      <c r="J460" s="187"/>
      <c r="K460" s="187"/>
      <c r="L460" s="187"/>
      <c r="M460" s="187"/>
      <c r="N460" s="188" t="s">
        <v>75</v>
      </c>
      <c r="O460" s="188"/>
      <c r="P460" s="188"/>
      <c r="Q460" s="188"/>
      <c r="R460" s="188"/>
      <c r="S460" s="188"/>
      <c r="T460" s="188"/>
      <c r="U460" s="188"/>
      <c r="V460" s="188"/>
    </row>
    <row r="461" spans="1:45" s="2" customFormat="1" ht="15" customHeight="1">
      <c r="B461" s="187" t="s">
        <v>76</v>
      </c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54"/>
      <c r="O461" s="54" t="s">
        <v>77</v>
      </c>
      <c r="P461" s="54"/>
      <c r="Q461" s="54"/>
      <c r="R461" s="54"/>
      <c r="S461" s="54"/>
      <c r="T461" s="54"/>
      <c r="U461" s="54"/>
      <c r="V461" s="54"/>
    </row>
    <row r="462" spans="1:45" s="2" customFormat="1" ht="15" customHeight="1">
      <c r="B462" s="187" t="s">
        <v>76</v>
      </c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51"/>
      <c r="O462" s="51"/>
      <c r="P462" s="51"/>
      <c r="Q462" s="51"/>
      <c r="R462" s="51"/>
      <c r="S462" s="51"/>
      <c r="T462" s="51"/>
      <c r="U462" s="52"/>
      <c r="V462" s="53"/>
    </row>
    <row r="463" spans="1:45" s="2" customFormat="1" ht="15" customHeight="1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188" t="s">
        <v>78</v>
      </c>
      <c r="O463" s="188"/>
      <c r="P463" s="188"/>
      <c r="Q463" s="188"/>
      <c r="R463" s="188"/>
      <c r="S463" s="188"/>
      <c r="T463" s="188"/>
      <c r="U463" s="188"/>
      <c r="V463" s="188"/>
    </row>
    <row r="464" spans="1:45" s="2" customFormat="1" ht="15" customHeight="1">
      <c r="B464" s="189" t="s">
        <v>79</v>
      </c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N464" s="51"/>
      <c r="O464" s="51"/>
      <c r="P464" s="51"/>
      <c r="Q464" s="51"/>
      <c r="R464" s="51"/>
      <c r="S464" s="51"/>
      <c r="T464" s="51"/>
      <c r="U464" s="52"/>
      <c r="V464" s="53"/>
    </row>
    <row r="465" spans="1:45" s="2" customFormat="1" ht="1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2"/>
      <c r="V465" s="53"/>
    </row>
    <row r="466" spans="1:45" s="2" customFormat="1" ht="15" customHeight="1">
      <c r="B466" s="189" t="s">
        <v>80</v>
      </c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N466" s="51"/>
      <c r="O466" s="51"/>
      <c r="P466" s="51"/>
      <c r="Q466" s="51"/>
      <c r="R466" s="51"/>
      <c r="S466" s="51"/>
      <c r="T466" s="51"/>
      <c r="U466" s="52"/>
      <c r="V466" s="53"/>
    </row>
    <row r="467" spans="1:45" s="2" customFormat="1" ht="15" customHeight="1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1"/>
      <c r="O467" s="51"/>
      <c r="P467" s="51"/>
      <c r="Q467" s="51"/>
      <c r="R467" s="51"/>
      <c r="S467" s="51"/>
      <c r="T467" s="51"/>
      <c r="U467" s="52"/>
      <c r="V467" s="53"/>
    </row>
    <row r="468" spans="1:45" s="2" customFormat="1" ht="15" customHeight="1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1"/>
      <c r="O468" s="51"/>
      <c r="P468" s="51"/>
      <c r="Q468" s="51"/>
      <c r="R468" s="51"/>
      <c r="S468" s="51"/>
      <c r="T468" s="51"/>
      <c r="U468" s="52"/>
      <c r="V468" s="53"/>
    </row>
    <row r="469" spans="1:45" s="57" customFormat="1" ht="15" customHeight="1">
      <c r="B469" s="58"/>
      <c r="C469" s="58"/>
      <c r="D469" s="59" t="s">
        <v>26</v>
      </c>
      <c r="E469" s="57" t="s">
        <v>72</v>
      </c>
      <c r="M469" s="57" t="s">
        <v>81</v>
      </c>
      <c r="V469" s="60"/>
    </row>
    <row r="470" spans="1:45" s="76" customFormat="1" ht="15" customHeight="1">
      <c r="B470" s="74"/>
      <c r="C470" s="74"/>
      <c r="D470" s="75"/>
      <c r="H470" s="76" t="s">
        <v>28</v>
      </c>
      <c r="K470" s="76" t="s">
        <v>29</v>
      </c>
      <c r="N470" s="76" t="s">
        <v>30</v>
      </c>
      <c r="V470" s="61"/>
    </row>
    <row r="471" spans="1:45" s="112" customFormat="1" ht="21" customHeight="1">
      <c r="B471" s="193" t="s">
        <v>0</v>
      </c>
      <c r="C471" s="111"/>
      <c r="D471" s="193" t="s">
        <v>1</v>
      </c>
      <c r="E471" s="193" t="s">
        <v>2</v>
      </c>
      <c r="F471" s="193" t="s">
        <v>3</v>
      </c>
      <c r="G471" s="197" t="s">
        <v>23</v>
      </c>
      <c r="H471" s="190" t="s">
        <v>4</v>
      </c>
      <c r="I471" s="191"/>
      <c r="J471" s="191"/>
      <c r="K471" s="191"/>
      <c r="L471" s="191"/>
      <c r="M471" s="191"/>
      <c r="N471" s="191"/>
      <c r="O471" s="191"/>
      <c r="P471" s="191"/>
      <c r="Q471" s="191"/>
      <c r="R471" s="192"/>
      <c r="S471" s="193" t="s">
        <v>5</v>
      </c>
      <c r="T471" s="195" t="s">
        <v>24</v>
      </c>
      <c r="U471" s="220" t="s">
        <v>7</v>
      </c>
      <c r="V471" s="196" t="s">
        <v>22</v>
      </c>
    </row>
    <row r="472" spans="1:45" s="112" customFormat="1" ht="21" customHeight="1">
      <c r="B472" s="194"/>
      <c r="C472" s="111"/>
      <c r="D472" s="194"/>
      <c r="E472" s="194"/>
      <c r="F472" s="194"/>
      <c r="G472" s="198"/>
      <c r="H472" s="111" t="s">
        <v>96</v>
      </c>
      <c r="I472" s="111" t="s">
        <v>97</v>
      </c>
      <c r="J472" s="111" t="s">
        <v>98</v>
      </c>
      <c r="K472" s="111" t="s">
        <v>11</v>
      </c>
      <c r="L472" s="111" t="s">
        <v>16</v>
      </c>
      <c r="M472" s="111" t="s">
        <v>99</v>
      </c>
      <c r="N472" s="111" t="s">
        <v>100</v>
      </c>
      <c r="O472" s="111" t="s">
        <v>17</v>
      </c>
      <c r="P472" s="111" t="s">
        <v>14</v>
      </c>
      <c r="Q472" s="111" t="s">
        <v>18</v>
      </c>
      <c r="R472" s="111" t="s">
        <v>15</v>
      </c>
      <c r="S472" s="194"/>
      <c r="T472" s="195"/>
      <c r="U472" s="221"/>
      <c r="V472" s="196"/>
    </row>
    <row r="473" spans="1:45" s="109" customFormat="1" ht="21" customHeight="1">
      <c r="A473" s="35"/>
      <c r="B473" s="195">
        <v>27</v>
      </c>
      <c r="C473" s="197">
        <f>'S1'!C31</f>
        <v>27</v>
      </c>
      <c r="D473" s="212" t="str">
        <f>Ave!C31</f>
        <v>አብዱረህማን ሁሴን ሰኢድ</v>
      </c>
      <c r="E473" s="195" t="str">
        <f>'S1'!E31</f>
        <v>M</v>
      </c>
      <c r="F473" s="195">
        <f>'S1'!F31</f>
        <v>13</v>
      </c>
      <c r="G473" s="106" t="s">
        <v>94</v>
      </c>
      <c r="H473" s="106">
        <f>'S1'!G31</f>
        <v>53</v>
      </c>
      <c r="I473" s="106">
        <f>'S1'!H31</f>
        <v>56</v>
      </c>
      <c r="J473" s="106">
        <f>'S1'!I31</f>
        <v>51</v>
      </c>
      <c r="K473" s="106">
        <f>'S1'!J31</f>
        <v>41</v>
      </c>
      <c r="L473" s="106">
        <f>'S1'!K31</f>
        <v>39</v>
      </c>
      <c r="M473" s="106">
        <f>'S1'!L31</f>
        <v>53</v>
      </c>
      <c r="N473" s="106">
        <f>'S1'!M31</f>
        <v>38</v>
      </c>
      <c r="O473" s="106">
        <f>'S1'!N31</f>
        <v>50</v>
      </c>
      <c r="P473" s="106">
        <f>'S1'!O31</f>
        <v>81</v>
      </c>
      <c r="Q473" s="106">
        <f>'S1'!P31</f>
        <v>50</v>
      </c>
      <c r="R473" s="106">
        <f>'S1'!Q31</f>
        <v>75</v>
      </c>
      <c r="S473" s="106">
        <f>'S1'!S31</f>
        <v>587</v>
      </c>
      <c r="T473" s="106">
        <f>'S1'!T31</f>
        <v>53.363636363636367</v>
      </c>
      <c r="U473" s="119">
        <f>'S1'!U31</f>
        <v>17</v>
      </c>
      <c r="V473" s="218" t="str">
        <f>Ave!T31</f>
        <v>ተዛውሯል</v>
      </c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113"/>
      <c r="AP473" s="113"/>
      <c r="AQ473" s="113"/>
      <c r="AR473" s="113"/>
      <c r="AS473" s="113"/>
    </row>
    <row r="474" spans="1:45" s="109" customFormat="1" ht="21" customHeight="1">
      <c r="A474" s="35"/>
      <c r="B474" s="195"/>
      <c r="C474" s="211"/>
      <c r="D474" s="213"/>
      <c r="E474" s="195"/>
      <c r="F474" s="195"/>
      <c r="G474" s="106" t="s">
        <v>95</v>
      </c>
      <c r="H474" s="106">
        <f>'S2'!G31</f>
        <v>62</v>
      </c>
      <c r="I474" s="106">
        <f>'S2'!H31</f>
        <v>44</v>
      </c>
      <c r="J474" s="106">
        <f>'S2'!I31</f>
        <v>50</v>
      </c>
      <c r="K474" s="106">
        <f>'S2'!J31</f>
        <v>26</v>
      </c>
      <c r="L474" s="106">
        <f>'S2'!K31</f>
        <v>28</v>
      </c>
      <c r="M474" s="106">
        <f>'S2'!L31</f>
        <v>45</v>
      </c>
      <c r="N474" s="106">
        <f>'S2'!M31</f>
        <v>49</v>
      </c>
      <c r="O474" s="106">
        <f>'S2'!N31</f>
        <v>54</v>
      </c>
      <c r="P474" s="106">
        <f>'S2'!O31</f>
        <v>65</v>
      </c>
      <c r="Q474" s="106">
        <f>'S2'!P31</f>
        <v>28</v>
      </c>
      <c r="R474" s="106">
        <f>'S2'!Q31</f>
        <v>74</v>
      </c>
      <c r="S474" s="106">
        <f>'S2'!S31</f>
        <v>525</v>
      </c>
      <c r="T474" s="106">
        <f>'S2'!T31</f>
        <v>47.727272727272727</v>
      </c>
      <c r="U474" s="119">
        <f>'S2'!U31</f>
        <v>29</v>
      </c>
      <c r="V474" s="218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113"/>
      <c r="AP474" s="113"/>
      <c r="AQ474" s="113"/>
      <c r="AR474" s="113"/>
      <c r="AS474" s="113"/>
    </row>
    <row r="475" spans="1:45" s="109" customFormat="1" ht="21" customHeight="1">
      <c r="A475" s="35"/>
      <c r="B475" s="195"/>
      <c r="C475" s="198"/>
      <c r="D475" s="214"/>
      <c r="E475" s="195"/>
      <c r="F475" s="195"/>
      <c r="G475" s="106" t="s">
        <v>24</v>
      </c>
      <c r="H475" s="106">
        <f>Ave!F31</f>
        <v>57.5</v>
      </c>
      <c r="I475" s="106">
        <f>Ave!G31</f>
        <v>50</v>
      </c>
      <c r="J475" s="106">
        <f>Ave!H31</f>
        <v>50.5</v>
      </c>
      <c r="K475" s="106">
        <f>Ave!I31</f>
        <v>33.5</v>
      </c>
      <c r="L475" s="106">
        <f>Ave!J31</f>
        <v>33.5</v>
      </c>
      <c r="M475" s="106">
        <f>Ave!K31</f>
        <v>49</v>
      </c>
      <c r="N475" s="106">
        <f>Ave!L31</f>
        <v>43.5</v>
      </c>
      <c r="O475" s="106">
        <f>Ave!M31</f>
        <v>52</v>
      </c>
      <c r="P475" s="106">
        <f>Ave!N31</f>
        <v>73</v>
      </c>
      <c r="Q475" s="106">
        <f>Ave!O31</f>
        <v>39</v>
      </c>
      <c r="R475" s="106">
        <f>Ave!P31</f>
        <v>74.5</v>
      </c>
      <c r="S475" s="106">
        <f>Ave!Q31</f>
        <v>556</v>
      </c>
      <c r="T475" s="106">
        <f>Ave!R31</f>
        <v>50.545454545454547</v>
      </c>
      <c r="U475" s="119">
        <f>Ave!S31</f>
        <v>25</v>
      </c>
      <c r="V475" s="218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113"/>
      <c r="AP475" s="113"/>
      <c r="AQ475" s="113"/>
      <c r="AR475" s="113"/>
      <c r="AS475" s="113"/>
    </row>
    <row r="476" spans="1:45" s="2" customFormat="1" ht="1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1"/>
      <c r="U476" s="52"/>
      <c r="V476" s="53"/>
    </row>
    <row r="477" spans="1:45" s="2" customFormat="1" ht="15" customHeight="1">
      <c r="B477" s="188" t="s">
        <v>73</v>
      </c>
      <c r="C477" s="188"/>
      <c r="D477" s="188"/>
      <c r="E477" s="188"/>
      <c r="F477" s="187" t="s">
        <v>74</v>
      </c>
      <c r="G477" s="187"/>
      <c r="H477" s="187"/>
      <c r="I477" s="187"/>
      <c r="J477" s="187"/>
      <c r="K477" s="187"/>
      <c r="L477" s="187"/>
      <c r="M477" s="187"/>
      <c r="N477" s="188" t="s">
        <v>75</v>
      </c>
      <c r="O477" s="188"/>
      <c r="P477" s="188"/>
      <c r="Q477" s="188"/>
      <c r="R477" s="188"/>
      <c r="S477" s="188"/>
      <c r="T477" s="188"/>
      <c r="U477" s="188"/>
      <c r="V477" s="188"/>
    </row>
    <row r="478" spans="1:45" s="2" customFormat="1" ht="15" customHeight="1">
      <c r="B478" s="187" t="s">
        <v>76</v>
      </c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54"/>
      <c r="O478" s="54" t="s">
        <v>77</v>
      </c>
      <c r="P478" s="54"/>
      <c r="Q478" s="54"/>
      <c r="R478" s="54"/>
      <c r="S478" s="54"/>
      <c r="T478" s="54"/>
      <c r="U478" s="54"/>
      <c r="V478" s="54"/>
    </row>
    <row r="479" spans="1:45" s="2" customFormat="1" ht="15" customHeight="1">
      <c r="B479" s="187" t="s">
        <v>76</v>
      </c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51"/>
      <c r="O479" s="51"/>
      <c r="P479" s="51"/>
      <c r="Q479" s="51"/>
      <c r="R479" s="51"/>
      <c r="S479" s="51"/>
      <c r="T479" s="51"/>
      <c r="U479" s="52"/>
      <c r="V479" s="53"/>
    </row>
    <row r="480" spans="1:45" s="2" customFormat="1" ht="15" customHeight="1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188" t="s">
        <v>78</v>
      </c>
      <c r="O480" s="188"/>
      <c r="P480" s="188"/>
      <c r="Q480" s="188"/>
      <c r="R480" s="188"/>
      <c r="S480" s="188"/>
      <c r="T480" s="188"/>
      <c r="U480" s="188"/>
      <c r="V480" s="188"/>
    </row>
    <row r="481" spans="1:45" s="2" customFormat="1" ht="15" customHeight="1">
      <c r="B481" s="189" t="s">
        <v>79</v>
      </c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N481" s="51"/>
      <c r="O481" s="51"/>
      <c r="P481" s="51"/>
      <c r="Q481" s="51"/>
      <c r="R481" s="51"/>
      <c r="S481" s="51"/>
      <c r="T481" s="51"/>
      <c r="U481" s="52"/>
      <c r="V481" s="53"/>
    </row>
    <row r="482" spans="1:45" s="2" customFormat="1" ht="1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2"/>
      <c r="V482" s="53"/>
    </row>
    <row r="483" spans="1:45" s="2" customFormat="1" ht="15" customHeight="1">
      <c r="B483" s="189" t="s">
        <v>80</v>
      </c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N483" s="51"/>
      <c r="O483" s="51"/>
      <c r="P483" s="51"/>
      <c r="Q483" s="51"/>
      <c r="R483" s="51"/>
      <c r="S483" s="51"/>
      <c r="T483" s="51"/>
      <c r="U483" s="52"/>
      <c r="V483" s="53"/>
    </row>
    <row r="484" spans="1:45" s="2" customFormat="1" ht="15" customHeight="1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1"/>
      <c r="O484" s="51"/>
      <c r="P484" s="51"/>
      <c r="Q484" s="51"/>
      <c r="R484" s="51"/>
      <c r="S484" s="51"/>
      <c r="T484" s="51"/>
      <c r="U484" s="52"/>
      <c r="V484" s="53"/>
    </row>
    <row r="485" spans="1:45" s="2" customFormat="1" ht="15" customHeight="1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1"/>
      <c r="O485" s="51"/>
      <c r="P485" s="51"/>
      <c r="Q485" s="51"/>
      <c r="R485" s="51"/>
      <c r="S485" s="51"/>
      <c r="T485" s="51"/>
      <c r="U485" s="52"/>
      <c r="V485" s="53"/>
    </row>
    <row r="486" spans="1:45" s="2" customFormat="1" ht="15" customHeight="1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1"/>
      <c r="O486" s="51"/>
      <c r="P486" s="51"/>
      <c r="Q486" s="51"/>
      <c r="R486" s="51"/>
      <c r="S486" s="51"/>
      <c r="T486" s="51"/>
      <c r="U486" s="52"/>
      <c r="V486" s="53"/>
    </row>
    <row r="487" spans="1:45" s="2" customFormat="1" ht="15" customHeight="1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1"/>
      <c r="O487" s="51"/>
      <c r="P487" s="51"/>
      <c r="Q487" s="51"/>
      <c r="R487" s="51"/>
      <c r="S487" s="51"/>
      <c r="T487" s="51"/>
      <c r="U487" s="52"/>
      <c r="V487" s="53"/>
    </row>
    <row r="488" spans="1:45" s="57" customFormat="1" ht="15" customHeight="1">
      <c r="B488" s="58"/>
      <c r="C488" s="58"/>
      <c r="D488" s="59" t="s">
        <v>26</v>
      </c>
      <c r="E488" s="57" t="s">
        <v>72</v>
      </c>
      <c r="M488" s="57" t="s">
        <v>81</v>
      </c>
      <c r="V488" s="60"/>
    </row>
    <row r="489" spans="1:45" s="76" customFormat="1" ht="15" customHeight="1">
      <c r="B489" s="74"/>
      <c r="C489" s="74"/>
      <c r="D489" s="75"/>
      <c r="H489" s="76" t="s">
        <v>28</v>
      </c>
      <c r="K489" s="76" t="s">
        <v>29</v>
      </c>
      <c r="N489" s="76" t="s">
        <v>30</v>
      </c>
      <c r="V489" s="61"/>
    </row>
    <row r="490" spans="1:45" s="112" customFormat="1" ht="21" customHeight="1">
      <c r="B490" s="193" t="s">
        <v>0</v>
      </c>
      <c r="C490" s="111"/>
      <c r="D490" s="193" t="s">
        <v>1</v>
      </c>
      <c r="E490" s="193" t="s">
        <v>2</v>
      </c>
      <c r="F490" s="193" t="s">
        <v>3</v>
      </c>
      <c r="G490" s="197" t="s">
        <v>23</v>
      </c>
      <c r="H490" s="190" t="s">
        <v>4</v>
      </c>
      <c r="I490" s="191"/>
      <c r="J490" s="191"/>
      <c r="K490" s="191"/>
      <c r="L490" s="191"/>
      <c r="M490" s="191"/>
      <c r="N490" s="191"/>
      <c r="O490" s="191"/>
      <c r="P490" s="191"/>
      <c r="Q490" s="191"/>
      <c r="R490" s="192"/>
      <c r="S490" s="193" t="s">
        <v>5</v>
      </c>
      <c r="T490" s="195" t="s">
        <v>24</v>
      </c>
      <c r="U490" s="220" t="s">
        <v>7</v>
      </c>
      <c r="V490" s="196" t="s">
        <v>22</v>
      </c>
    </row>
    <row r="491" spans="1:45" s="112" customFormat="1" ht="21" customHeight="1">
      <c r="B491" s="194"/>
      <c r="C491" s="111"/>
      <c r="D491" s="194"/>
      <c r="E491" s="194"/>
      <c r="F491" s="194"/>
      <c r="G491" s="198"/>
      <c r="H491" s="111" t="s">
        <v>96</v>
      </c>
      <c r="I491" s="111" t="s">
        <v>97</v>
      </c>
      <c r="J491" s="111" t="s">
        <v>98</v>
      </c>
      <c r="K491" s="111" t="s">
        <v>11</v>
      </c>
      <c r="L491" s="111" t="s">
        <v>16</v>
      </c>
      <c r="M491" s="111" t="s">
        <v>99</v>
      </c>
      <c r="N491" s="111" t="s">
        <v>100</v>
      </c>
      <c r="O491" s="111" t="s">
        <v>17</v>
      </c>
      <c r="P491" s="111" t="s">
        <v>14</v>
      </c>
      <c r="Q491" s="111" t="s">
        <v>18</v>
      </c>
      <c r="R491" s="111" t="s">
        <v>15</v>
      </c>
      <c r="S491" s="194"/>
      <c r="T491" s="195"/>
      <c r="U491" s="221"/>
      <c r="V491" s="196"/>
    </row>
    <row r="492" spans="1:45" s="109" customFormat="1" ht="21" customHeight="1">
      <c r="A492" s="35"/>
      <c r="B492" s="195">
        <v>28</v>
      </c>
      <c r="C492" s="197">
        <f>'S1'!C32</f>
        <v>28</v>
      </c>
      <c r="D492" s="212" t="str">
        <f>Ave!C32</f>
        <v>አብዱረህማን ሰኢድ ገደፋው</v>
      </c>
      <c r="E492" s="195" t="str">
        <f>'S1'!E32</f>
        <v>M</v>
      </c>
      <c r="F492" s="195">
        <f>'S1'!F32</f>
        <v>14</v>
      </c>
      <c r="G492" s="106" t="s">
        <v>94</v>
      </c>
      <c r="H492" s="106">
        <f>'S1'!G32</f>
        <v>39</v>
      </c>
      <c r="I492" s="106">
        <f>'S1'!H32</f>
        <v>38</v>
      </c>
      <c r="J492" s="106">
        <f>'S1'!I32</f>
        <v>36</v>
      </c>
      <c r="K492" s="106">
        <f>'S1'!J32</f>
        <v>37</v>
      </c>
      <c r="L492" s="106">
        <f>'S1'!K32</f>
        <v>39</v>
      </c>
      <c r="M492" s="106">
        <f>'S1'!L32</f>
        <v>41</v>
      </c>
      <c r="N492" s="106">
        <f>'S1'!M32</f>
        <v>41</v>
      </c>
      <c r="O492" s="106">
        <f>'S1'!N32</f>
        <v>41</v>
      </c>
      <c r="P492" s="106">
        <f>'S1'!O32</f>
        <v>69.5</v>
      </c>
      <c r="Q492" s="106">
        <f>'S1'!P32</f>
        <v>49</v>
      </c>
      <c r="R492" s="106">
        <f>'S1'!Q32</f>
        <v>82</v>
      </c>
      <c r="S492" s="106">
        <f>'S1'!S32</f>
        <v>512.5</v>
      </c>
      <c r="T492" s="106">
        <f>'S1'!T32</f>
        <v>46.590909090909093</v>
      </c>
      <c r="U492" s="119">
        <f>'S1'!U32</f>
        <v>37</v>
      </c>
      <c r="V492" s="218" t="str">
        <f>Ave!T32</f>
        <v>አልተዛወረም</v>
      </c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113"/>
      <c r="AP492" s="113"/>
      <c r="AQ492" s="113"/>
      <c r="AR492" s="113"/>
      <c r="AS492" s="113"/>
    </row>
    <row r="493" spans="1:45" s="109" customFormat="1" ht="21" customHeight="1">
      <c r="A493" s="35"/>
      <c r="B493" s="195"/>
      <c r="C493" s="211"/>
      <c r="D493" s="213"/>
      <c r="E493" s="195"/>
      <c r="F493" s="195"/>
      <c r="G493" s="106" t="s">
        <v>95</v>
      </c>
      <c r="H493" s="106">
        <f>'S2'!G32</f>
        <v>32</v>
      </c>
      <c r="I493" s="106">
        <f>'S2'!H32</f>
        <v>35</v>
      </c>
      <c r="J493" s="106">
        <f>'S2'!I32</f>
        <v>32</v>
      </c>
      <c r="K493" s="106">
        <f>'S2'!J32</f>
        <v>35</v>
      </c>
      <c r="L493" s="106">
        <f>'S2'!K32</f>
        <v>46</v>
      </c>
      <c r="M493" s="106">
        <f>'S2'!L32</f>
        <v>53</v>
      </c>
      <c r="N493" s="106">
        <f>'S2'!M32</f>
        <v>59</v>
      </c>
      <c r="O493" s="106">
        <f>'S2'!N32</f>
        <v>46</v>
      </c>
      <c r="P493" s="106">
        <f>'S2'!O32</f>
        <v>62</v>
      </c>
      <c r="Q493" s="106">
        <f>'S2'!P32</f>
        <v>10</v>
      </c>
      <c r="R493" s="106">
        <f>'S2'!Q32</f>
        <v>54</v>
      </c>
      <c r="S493" s="106">
        <f>'S2'!S32</f>
        <v>464</v>
      </c>
      <c r="T493" s="106">
        <f>'S2'!T32</f>
        <v>42.18181818181818</v>
      </c>
      <c r="U493" s="119">
        <f>'S2'!U32</f>
        <v>38</v>
      </c>
      <c r="V493" s="218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113"/>
      <c r="AP493" s="113"/>
      <c r="AQ493" s="113"/>
      <c r="AR493" s="113"/>
      <c r="AS493" s="113"/>
    </row>
    <row r="494" spans="1:45" s="109" customFormat="1" ht="21" customHeight="1">
      <c r="A494" s="35"/>
      <c r="B494" s="195"/>
      <c r="C494" s="198"/>
      <c r="D494" s="214"/>
      <c r="E494" s="195"/>
      <c r="F494" s="195"/>
      <c r="G494" s="106" t="s">
        <v>24</v>
      </c>
      <c r="H494" s="106">
        <f>Ave!F32</f>
        <v>35.5</v>
      </c>
      <c r="I494" s="106">
        <f>Ave!G32</f>
        <v>36.5</v>
      </c>
      <c r="J494" s="106">
        <f>Ave!H32</f>
        <v>34</v>
      </c>
      <c r="K494" s="106">
        <f>Ave!I32</f>
        <v>36</v>
      </c>
      <c r="L494" s="106">
        <f>Ave!J32</f>
        <v>42.5</v>
      </c>
      <c r="M494" s="106">
        <f>Ave!K32</f>
        <v>47</v>
      </c>
      <c r="N494" s="106">
        <f>Ave!L32</f>
        <v>50</v>
      </c>
      <c r="O494" s="106">
        <f>Ave!M32</f>
        <v>43.5</v>
      </c>
      <c r="P494" s="106">
        <f>Ave!N32</f>
        <v>65.75</v>
      </c>
      <c r="Q494" s="106">
        <f>Ave!O32</f>
        <v>29.5</v>
      </c>
      <c r="R494" s="106">
        <f>Ave!P32</f>
        <v>68</v>
      </c>
      <c r="S494" s="106">
        <f>Ave!Q32</f>
        <v>488.25</v>
      </c>
      <c r="T494" s="106">
        <f>Ave!R32</f>
        <v>44.386363636363633</v>
      </c>
      <c r="U494" s="119">
        <f>Ave!S32</f>
        <v>37</v>
      </c>
      <c r="V494" s="218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113"/>
      <c r="AP494" s="113"/>
      <c r="AQ494" s="113"/>
      <c r="AR494" s="113"/>
      <c r="AS494" s="113"/>
    </row>
    <row r="495" spans="1:45" s="2" customFormat="1" ht="1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1"/>
      <c r="U495" s="52"/>
      <c r="V495" s="53"/>
    </row>
    <row r="496" spans="1:45" s="2" customFormat="1" ht="15" customHeight="1">
      <c r="B496" s="188" t="s">
        <v>73</v>
      </c>
      <c r="C496" s="188"/>
      <c r="D496" s="188"/>
      <c r="E496" s="188"/>
      <c r="F496" s="187" t="s">
        <v>74</v>
      </c>
      <c r="G496" s="187"/>
      <c r="H496" s="187"/>
      <c r="I496" s="187"/>
      <c r="J496" s="187"/>
      <c r="K496" s="187"/>
      <c r="L496" s="187"/>
      <c r="M496" s="187"/>
      <c r="N496" s="188" t="s">
        <v>75</v>
      </c>
      <c r="O496" s="188"/>
      <c r="P496" s="188"/>
      <c r="Q496" s="188"/>
      <c r="R496" s="188"/>
      <c r="S496" s="188"/>
      <c r="T496" s="188"/>
      <c r="U496" s="188"/>
      <c r="V496" s="188"/>
    </row>
    <row r="497" spans="1:45" s="2" customFormat="1" ht="15" customHeight="1">
      <c r="B497" s="187" t="s">
        <v>76</v>
      </c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54"/>
      <c r="O497" s="54" t="s">
        <v>77</v>
      </c>
      <c r="P497" s="54"/>
      <c r="Q497" s="54"/>
      <c r="R497" s="54"/>
      <c r="S497" s="54"/>
      <c r="T497" s="54"/>
      <c r="U497" s="54"/>
      <c r="V497" s="54"/>
    </row>
    <row r="498" spans="1:45" s="2" customFormat="1" ht="15" customHeight="1">
      <c r="B498" s="187" t="s">
        <v>76</v>
      </c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51"/>
      <c r="O498" s="51"/>
      <c r="P498" s="51"/>
      <c r="Q498" s="51"/>
      <c r="R498" s="51"/>
      <c r="S498" s="51"/>
      <c r="T498" s="51"/>
      <c r="U498" s="52"/>
      <c r="V498" s="53"/>
    </row>
    <row r="499" spans="1:45" s="2" customFormat="1" ht="15" customHeight="1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188" t="s">
        <v>78</v>
      </c>
      <c r="O499" s="188"/>
      <c r="P499" s="188"/>
      <c r="Q499" s="188"/>
      <c r="R499" s="188"/>
      <c r="S499" s="188"/>
      <c r="T499" s="188"/>
      <c r="U499" s="188"/>
      <c r="V499" s="188"/>
    </row>
    <row r="500" spans="1:45" s="2" customFormat="1" ht="15" customHeight="1">
      <c r="B500" s="189" t="s">
        <v>79</v>
      </c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N500" s="51"/>
      <c r="O500" s="51"/>
      <c r="P500" s="51"/>
      <c r="Q500" s="51"/>
      <c r="R500" s="51"/>
      <c r="S500" s="51"/>
      <c r="T500" s="51"/>
      <c r="U500" s="52"/>
      <c r="V500" s="53"/>
    </row>
    <row r="501" spans="1:45" s="2" customFormat="1" ht="1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2"/>
      <c r="V501" s="53"/>
    </row>
    <row r="502" spans="1:45" s="2" customFormat="1" ht="15" customHeight="1">
      <c r="B502" s="189" t="s">
        <v>80</v>
      </c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N502" s="51"/>
      <c r="O502" s="51"/>
      <c r="P502" s="51"/>
      <c r="Q502" s="51"/>
      <c r="R502" s="51"/>
      <c r="S502" s="51"/>
      <c r="T502" s="51"/>
      <c r="U502" s="52"/>
      <c r="V502" s="53"/>
    </row>
    <row r="503" spans="1:45" s="2" customFormat="1" ht="15" customHeight="1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1"/>
      <c r="O503" s="51"/>
      <c r="P503" s="51"/>
      <c r="Q503" s="51"/>
      <c r="R503" s="51"/>
      <c r="S503" s="51"/>
      <c r="T503" s="51"/>
      <c r="U503" s="52"/>
      <c r="V503" s="53"/>
    </row>
    <row r="504" spans="1:45" s="2" customFormat="1" ht="15" customHeight="1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1"/>
      <c r="O504" s="51"/>
      <c r="P504" s="51"/>
      <c r="Q504" s="51"/>
      <c r="R504" s="51"/>
      <c r="S504" s="51"/>
      <c r="T504" s="51"/>
      <c r="U504" s="52"/>
      <c r="V504" s="53"/>
    </row>
    <row r="505" spans="1:45" s="57" customFormat="1" ht="15" customHeight="1">
      <c r="B505" s="58"/>
      <c r="C505" s="58"/>
      <c r="D505" s="59" t="s">
        <v>26</v>
      </c>
      <c r="E505" s="57" t="s">
        <v>72</v>
      </c>
      <c r="M505" s="57" t="s">
        <v>81</v>
      </c>
      <c r="V505" s="60"/>
    </row>
    <row r="506" spans="1:45" s="76" customFormat="1" ht="15" customHeight="1">
      <c r="B506" s="74"/>
      <c r="C506" s="74"/>
      <c r="D506" s="75"/>
      <c r="H506" s="76" t="s">
        <v>28</v>
      </c>
      <c r="K506" s="76" t="s">
        <v>29</v>
      </c>
      <c r="N506" s="76" t="s">
        <v>30</v>
      </c>
      <c r="V506" s="61"/>
    </row>
    <row r="507" spans="1:45" s="112" customFormat="1" ht="21" customHeight="1">
      <c r="B507" s="193" t="s">
        <v>0</v>
      </c>
      <c r="C507" s="111"/>
      <c r="D507" s="193" t="s">
        <v>1</v>
      </c>
      <c r="E507" s="193" t="s">
        <v>2</v>
      </c>
      <c r="F507" s="193" t="s">
        <v>3</v>
      </c>
      <c r="G507" s="197" t="s">
        <v>23</v>
      </c>
      <c r="H507" s="190" t="s">
        <v>4</v>
      </c>
      <c r="I507" s="191"/>
      <c r="J507" s="191"/>
      <c r="K507" s="191"/>
      <c r="L507" s="191"/>
      <c r="M507" s="191"/>
      <c r="N507" s="191"/>
      <c r="O507" s="191"/>
      <c r="P507" s="191"/>
      <c r="Q507" s="191"/>
      <c r="R507" s="192"/>
      <c r="S507" s="193" t="s">
        <v>5</v>
      </c>
      <c r="T507" s="195" t="s">
        <v>24</v>
      </c>
      <c r="U507" s="220" t="s">
        <v>7</v>
      </c>
      <c r="V507" s="196" t="s">
        <v>22</v>
      </c>
    </row>
    <row r="508" spans="1:45" s="112" customFormat="1" ht="21" customHeight="1">
      <c r="B508" s="194"/>
      <c r="C508" s="111"/>
      <c r="D508" s="194"/>
      <c r="E508" s="194"/>
      <c r="F508" s="194"/>
      <c r="G508" s="198"/>
      <c r="H508" s="111" t="s">
        <v>96</v>
      </c>
      <c r="I508" s="111" t="s">
        <v>97</v>
      </c>
      <c r="J508" s="111" t="s">
        <v>98</v>
      </c>
      <c r="K508" s="111" t="s">
        <v>11</v>
      </c>
      <c r="L508" s="111" t="s">
        <v>16</v>
      </c>
      <c r="M508" s="111" t="s">
        <v>99</v>
      </c>
      <c r="N508" s="111" t="s">
        <v>100</v>
      </c>
      <c r="O508" s="111" t="s">
        <v>17</v>
      </c>
      <c r="P508" s="111" t="s">
        <v>14</v>
      </c>
      <c r="Q508" s="111" t="s">
        <v>18</v>
      </c>
      <c r="R508" s="111" t="s">
        <v>15</v>
      </c>
      <c r="S508" s="194"/>
      <c r="T508" s="195"/>
      <c r="U508" s="221"/>
      <c r="V508" s="196"/>
    </row>
    <row r="509" spans="1:45" s="109" customFormat="1" ht="21" customHeight="1">
      <c r="A509" s="35"/>
      <c r="B509" s="195">
        <v>29</v>
      </c>
      <c r="C509" s="197">
        <f>'S1'!C33</f>
        <v>29</v>
      </c>
      <c r="D509" s="212" t="str">
        <f>Ave!C33</f>
        <v>አብዱረህማን ሱልጧል እንድሪስ</v>
      </c>
      <c r="E509" s="195" t="str">
        <f>'S1'!E33</f>
        <v>M</v>
      </c>
      <c r="F509" s="195">
        <f>'S1'!F33</f>
        <v>14</v>
      </c>
      <c r="G509" s="106" t="s">
        <v>94</v>
      </c>
      <c r="H509" s="106">
        <f>'S1'!G33</f>
        <v>88</v>
      </c>
      <c r="I509" s="106">
        <f>'S1'!H33</f>
        <v>77</v>
      </c>
      <c r="J509" s="106">
        <f>'S1'!I33</f>
        <v>88</v>
      </c>
      <c r="K509" s="106">
        <f>'S1'!J33</f>
        <v>73</v>
      </c>
      <c r="L509" s="106">
        <f>'S1'!K33</f>
        <v>92</v>
      </c>
      <c r="M509" s="106">
        <f>'S1'!L33</f>
        <v>95</v>
      </c>
      <c r="N509" s="106">
        <f>'S1'!M33</f>
        <v>64</v>
      </c>
      <c r="O509" s="106">
        <f>'S1'!N33</f>
        <v>75</v>
      </c>
      <c r="P509" s="106">
        <f>'S1'!O33</f>
        <v>73</v>
      </c>
      <c r="Q509" s="106">
        <f>'S1'!P33</f>
        <v>72</v>
      </c>
      <c r="R509" s="106">
        <f>'S1'!Q33</f>
        <v>81</v>
      </c>
      <c r="S509" s="106">
        <f>'S1'!S33</f>
        <v>878</v>
      </c>
      <c r="T509" s="106">
        <f>'S1'!T33</f>
        <v>79.818181818181813</v>
      </c>
      <c r="U509" s="119">
        <f>'S1'!U33</f>
        <v>2</v>
      </c>
      <c r="V509" s="218" t="str">
        <f>Ave!T33</f>
        <v>ተዛውሯል</v>
      </c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113"/>
      <c r="AP509" s="113"/>
      <c r="AQ509" s="113"/>
      <c r="AR509" s="113"/>
      <c r="AS509" s="113"/>
    </row>
    <row r="510" spans="1:45" s="109" customFormat="1" ht="21" customHeight="1">
      <c r="A510" s="35"/>
      <c r="B510" s="195"/>
      <c r="C510" s="211"/>
      <c r="D510" s="213"/>
      <c r="E510" s="195"/>
      <c r="F510" s="195"/>
      <c r="G510" s="106" t="s">
        <v>95</v>
      </c>
      <c r="H510" s="106">
        <f>'S2'!G33</f>
        <v>92</v>
      </c>
      <c r="I510" s="106">
        <f>'S2'!H33</f>
        <v>75</v>
      </c>
      <c r="J510" s="106">
        <f>'S2'!I33</f>
        <v>78</v>
      </c>
      <c r="K510" s="106">
        <f>'S2'!J33</f>
        <v>69</v>
      </c>
      <c r="L510" s="106">
        <f>'S2'!K33</f>
        <v>64</v>
      </c>
      <c r="M510" s="106">
        <f>'S2'!L33</f>
        <v>65</v>
      </c>
      <c r="N510" s="106">
        <f>'S2'!M33</f>
        <v>82</v>
      </c>
      <c r="O510" s="106">
        <f>'S2'!N33</f>
        <v>71</v>
      </c>
      <c r="P510" s="106">
        <f>'S2'!O33</f>
        <v>64</v>
      </c>
      <c r="Q510" s="106">
        <f>'S2'!P33</f>
        <v>55</v>
      </c>
      <c r="R510" s="106">
        <f>'S2'!Q33</f>
        <v>83</v>
      </c>
      <c r="S510" s="106">
        <f>'S2'!S33</f>
        <v>798</v>
      </c>
      <c r="T510" s="106">
        <f>'S2'!T33</f>
        <v>72.545454545454547</v>
      </c>
      <c r="U510" s="119">
        <f>'S2'!U33</f>
        <v>2</v>
      </c>
      <c r="V510" s="218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113"/>
      <c r="AP510" s="113"/>
      <c r="AQ510" s="113"/>
      <c r="AR510" s="113"/>
      <c r="AS510" s="113"/>
    </row>
    <row r="511" spans="1:45" s="109" customFormat="1" ht="21" customHeight="1">
      <c r="A511" s="35"/>
      <c r="B511" s="195"/>
      <c r="C511" s="198"/>
      <c r="D511" s="214"/>
      <c r="E511" s="195"/>
      <c r="F511" s="195"/>
      <c r="G511" s="106" t="s">
        <v>24</v>
      </c>
      <c r="H511" s="106">
        <f>Ave!F33</f>
        <v>90</v>
      </c>
      <c r="I511" s="106">
        <f>Ave!G33</f>
        <v>76</v>
      </c>
      <c r="J511" s="106">
        <f>Ave!H33</f>
        <v>83</v>
      </c>
      <c r="K511" s="106">
        <f>Ave!I33</f>
        <v>71</v>
      </c>
      <c r="L511" s="106">
        <f>Ave!J33</f>
        <v>78</v>
      </c>
      <c r="M511" s="106">
        <f>Ave!K33</f>
        <v>80</v>
      </c>
      <c r="N511" s="106">
        <f>Ave!L33</f>
        <v>73</v>
      </c>
      <c r="O511" s="106">
        <f>Ave!M33</f>
        <v>73</v>
      </c>
      <c r="P511" s="106">
        <f>Ave!N33</f>
        <v>68.5</v>
      </c>
      <c r="Q511" s="106">
        <f>Ave!O33</f>
        <v>63.5</v>
      </c>
      <c r="R511" s="106">
        <f>Ave!P33</f>
        <v>82</v>
      </c>
      <c r="S511" s="106">
        <f>Ave!Q33</f>
        <v>838</v>
      </c>
      <c r="T511" s="106">
        <f>Ave!R33</f>
        <v>76.181818181818187</v>
      </c>
      <c r="U511" s="119">
        <f>Ave!S33</f>
        <v>2</v>
      </c>
      <c r="V511" s="218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113"/>
      <c r="AP511" s="113"/>
      <c r="AQ511" s="113"/>
      <c r="AR511" s="113"/>
      <c r="AS511" s="113"/>
    </row>
    <row r="512" spans="1:45" s="2" customFormat="1" ht="1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1"/>
      <c r="U512" s="52"/>
      <c r="V512" s="53"/>
    </row>
    <row r="513" spans="1:45" s="2" customFormat="1" ht="15" customHeight="1">
      <c r="B513" s="188" t="s">
        <v>73</v>
      </c>
      <c r="C513" s="188"/>
      <c r="D513" s="188"/>
      <c r="E513" s="188"/>
      <c r="F513" s="187" t="s">
        <v>74</v>
      </c>
      <c r="G513" s="187"/>
      <c r="H513" s="187"/>
      <c r="I513" s="187"/>
      <c r="J513" s="187"/>
      <c r="K513" s="187"/>
      <c r="L513" s="187"/>
      <c r="M513" s="187"/>
      <c r="N513" s="188" t="s">
        <v>75</v>
      </c>
      <c r="O513" s="188"/>
      <c r="P513" s="188"/>
      <c r="Q513" s="188"/>
      <c r="R513" s="188"/>
      <c r="S513" s="188"/>
      <c r="T513" s="188"/>
      <c r="U513" s="188"/>
      <c r="V513" s="188"/>
    </row>
    <row r="514" spans="1:45" s="2" customFormat="1" ht="15" customHeight="1">
      <c r="B514" s="187" t="s">
        <v>76</v>
      </c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54"/>
      <c r="O514" s="54" t="s">
        <v>77</v>
      </c>
      <c r="P514" s="54"/>
      <c r="Q514" s="54"/>
      <c r="R514" s="54"/>
      <c r="S514" s="54"/>
      <c r="T514" s="54"/>
      <c r="U514" s="54"/>
      <c r="V514" s="54"/>
    </row>
    <row r="515" spans="1:45" s="2" customFormat="1" ht="15" customHeight="1">
      <c r="B515" s="187" t="s">
        <v>76</v>
      </c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51"/>
      <c r="O515" s="51"/>
      <c r="P515" s="51"/>
      <c r="Q515" s="51"/>
      <c r="R515" s="51"/>
      <c r="S515" s="51"/>
      <c r="T515" s="51"/>
      <c r="U515" s="52"/>
      <c r="V515" s="53"/>
    </row>
    <row r="516" spans="1:45" s="2" customFormat="1" ht="15" customHeight="1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188" t="s">
        <v>78</v>
      </c>
      <c r="O516" s="188"/>
      <c r="P516" s="188"/>
      <c r="Q516" s="188"/>
      <c r="R516" s="188"/>
      <c r="S516" s="188"/>
      <c r="T516" s="188"/>
      <c r="U516" s="188"/>
      <c r="V516" s="188"/>
    </row>
    <row r="517" spans="1:45" s="2" customFormat="1" ht="15" customHeight="1">
      <c r="B517" s="189" t="s">
        <v>79</v>
      </c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51"/>
      <c r="O517" s="51"/>
      <c r="P517" s="51"/>
      <c r="Q517" s="51"/>
      <c r="R517" s="51"/>
      <c r="S517" s="51"/>
      <c r="T517" s="51"/>
      <c r="U517" s="52"/>
      <c r="V517" s="53"/>
    </row>
    <row r="518" spans="1:45" s="2" customFormat="1" ht="1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2"/>
      <c r="V518" s="53"/>
    </row>
    <row r="519" spans="1:45" s="2" customFormat="1" ht="15" customHeight="1">
      <c r="B519" s="189" t="s">
        <v>80</v>
      </c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51"/>
      <c r="O519" s="51"/>
      <c r="P519" s="51"/>
      <c r="Q519" s="51"/>
      <c r="R519" s="51"/>
      <c r="S519" s="51"/>
      <c r="T519" s="51"/>
      <c r="U519" s="52"/>
      <c r="V519" s="53"/>
    </row>
    <row r="520" spans="1:45" s="2" customFormat="1" ht="15" customHeight="1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1"/>
      <c r="O520" s="51"/>
      <c r="P520" s="51"/>
      <c r="Q520" s="51"/>
      <c r="R520" s="51"/>
      <c r="S520" s="51"/>
      <c r="T520" s="51"/>
      <c r="U520" s="52"/>
      <c r="V520" s="53"/>
    </row>
    <row r="521" spans="1:45" s="2" customFormat="1" ht="15" customHeight="1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1"/>
      <c r="O521" s="51"/>
      <c r="P521" s="51"/>
      <c r="Q521" s="51"/>
      <c r="R521" s="51"/>
      <c r="S521" s="51"/>
      <c r="T521" s="51"/>
      <c r="U521" s="52"/>
      <c r="V521" s="53"/>
    </row>
    <row r="522" spans="1:45" s="2" customFormat="1" ht="15" customHeight="1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1"/>
      <c r="O522" s="51"/>
      <c r="P522" s="51"/>
      <c r="Q522" s="51"/>
      <c r="R522" s="51"/>
      <c r="S522" s="51"/>
      <c r="T522" s="51"/>
      <c r="U522" s="52"/>
      <c r="V522" s="53"/>
    </row>
    <row r="523" spans="1:45" s="2" customFormat="1" ht="15" customHeight="1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1"/>
      <c r="O523" s="51"/>
      <c r="P523" s="51"/>
      <c r="Q523" s="51"/>
      <c r="R523" s="51"/>
      <c r="S523" s="51"/>
      <c r="T523" s="51"/>
      <c r="U523" s="52"/>
      <c r="V523" s="53"/>
    </row>
    <row r="524" spans="1:45" s="57" customFormat="1" ht="15" customHeight="1">
      <c r="B524" s="58"/>
      <c r="C524" s="58"/>
      <c r="D524" s="59" t="s">
        <v>26</v>
      </c>
      <c r="E524" s="57" t="s">
        <v>72</v>
      </c>
      <c r="M524" s="57" t="s">
        <v>81</v>
      </c>
      <c r="V524" s="60"/>
    </row>
    <row r="525" spans="1:45" s="76" customFormat="1" ht="15" customHeight="1">
      <c r="B525" s="74"/>
      <c r="C525" s="74"/>
      <c r="D525" s="75"/>
      <c r="H525" s="76" t="s">
        <v>28</v>
      </c>
      <c r="K525" s="76" t="s">
        <v>29</v>
      </c>
      <c r="N525" s="76" t="s">
        <v>30</v>
      </c>
      <c r="V525" s="61"/>
    </row>
    <row r="526" spans="1:45" s="112" customFormat="1" ht="21" customHeight="1">
      <c r="B526" s="193" t="s">
        <v>0</v>
      </c>
      <c r="C526" s="111"/>
      <c r="D526" s="193" t="s">
        <v>1</v>
      </c>
      <c r="E526" s="193" t="s">
        <v>2</v>
      </c>
      <c r="F526" s="193" t="s">
        <v>3</v>
      </c>
      <c r="G526" s="197" t="s">
        <v>23</v>
      </c>
      <c r="H526" s="190" t="s">
        <v>4</v>
      </c>
      <c r="I526" s="191"/>
      <c r="J526" s="191"/>
      <c r="K526" s="191"/>
      <c r="L526" s="191"/>
      <c r="M526" s="191"/>
      <c r="N526" s="191"/>
      <c r="O526" s="191"/>
      <c r="P526" s="191"/>
      <c r="Q526" s="191"/>
      <c r="R526" s="192"/>
      <c r="S526" s="193" t="s">
        <v>5</v>
      </c>
      <c r="T526" s="195" t="s">
        <v>24</v>
      </c>
      <c r="U526" s="220" t="s">
        <v>7</v>
      </c>
      <c r="V526" s="196" t="s">
        <v>22</v>
      </c>
    </row>
    <row r="527" spans="1:45" s="112" customFormat="1" ht="21" customHeight="1">
      <c r="B527" s="194"/>
      <c r="C527" s="111"/>
      <c r="D527" s="194"/>
      <c r="E527" s="194"/>
      <c r="F527" s="194"/>
      <c r="G527" s="198"/>
      <c r="H527" s="111" t="s">
        <v>96</v>
      </c>
      <c r="I527" s="111" t="s">
        <v>97</v>
      </c>
      <c r="J527" s="111" t="s">
        <v>98</v>
      </c>
      <c r="K527" s="111" t="s">
        <v>11</v>
      </c>
      <c r="L527" s="111" t="s">
        <v>16</v>
      </c>
      <c r="M527" s="111" t="s">
        <v>99</v>
      </c>
      <c r="N527" s="111" t="s">
        <v>100</v>
      </c>
      <c r="O527" s="111" t="s">
        <v>17</v>
      </c>
      <c r="P527" s="111" t="s">
        <v>14</v>
      </c>
      <c r="Q527" s="111" t="s">
        <v>18</v>
      </c>
      <c r="R527" s="111" t="s">
        <v>15</v>
      </c>
      <c r="S527" s="194"/>
      <c r="T527" s="195"/>
      <c r="U527" s="221"/>
      <c r="V527" s="196"/>
    </row>
    <row r="528" spans="1:45" s="109" customFormat="1" ht="21" customHeight="1">
      <c r="A528" s="35"/>
      <c r="B528" s="195">
        <v>30</v>
      </c>
      <c r="C528" s="197">
        <f>'S1'!C34</f>
        <v>30</v>
      </c>
      <c r="D528" s="212" t="str">
        <f>Ave!C34</f>
        <v>አብዱረህማን ኑርየ አበጋዝ</v>
      </c>
      <c r="E528" s="195" t="str">
        <f>'S1'!E34</f>
        <v>M</v>
      </c>
      <c r="F528" s="195">
        <f>'S1'!F34</f>
        <v>14</v>
      </c>
      <c r="G528" s="106" t="s">
        <v>94</v>
      </c>
      <c r="H528" s="106">
        <f>'S1'!G34</f>
        <v>53</v>
      </c>
      <c r="I528" s="106">
        <f>'S1'!H34</f>
        <v>52</v>
      </c>
      <c r="J528" s="106">
        <f>'S1'!I34</f>
        <v>57</v>
      </c>
      <c r="K528" s="106">
        <f>'S1'!J34</f>
        <v>39</v>
      </c>
      <c r="L528" s="106">
        <f>'S1'!K34</f>
        <v>37</v>
      </c>
      <c r="M528" s="106">
        <f>'S1'!L34</f>
        <v>61</v>
      </c>
      <c r="N528" s="106">
        <f>'S1'!M34</f>
        <v>28</v>
      </c>
      <c r="O528" s="106">
        <f>'S1'!N34</f>
        <v>50</v>
      </c>
      <c r="P528" s="106">
        <f>'S1'!O34</f>
        <v>81.5</v>
      </c>
      <c r="Q528" s="106">
        <f>'S1'!P34</f>
        <v>50</v>
      </c>
      <c r="R528" s="106">
        <f>'S1'!Q34</f>
        <v>65</v>
      </c>
      <c r="S528" s="106">
        <f>'S1'!S34</f>
        <v>573.5</v>
      </c>
      <c r="T528" s="106">
        <f>'S1'!T34</f>
        <v>52.136363636363633</v>
      </c>
      <c r="U528" s="119">
        <f>'S1'!U34</f>
        <v>20</v>
      </c>
      <c r="V528" s="218" t="str">
        <f>Ave!T34</f>
        <v>ተዛውሯል</v>
      </c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113"/>
      <c r="AP528" s="113"/>
      <c r="AQ528" s="113"/>
      <c r="AR528" s="113"/>
      <c r="AS528" s="113"/>
    </row>
    <row r="529" spans="1:45" s="109" customFormat="1" ht="21" customHeight="1">
      <c r="A529" s="35"/>
      <c r="B529" s="195"/>
      <c r="C529" s="211"/>
      <c r="D529" s="213"/>
      <c r="E529" s="195"/>
      <c r="F529" s="195"/>
      <c r="G529" s="106" t="s">
        <v>95</v>
      </c>
      <c r="H529" s="106">
        <f>'S2'!G34</f>
        <v>47</v>
      </c>
      <c r="I529" s="106">
        <f>'S2'!H34</f>
        <v>46</v>
      </c>
      <c r="J529" s="106">
        <f>'S2'!I34</f>
        <v>55</v>
      </c>
      <c r="K529" s="106">
        <f>'S2'!J34</f>
        <v>41</v>
      </c>
      <c r="L529" s="106">
        <f>'S2'!K34</f>
        <v>42</v>
      </c>
      <c r="M529" s="106">
        <f>'S2'!L34</f>
        <v>52</v>
      </c>
      <c r="N529" s="106">
        <f>'S2'!M34</f>
        <v>57</v>
      </c>
      <c r="O529" s="106">
        <f>'S2'!N34</f>
        <v>50</v>
      </c>
      <c r="P529" s="106">
        <f>'S2'!O34</f>
        <v>67</v>
      </c>
      <c r="Q529" s="106">
        <f>'S2'!P34</f>
        <v>61</v>
      </c>
      <c r="R529" s="106">
        <f>'S2'!Q34</f>
        <v>59</v>
      </c>
      <c r="S529" s="106">
        <f>'S2'!S34</f>
        <v>577</v>
      </c>
      <c r="T529" s="106">
        <f>'S2'!T34</f>
        <v>52.454545454545453</v>
      </c>
      <c r="U529" s="119">
        <f>'S2'!U34</f>
        <v>17</v>
      </c>
      <c r="V529" s="218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113"/>
      <c r="AP529" s="113"/>
      <c r="AQ529" s="113"/>
      <c r="AR529" s="113"/>
      <c r="AS529" s="113"/>
    </row>
    <row r="530" spans="1:45" s="109" customFormat="1" ht="21" customHeight="1">
      <c r="A530" s="35"/>
      <c r="B530" s="195"/>
      <c r="C530" s="198"/>
      <c r="D530" s="214"/>
      <c r="E530" s="195"/>
      <c r="F530" s="195"/>
      <c r="G530" s="106" t="s">
        <v>24</v>
      </c>
      <c r="H530" s="106">
        <f>Ave!F34</f>
        <v>50</v>
      </c>
      <c r="I530" s="106">
        <f>Ave!G34</f>
        <v>49</v>
      </c>
      <c r="J530" s="106">
        <f>Ave!H34</f>
        <v>56</v>
      </c>
      <c r="K530" s="106">
        <f>Ave!I34</f>
        <v>40</v>
      </c>
      <c r="L530" s="106">
        <f>Ave!J34</f>
        <v>39.5</v>
      </c>
      <c r="M530" s="106">
        <f>Ave!K34</f>
        <v>56.5</v>
      </c>
      <c r="N530" s="106">
        <f>Ave!L34</f>
        <v>42.5</v>
      </c>
      <c r="O530" s="106">
        <f>Ave!M34</f>
        <v>50</v>
      </c>
      <c r="P530" s="106">
        <f>Ave!N34</f>
        <v>74.25</v>
      </c>
      <c r="Q530" s="106">
        <f>Ave!O34</f>
        <v>55.5</v>
      </c>
      <c r="R530" s="106">
        <f>Ave!P34</f>
        <v>62</v>
      </c>
      <c r="S530" s="106">
        <f>Ave!Q34</f>
        <v>575.25</v>
      </c>
      <c r="T530" s="106">
        <f>Ave!R34</f>
        <v>52.295454545454547</v>
      </c>
      <c r="U530" s="119">
        <f>Ave!S34</f>
        <v>19</v>
      </c>
      <c r="V530" s="218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113"/>
      <c r="AP530" s="113"/>
      <c r="AQ530" s="113"/>
      <c r="AR530" s="113"/>
      <c r="AS530" s="113"/>
    </row>
    <row r="531" spans="1:45" s="2" customFormat="1" ht="1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1"/>
      <c r="U531" s="52"/>
      <c r="V531" s="53"/>
    </row>
    <row r="532" spans="1:45" s="2" customFormat="1" ht="15" customHeight="1">
      <c r="B532" s="188" t="s">
        <v>73</v>
      </c>
      <c r="C532" s="188"/>
      <c r="D532" s="188"/>
      <c r="E532" s="188"/>
      <c r="F532" s="187" t="s">
        <v>74</v>
      </c>
      <c r="G532" s="187"/>
      <c r="H532" s="187"/>
      <c r="I532" s="187"/>
      <c r="J532" s="187"/>
      <c r="K532" s="187"/>
      <c r="L532" s="187"/>
      <c r="M532" s="187"/>
      <c r="N532" s="188" t="s">
        <v>75</v>
      </c>
      <c r="O532" s="188"/>
      <c r="P532" s="188"/>
      <c r="Q532" s="188"/>
      <c r="R532" s="188"/>
      <c r="S532" s="188"/>
      <c r="T532" s="188"/>
      <c r="U532" s="188"/>
      <c r="V532" s="188"/>
    </row>
    <row r="533" spans="1:45" s="2" customFormat="1" ht="15" customHeight="1">
      <c r="B533" s="187" t="s">
        <v>76</v>
      </c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54"/>
      <c r="O533" s="54" t="s">
        <v>77</v>
      </c>
      <c r="P533" s="54"/>
      <c r="Q533" s="54"/>
      <c r="R533" s="54"/>
      <c r="S533" s="54"/>
      <c r="T533" s="54"/>
      <c r="U533" s="54"/>
      <c r="V533" s="54"/>
    </row>
    <row r="534" spans="1:45" s="2" customFormat="1" ht="15" customHeight="1">
      <c r="B534" s="187" t="s">
        <v>76</v>
      </c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51"/>
      <c r="O534" s="51"/>
      <c r="P534" s="51"/>
      <c r="Q534" s="51"/>
      <c r="R534" s="51"/>
      <c r="S534" s="51"/>
      <c r="T534" s="51"/>
      <c r="U534" s="52"/>
      <c r="V534" s="53"/>
    </row>
    <row r="535" spans="1:45" s="2" customFormat="1" ht="15" customHeight="1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188" t="s">
        <v>78</v>
      </c>
      <c r="O535" s="188"/>
      <c r="P535" s="188"/>
      <c r="Q535" s="188"/>
      <c r="R535" s="188"/>
      <c r="S535" s="188"/>
      <c r="T535" s="188"/>
      <c r="U535" s="188"/>
      <c r="V535" s="188"/>
    </row>
    <row r="536" spans="1:45" s="2" customFormat="1" ht="15" customHeight="1">
      <c r="B536" s="189" t="s">
        <v>79</v>
      </c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51"/>
      <c r="O536" s="51"/>
      <c r="P536" s="51"/>
      <c r="Q536" s="51"/>
      <c r="R536" s="51"/>
      <c r="S536" s="51"/>
      <c r="T536" s="51"/>
      <c r="U536" s="52"/>
      <c r="V536" s="53"/>
    </row>
    <row r="537" spans="1:45" s="2" customFormat="1" ht="1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2"/>
      <c r="V537" s="53"/>
    </row>
    <row r="538" spans="1:45" s="2" customFormat="1" ht="15" customHeight="1">
      <c r="B538" s="189" t="s">
        <v>80</v>
      </c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51"/>
      <c r="O538" s="51"/>
      <c r="P538" s="51"/>
      <c r="Q538" s="51"/>
      <c r="R538" s="51"/>
      <c r="S538" s="51"/>
      <c r="T538" s="51"/>
      <c r="U538" s="52"/>
      <c r="V538" s="53"/>
    </row>
    <row r="539" spans="1:45" s="2" customFormat="1" ht="15" customHeight="1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1"/>
      <c r="O539" s="51"/>
      <c r="P539" s="51"/>
      <c r="Q539" s="51"/>
      <c r="R539" s="51"/>
      <c r="S539" s="51"/>
      <c r="T539" s="51"/>
      <c r="U539" s="52"/>
      <c r="V539" s="53"/>
    </row>
    <row r="540" spans="1:45" s="2" customFormat="1" ht="15" customHeight="1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1"/>
      <c r="O540" s="51"/>
      <c r="P540" s="51"/>
      <c r="Q540" s="51"/>
      <c r="R540" s="51"/>
      <c r="S540" s="51"/>
      <c r="T540" s="51"/>
      <c r="U540" s="52"/>
      <c r="V540" s="53"/>
    </row>
    <row r="541" spans="1:45" s="57" customFormat="1" ht="15" customHeight="1">
      <c r="B541" s="58"/>
      <c r="C541" s="58"/>
      <c r="D541" s="59" t="s">
        <v>26</v>
      </c>
      <c r="E541" s="57" t="s">
        <v>72</v>
      </c>
      <c r="M541" s="57" t="s">
        <v>81</v>
      </c>
      <c r="V541" s="60"/>
    </row>
    <row r="542" spans="1:45" s="76" customFormat="1" ht="15" customHeight="1">
      <c r="B542" s="74"/>
      <c r="C542" s="74"/>
      <c r="D542" s="75"/>
      <c r="H542" s="76" t="s">
        <v>28</v>
      </c>
      <c r="K542" s="76" t="s">
        <v>29</v>
      </c>
      <c r="N542" s="76" t="s">
        <v>30</v>
      </c>
      <c r="V542" s="61"/>
    </row>
    <row r="543" spans="1:45" s="112" customFormat="1" ht="21" customHeight="1">
      <c r="B543" s="193" t="s">
        <v>0</v>
      </c>
      <c r="C543" s="111"/>
      <c r="D543" s="193" t="s">
        <v>1</v>
      </c>
      <c r="E543" s="193" t="s">
        <v>2</v>
      </c>
      <c r="F543" s="193" t="s">
        <v>3</v>
      </c>
      <c r="G543" s="197" t="s">
        <v>23</v>
      </c>
      <c r="H543" s="190" t="s">
        <v>4</v>
      </c>
      <c r="I543" s="191"/>
      <c r="J543" s="191"/>
      <c r="K543" s="191"/>
      <c r="L543" s="191"/>
      <c r="M543" s="191"/>
      <c r="N543" s="191"/>
      <c r="O543" s="191"/>
      <c r="P543" s="191"/>
      <c r="Q543" s="191"/>
      <c r="R543" s="192"/>
      <c r="S543" s="193" t="s">
        <v>5</v>
      </c>
      <c r="T543" s="195" t="s">
        <v>24</v>
      </c>
      <c r="U543" s="220" t="s">
        <v>7</v>
      </c>
      <c r="V543" s="196" t="s">
        <v>22</v>
      </c>
    </row>
    <row r="544" spans="1:45" s="112" customFormat="1" ht="21" customHeight="1">
      <c r="B544" s="194"/>
      <c r="C544" s="111"/>
      <c r="D544" s="194"/>
      <c r="E544" s="194"/>
      <c r="F544" s="194"/>
      <c r="G544" s="198"/>
      <c r="H544" s="111" t="s">
        <v>96</v>
      </c>
      <c r="I544" s="111" t="s">
        <v>97</v>
      </c>
      <c r="J544" s="111" t="s">
        <v>98</v>
      </c>
      <c r="K544" s="111" t="s">
        <v>11</v>
      </c>
      <c r="L544" s="111" t="s">
        <v>16</v>
      </c>
      <c r="M544" s="111" t="s">
        <v>99</v>
      </c>
      <c r="N544" s="111" t="s">
        <v>100</v>
      </c>
      <c r="O544" s="111" t="s">
        <v>17</v>
      </c>
      <c r="P544" s="111" t="s">
        <v>14</v>
      </c>
      <c r="Q544" s="111" t="s">
        <v>18</v>
      </c>
      <c r="R544" s="111" t="s">
        <v>15</v>
      </c>
      <c r="S544" s="194"/>
      <c r="T544" s="195"/>
      <c r="U544" s="221"/>
      <c r="V544" s="196"/>
    </row>
    <row r="545" spans="1:45" s="109" customFormat="1" ht="21" customHeight="1">
      <c r="A545" s="35"/>
      <c r="B545" s="195">
        <v>31</v>
      </c>
      <c r="C545" s="197">
        <f>'S1'!C35</f>
        <v>31</v>
      </c>
      <c r="D545" s="212" t="str">
        <f>Ave!C35</f>
        <v>አይመን ሁሴን ይማም</v>
      </c>
      <c r="E545" s="195" t="str">
        <f>'S1'!E35</f>
        <v>M</v>
      </c>
      <c r="F545" s="195">
        <f>'S1'!F35</f>
        <v>16</v>
      </c>
      <c r="G545" s="106" t="s">
        <v>94</v>
      </c>
      <c r="H545" s="106">
        <f>'S1'!G35</f>
        <v>51</v>
      </c>
      <c r="I545" s="106">
        <f>'S1'!H35</f>
        <v>70</v>
      </c>
      <c r="J545" s="106">
        <f>'S1'!I35</f>
        <v>93</v>
      </c>
      <c r="K545" s="106">
        <f>'S1'!J35</f>
        <v>58</v>
      </c>
      <c r="L545" s="106">
        <f>'S1'!K35</f>
        <v>40</v>
      </c>
      <c r="M545" s="106">
        <f>'S1'!L35</f>
        <v>70</v>
      </c>
      <c r="N545" s="106">
        <f>'S1'!M35</f>
        <v>43</v>
      </c>
      <c r="O545" s="106">
        <f>'S1'!N35</f>
        <v>66</v>
      </c>
      <c r="P545" s="106">
        <f>'S1'!O35</f>
        <v>81</v>
      </c>
      <c r="Q545" s="106">
        <f>'S1'!P35</f>
        <v>61</v>
      </c>
      <c r="R545" s="106">
        <f>'S1'!Q35</f>
        <v>90</v>
      </c>
      <c r="S545" s="106">
        <f>'S1'!S35</f>
        <v>723</v>
      </c>
      <c r="T545" s="106">
        <f>'S1'!T35</f>
        <v>65.727272727272734</v>
      </c>
      <c r="U545" s="119">
        <f>'S1'!U35</f>
        <v>5</v>
      </c>
      <c r="V545" s="218" t="str">
        <f>Ave!T35</f>
        <v>ተዛውሯል</v>
      </c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113"/>
      <c r="AP545" s="113"/>
      <c r="AQ545" s="113"/>
      <c r="AR545" s="113"/>
      <c r="AS545" s="113"/>
    </row>
    <row r="546" spans="1:45" s="109" customFormat="1" ht="21" customHeight="1">
      <c r="A546" s="35"/>
      <c r="B546" s="195"/>
      <c r="C546" s="211"/>
      <c r="D546" s="213"/>
      <c r="E546" s="195"/>
      <c r="F546" s="195"/>
      <c r="G546" s="106" t="s">
        <v>95</v>
      </c>
      <c r="H546" s="106">
        <f>'S2'!G35</f>
        <v>47</v>
      </c>
      <c r="I546" s="106">
        <f>'S2'!H35</f>
        <v>56</v>
      </c>
      <c r="J546" s="106">
        <f>'S2'!I35</f>
        <v>79</v>
      </c>
      <c r="K546" s="106">
        <f>'S2'!J35</f>
        <v>37</v>
      </c>
      <c r="L546" s="106">
        <f>'S2'!K35</f>
        <v>43</v>
      </c>
      <c r="M546" s="106">
        <f>'S2'!L35</f>
        <v>43</v>
      </c>
      <c r="N546" s="106">
        <f>'S2'!M35</f>
        <v>53</v>
      </c>
      <c r="O546" s="106">
        <f>'S2'!N35</f>
        <v>68</v>
      </c>
      <c r="P546" s="106">
        <f>'S2'!O35</f>
        <v>72</v>
      </c>
      <c r="Q546" s="106">
        <f>'S2'!P35</f>
        <v>49</v>
      </c>
      <c r="R546" s="106">
        <f>'S2'!Q35</f>
        <v>60</v>
      </c>
      <c r="S546" s="106">
        <f>'S2'!S35</f>
        <v>607</v>
      </c>
      <c r="T546" s="106">
        <f>'S2'!T35</f>
        <v>55.18181818181818</v>
      </c>
      <c r="U546" s="119">
        <f>'S2'!U35</f>
        <v>12</v>
      </c>
      <c r="V546" s="218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113"/>
      <c r="AP546" s="113"/>
      <c r="AQ546" s="113"/>
      <c r="AR546" s="113"/>
      <c r="AS546" s="113"/>
    </row>
    <row r="547" spans="1:45" s="109" customFormat="1" ht="21" customHeight="1">
      <c r="A547" s="35"/>
      <c r="B547" s="195"/>
      <c r="C547" s="198"/>
      <c r="D547" s="214"/>
      <c r="E547" s="195"/>
      <c r="F547" s="195"/>
      <c r="G547" s="106" t="s">
        <v>24</v>
      </c>
      <c r="H547" s="106">
        <f>Ave!F35</f>
        <v>49</v>
      </c>
      <c r="I547" s="106">
        <f>Ave!G35</f>
        <v>63</v>
      </c>
      <c r="J547" s="106">
        <f>Ave!H35</f>
        <v>86</v>
      </c>
      <c r="K547" s="106">
        <f>Ave!I35</f>
        <v>47.5</v>
      </c>
      <c r="L547" s="106">
        <f>Ave!J35</f>
        <v>41.5</v>
      </c>
      <c r="M547" s="106">
        <f>Ave!K35</f>
        <v>56.5</v>
      </c>
      <c r="N547" s="106">
        <f>Ave!L35</f>
        <v>48</v>
      </c>
      <c r="O547" s="106">
        <f>Ave!M35</f>
        <v>67</v>
      </c>
      <c r="P547" s="106">
        <f>Ave!N35</f>
        <v>76.5</v>
      </c>
      <c r="Q547" s="106">
        <f>Ave!O35</f>
        <v>55</v>
      </c>
      <c r="R547" s="106">
        <f>Ave!P35</f>
        <v>75</v>
      </c>
      <c r="S547" s="106">
        <f>Ave!Q35</f>
        <v>665</v>
      </c>
      <c r="T547" s="106">
        <f>Ave!R35</f>
        <v>60.454545454545453</v>
      </c>
      <c r="U547" s="119">
        <f>Ave!S35</f>
        <v>5</v>
      </c>
      <c r="V547" s="218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113"/>
      <c r="AP547" s="113"/>
      <c r="AQ547" s="113"/>
      <c r="AR547" s="113"/>
      <c r="AS547" s="113"/>
    </row>
    <row r="548" spans="1:45" s="2" customFormat="1" ht="1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1"/>
      <c r="U548" s="52"/>
      <c r="V548" s="53"/>
    </row>
    <row r="549" spans="1:45" s="2" customFormat="1" ht="15" customHeight="1">
      <c r="B549" s="188" t="s">
        <v>73</v>
      </c>
      <c r="C549" s="188"/>
      <c r="D549" s="188"/>
      <c r="E549" s="188"/>
      <c r="F549" s="187" t="s">
        <v>74</v>
      </c>
      <c r="G549" s="187"/>
      <c r="H549" s="187"/>
      <c r="I549" s="187"/>
      <c r="J549" s="187"/>
      <c r="K549" s="187"/>
      <c r="L549" s="187"/>
      <c r="M549" s="187"/>
      <c r="N549" s="188" t="s">
        <v>75</v>
      </c>
      <c r="O549" s="188"/>
      <c r="P549" s="188"/>
      <c r="Q549" s="188"/>
      <c r="R549" s="188"/>
      <c r="S549" s="188"/>
      <c r="T549" s="188"/>
      <c r="U549" s="188"/>
      <c r="V549" s="188"/>
    </row>
    <row r="550" spans="1:45" s="2" customFormat="1" ht="15" customHeight="1">
      <c r="B550" s="187" t="s">
        <v>76</v>
      </c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54"/>
      <c r="O550" s="54" t="s">
        <v>77</v>
      </c>
      <c r="P550" s="54"/>
      <c r="Q550" s="54"/>
      <c r="R550" s="54"/>
      <c r="S550" s="54"/>
      <c r="T550" s="54"/>
      <c r="U550" s="54"/>
      <c r="V550" s="54"/>
    </row>
    <row r="551" spans="1:45" s="2" customFormat="1" ht="15" customHeight="1">
      <c r="B551" s="187" t="s">
        <v>76</v>
      </c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51"/>
      <c r="O551" s="51"/>
      <c r="P551" s="51"/>
      <c r="Q551" s="51"/>
      <c r="R551" s="51"/>
      <c r="S551" s="51"/>
      <c r="T551" s="51"/>
      <c r="U551" s="52"/>
      <c r="V551" s="53"/>
    </row>
    <row r="552" spans="1:45" s="2" customFormat="1" ht="15" customHeight="1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188" t="s">
        <v>78</v>
      </c>
      <c r="O552" s="188"/>
      <c r="P552" s="188"/>
      <c r="Q552" s="188"/>
      <c r="R552" s="188"/>
      <c r="S552" s="188"/>
      <c r="T552" s="188"/>
      <c r="U552" s="188"/>
      <c r="V552" s="188"/>
    </row>
    <row r="553" spans="1:45" s="2" customFormat="1" ht="15" customHeight="1">
      <c r="B553" s="189" t="s">
        <v>79</v>
      </c>
      <c r="C553" s="189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  <c r="N553" s="51"/>
      <c r="O553" s="51"/>
      <c r="P553" s="51"/>
      <c r="Q553" s="51"/>
      <c r="R553" s="51"/>
      <c r="S553" s="51"/>
      <c r="T553" s="51"/>
      <c r="U553" s="52"/>
      <c r="V553" s="53"/>
    </row>
    <row r="554" spans="1:45" s="2" customFormat="1" ht="1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2"/>
      <c r="V554" s="53"/>
    </row>
    <row r="555" spans="1:45" s="2" customFormat="1" ht="15" customHeight="1">
      <c r="B555" s="189" t="s">
        <v>80</v>
      </c>
      <c r="C555" s="189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  <c r="N555" s="51"/>
      <c r="O555" s="51"/>
      <c r="P555" s="51"/>
      <c r="Q555" s="51"/>
      <c r="R555" s="51"/>
      <c r="S555" s="51"/>
      <c r="T555" s="51"/>
      <c r="U555" s="52"/>
      <c r="V555" s="53"/>
    </row>
    <row r="556" spans="1:45" s="2" customFormat="1" ht="15" customHeight="1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1"/>
      <c r="O556" s="51"/>
      <c r="P556" s="51"/>
      <c r="Q556" s="51"/>
      <c r="R556" s="51"/>
      <c r="S556" s="51"/>
      <c r="T556" s="51"/>
      <c r="U556" s="52"/>
      <c r="V556" s="53"/>
    </row>
    <row r="557" spans="1:45" s="2" customFormat="1" ht="15" customHeight="1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1"/>
      <c r="O557" s="51"/>
      <c r="P557" s="51"/>
      <c r="Q557" s="51"/>
      <c r="R557" s="51"/>
      <c r="S557" s="51"/>
      <c r="T557" s="51"/>
      <c r="U557" s="52"/>
      <c r="V557" s="53"/>
    </row>
    <row r="558" spans="1:45" s="2" customFormat="1" ht="15" customHeight="1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1"/>
      <c r="O558" s="51"/>
      <c r="P558" s="51"/>
      <c r="Q558" s="51"/>
      <c r="R558" s="51"/>
      <c r="S558" s="51"/>
      <c r="T558" s="51"/>
      <c r="U558" s="52"/>
      <c r="V558" s="53"/>
    </row>
    <row r="559" spans="1:45" s="2" customFormat="1" ht="15" customHeight="1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1"/>
      <c r="O559" s="51"/>
      <c r="P559" s="51"/>
      <c r="Q559" s="51"/>
      <c r="R559" s="51"/>
      <c r="S559" s="51"/>
      <c r="T559" s="51"/>
      <c r="U559" s="52"/>
      <c r="V559" s="53"/>
    </row>
    <row r="560" spans="1:45" s="57" customFormat="1" ht="15" customHeight="1">
      <c r="B560" s="58"/>
      <c r="C560" s="58"/>
      <c r="D560" s="59" t="s">
        <v>26</v>
      </c>
      <c r="E560" s="57" t="s">
        <v>72</v>
      </c>
      <c r="M560" s="57" t="s">
        <v>81</v>
      </c>
      <c r="V560" s="60"/>
    </row>
    <row r="561" spans="1:45" s="76" customFormat="1" ht="15" customHeight="1">
      <c r="B561" s="74"/>
      <c r="C561" s="74"/>
      <c r="D561" s="75"/>
      <c r="H561" s="76" t="s">
        <v>28</v>
      </c>
      <c r="K561" s="76" t="s">
        <v>29</v>
      </c>
      <c r="N561" s="76" t="s">
        <v>30</v>
      </c>
      <c r="V561" s="61"/>
    </row>
    <row r="562" spans="1:45" s="112" customFormat="1" ht="21" customHeight="1">
      <c r="B562" s="193" t="s">
        <v>0</v>
      </c>
      <c r="C562" s="111"/>
      <c r="D562" s="193" t="s">
        <v>1</v>
      </c>
      <c r="E562" s="193" t="s">
        <v>2</v>
      </c>
      <c r="F562" s="193" t="s">
        <v>3</v>
      </c>
      <c r="G562" s="197" t="s">
        <v>23</v>
      </c>
      <c r="H562" s="190" t="s">
        <v>4</v>
      </c>
      <c r="I562" s="191"/>
      <c r="J562" s="191"/>
      <c r="K562" s="191"/>
      <c r="L562" s="191"/>
      <c r="M562" s="191"/>
      <c r="N562" s="191"/>
      <c r="O562" s="191"/>
      <c r="P562" s="191"/>
      <c r="Q562" s="191"/>
      <c r="R562" s="192"/>
      <c r="S562" s="193" t="s">
        <v>5</v>
      </c>
      <c r="T562" s="195" t="s">
        <v>24</v>
      </c>
      <c r="U562" s="220" t="s">
        <v>7</v>
      </c>
      <c r="V562" s="196" t="s">
        <v>22</v>
      </c>
    </row>
    <row r="563" spans="1:45" s="112" customFormat="1" ht="21" customHeight="1">
      <c r="B563" s="194"/>
      <c r="C563" s="111"/>
      <c r="D563" s="194"/>
      <c r="E563" s="194"/>
      <c r="F563" s="194"/>
      <c r="G563" s="198"/>
      <c r="H563" s="111" t="s">
        <v>96</v>
      </c>
      <c r="I563" s="111" t="s">
        <v>97</v>
      </c>
      <c r="J563" s="111" t="s">
        <v>98</v>
      </c>
      <c r="K563" s="111" t="s">
        <v>11</v>
      </c>
      <c r="L563" s="111" t="s">
        <v>16</v>
      </c>
      <c r="M563" s="111" t="s">
        <v>99</v>
      </c>
      <c r="N563" s="111" t="s">
        <v>100</v>
      </c>
      <c r="O563" s="111" t="s">
        <v>17</v>
      </c>
      <c r="P563" s="111" t="s">
        <v>14</v>
      </c>
      <c r="Q563" s="111" t="s">
        <v>18</v>
      </c>
      <c r="R563" s="111" t="s">
        <v>15</v>
      </c>
      <c r="S563" s="194"/>
      <c r="T563" s="195"/>
      <c r="U563" s="221"/>
      <c r="V563" s="196"/>
    </row>
    <row r="564" spans="1:45" s="109" customFormat="1" ht="21" customHeight="1">
      <c r="A564" s="35"/>
      <c r="B564" s="195">
        <v>32</v>
      </c>
      <c r="C564" s="197">
        <f>'S1'!C36</f>
        <v>32</v>
      </c>
      <c r="D564" s="212" t="str">
        <f>Ave!C36</f>
        <v>አይመን ይርጋ ሙሉጌታ</v>
      </c>
      <c r="E564" s="195" t="str">
        <f>'S1'!E36</f>
        <v>M</v>
      </c>
      <c r="F564" s="195">
        <f>'S1'!F36</f>
        <v>14</v>
      </c>
      <c r="G564" s="106" t="s">
        <v>94</v>
      </c>
      <c r="H564" s="106">
        <f>'S1'!G36</f>
        <v>55</v>
      </c>
      <c r="I564" s="106">
        <f>'S1'!H36</f>
        <v>44</v>
      </c>
      <c r="J564" s="106">
        <f>'S1'!I36</f>
        <v>44</v>
      </c>
      <c r="K564" s="106">
        <f>'S1'!J36</f>
        <v>44</v>
      </c>
      <c r="L564" s="106">
        <f>'S1'!K36</f>
        <v>43</v>
      </c>
      <c r="M564" s="106">
        <f>'S1'!L36</f>
        <v>54</v>
      </c>
      <c r="N564" s="106">
        <f>'S1'!M36</f>
        <v>42</v>
      </c>
      <c r="O564" s="106">
        <f>'S1'!N36</f>
        <v>45</v>
      </c>
      <c r="P564" s="106">
        <f>'S1'!O36</f>
        <v>76</v>
      </c>
      <c r="Q564" s="106">
        <f>'S1'!P36</f>
        <v>64</v>
      </c>
      <c r="R564" s="106">
        <f>'S1'!Q36</f>
        <v>80</v>
      </c>
      <c r="S564" s="106">
        <f>'S1'!S36</f>
        <v>591</v>
      </c>
      <c r="T564" s="106">
        <f>'S1'!T36</f>
        <v>53.727272727272727</v>
      </c>
      <c r="U564" s="119">
        <f>'S1'!U36</f>
        <v>16</v>
      </c>
      <c r="V564" s="218" t="str">
        <f>Ave!T36</f>
        <v>ተዛውሯል</v>
      </c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113"/>
      <c r="AP564" s="113"/>
      <c r="AQ564" s="113"/>
      <c r="AR564" s="113"/>
      <c r="AS564" s="113"/>
    </row>
    <row r="565" spans="1:45" s="109" customFormat="1" ht="21" customHeight="1">
      <c r="A565" s="35"/>
      <c r="B565" s="195"/>
      <c r="C565" s="211"/>
      <c r="D565" s="213"/>
      <c r="E565" s="195"/>
      <c r="F565" s="195"/>
      <c r="G565" s="106" t="s">
        <v>95</v>
      </c>
      <c r="H565" s="106">
        <f>'S2'!G36</f>
        <v>63</v>
      </c>
      <c r="I565" s="106">
        <f>'S2'!H36</f>
        <v>36</v>
      </c>
      <c r="J565" s="106">
        <f>'S2'!I36</f>
        <v>34</v>
      </c>
      <c r="K565" s="106">
        <f>'S2'!J36</f>
        <v>31</v>
      </c>
      <c r="L565" s="106">
        <f>'S2'!K36</f>
        <v>39</v>
      </c>
      <c r="M565" s="106">
        <f>'S2'!L36</f>
        <v>42</v>
      </c>
      <c r="N565" s="106">
        <f>'S2'!M36</f>
        <v>55</v>
      </c>
      <c r="O565" s="106">
        <f>'S2'!N36</f>
        <v>45</v>
      </c>
      <c r="P565" s="106">
        <f>'S2'!O36</f>
        <v>71</v>
      </c>
      <c r="Q565" s="106">
        <f>'S2'!P36</f>
        <v>58</v>
      </c>
      <c r="R565" s="106">
        <f>'S2'!Q36</f>
        <v>42</v>
      </c>
      <c r="S565" s="106">
        <f>'S2'!S36</f>
        <v>516</v>
      </c>
      <c r="T565" s="106">
        <f>'S2'!T36</f>
        <v>46.909090909090907</v>
      </c>
      <c r="U565" s="119">
        <f>'S2'!U36</f>
        <v>31</v>
      </c>
      <c r="V565" s="218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113"/>
      <c r="AP565" s="113"/>
      <c r="AQ565" s="113"/>
      <c r="AR565" s="113"/>
      <c r="AS565" s="113"/>
    </row>
    <row r="566" spans="1:45" s="109" customFormat="1" ht="21" customHeight="1">
      <c r="A566" s="35"/>
      <c r="B566" s="195"/>
      <c r="C566" s="198"/>
      <c r="D566" s="214"/>
      <c r="E566" s="195"/>
      <c r="F566" s="195"/>
      <c r="G566" s="106" t="s">
        <v>24</v>
      </c>
      <c r="H566" s="106">
        <f>Ave!F36</f>
        <v>59</v>
      </c>
      <c r="I566" s="106">
        <f>Ave!G36</f>
        <v>40</v>
      </c>
      <c r="J566" s="106">
        <f>Ave!H36</f>
        <v>39</v>
      </c>
      <c r="K566" s="106">
        <f>Ave!I36</f>
        <v>37.5</v>
      </c>
      <c r="L566" s="106">
        <f>Ave!J36</f>
        <v>41</v>
      </c>
      <c r="M566" s="106">
        <f>Ave!K36</f>
        <v>48</v>
      </c>
      <c r="N566" s="106">
        <f>Ave!L36</f>
        <v>48.5</v>
      </c>
      <c r="O566" s="106">
        <f>Ave!M36</f>
        <v>45</v>
      </c>
      <c r="P566" s="106">
        <f>Ave!N36</f>
        <v>73.5</v>
      </c>
      <c r="Q566" s="106">
        <f>Ave!O36</f>
        <v>61</v>
      </c>
      <c r="R566" s="106">
        <f>Ave!P36</f>
        <v>61</v>
      </c>
      <c r="S566" s="106">
        <f>Ave!Q36</f>
        <v>553.5</v>
      </c>
      <c r="T566" s="106">
        <f>Ave!R36</f>
        <v>50.31818181818182</v>
      </c>
      <c r="U566" s="119">
        <f>Ave!S36</f>
        <v>27</v>
      </c>
      <c r="V566" s="218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113"/>
      <c r="AP566" s="113"/>
      <c r="AQ566" s="113"/>
      <c r="AR566" s="113"/>
      <c r="AS566" s="113"/>
    </row>
    <row r="567" spans="1:45" s="2" customFormat="1" ht="1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1"/>
      <c r="U567" s="52"/>
      <c r="V567" s="53"/>
    </row>
    <row r="568" spans="1:45" s="2" customFormat="1" ht="15" customHeight="1">
      <c r="B568" s="188" t="s">
        <v>73</v>
      </c>
      <c r="C568" s="188"/>
      <c r="D568" s="188"/>
      <c r="E568" s="188"/>
      <c r="F568" s="187" t="s">
        <v>74</v>
      </c>
      <c r="G568" s="187"/>
      <c r="H568" s="187"/>
      <c r="I568" s="187"/>
      <c r="J568" s="187"/>
      <c r="K568" s="187"/>
      <c r="L568" s="187"/>
      <c r="M568" s="187"/>
      <c r="N568" s="188" t="s">
        <v>75</v>
      </c>
      <c r="O568" s="188"/>
      <c r="P568" s="188"/>
      <c r="Q568" s="188"/>
      <c r="R568" s="188"/>
      <c r="S568" s="188"/>
      <c r="T568" s="188"/>
      <c r="U568" s="188"/>
      <c r="V568" s="188"/>
    </row>
    <row r="569" spans="1:45" s="2" customFormat="1" ht="15" customHeight="1">
      <c r="B569" s="187" t="s">
        <v>76</v>
      </c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54"/>
      <c r="O569" s="54" t="s">
        <v>77</v>
      </c>
      <c r="P569" s="54"/>
      <c r="Q569" s="54"/>
      <c r="R569" s="54"/>
      <c r="S569" s="54"/>
      <c r="T569" s="54"/>
      <c r="U569" s="54"/>
      <c r="V569" s="54"/>
    </row>
    <row r="570" spans="1:45" s="2" customFormat="1" ht="15" customHeight="1">
      <c r="B570" s="187" t="s">
        <v>76</v>
      </c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51"/>
      <c r="O570" s="51"/>
      <c r="P570" s="51"/>
      <c r="Q570" s="51"/>
      <c r="R570" s="51"/>
      <c r="S570" s="51"/>
      <c r="T570" s="51"/>
      <c r="U570" s="52"/>
      <c r="V570" s="53"/>
    </row>
    <row r="571" spans="1:45" s="2" customFormat="1" ht="15" customHeight="1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188" t="s">
        <v>78</v>
      </c>
      <c r="O571" s="188"/>
      <c r="P571" s="188"/>
      <c r="Q571" s="188"/>
      <c r="R571" s="188"/>
      <c r="S571" s="188"/>
      <c r="T571" s="188"/>
      <c r="U571" s="188"/>
      <c r="V571" s="188"/>
    </row>
    <row r="572" spans="1:45" s="2" customFormat="1" ht="15" customHeight="1">
      <c r="B572" s="189" t="s">
        <v>79</v>
      </c>
      <c r="C572" s="189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  <c r="N572" s="51"/>
      <c r="O572" s="51"/>
      <c r="P572" s="51"/>
      <c r="Q572" s="51"/>
      <c r="R572" s="51"/>
      <c r="S572" s="51"/>
      <c r="T572" s="51"/>
      <c r="U572" s="52"/>
      <c r="V572" s="53"/>
    </row>
    <row r="573" spans="1:45" s="2" customFormat="1" ht="1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2"/>
      <c r="V573" s="53"/>
    </row>
    <row r="574" spans="1:45" s="2" customFormat="1" ht="15" customHeight="1">
      <c r="B574" s="189" t="s">
        <v>80</v>
      </c>
      <c r="C574" s="189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  <c r="N574" s="51"/>
      <c r="O574" s="51"/>
      <c r="P574" s="51"/>
      <c r="Q574" s="51"/>
      <c r="R574" s="51"/>
      <c r="S574" s="51"/>
      <c r="T574" s="51"/>
      <c r="U574" s="52"/>
      <c r="V574" s="53"/>
    </row>
    <row r="575" spans="1:45" s="2" customFormat="1" ht="15" customHeight="1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1"/>
      <c r="O575" s="51"/>
      <c r="P575" s="51"/>
      <c r="Q575" s="51"/>
      <c r="R575" s="51"/>
      <c r="S575" s="51"/>
      <c r="T575" s="51"/>
      <c r="U575" s="52"/>
      <c r="V575" s="53"/>
    </row>
    <row r="576" spans="1:45" s="2" customFormat="1" ht="15" customHeight="1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1"/>
      <c r="O576" s="51"/>
      <c r="P576" s="51"/>
      <c r="Q576" s="51"/>
      <c r="R576" s="51"/>
      <c r="S576" s="51"/>
      <c r="T576" s="51"/>
      <c r="U576" s="52"/>
      <c r="V576" s="53"/>
    </row>
    <row r="577" spans="1:45" s="57" customFormat="1" ht="15" customHeight="1">
      <c r="B577" s="58"/>
      <c r="C577" s="58"/>
      <c r="D577" s="59" t="s">
        <v>26</v>
      </c>
      <c r="E577" s="57" t="s">
        <v>72</v>
      </c>
      <c r="M577" s="57" t="s">
        <v>81</v>
      </c>
      <c r="V577" s="60"/>
    </row>
    <row r="578" spans="1:45" s="76" customFormat="1" ht="15" customHeight="1">
      <c r="B578" s="74"/>
      <c r="C578" s="74"/>
      <c r="D578" s="75"/>
      <c r="H578" s="76" t="s">
        <v>28</v>
      </c>
      <c r="K578" s="76" t="s">
        <v>29</v>
      </c>
      <c r="N578" s="76" t="s">
        <v>30</v>
      </c>
      <c r="V578" s="61"/>
    </row>
    <row r="579" spans="1:45" s="112" customFormat="1" ht="21" customHeight="1">
      <c r="B579" s="193" t="s">
        <v>0</v>
      </c>
      <c r="C579" s="111"/>
      <c r="D579" s="193" t="s">
        <v>1</v>
      </c>
      <c r="E579" s="193" t="s">
        <v>2</v>
      </c>
      <c r="F579" s="193" t="s">
        <v>3</v>
      </c>
      <c r="G579" s="197" t="s">
        <v>23</v>
      </c>
      <c r="H579" s="190" t="s">
        <v>4</v>
      </c>
      <c r="I579" s="191"/>
      <c r="J579" s="191"/>
      <c r="K579" s="191"/>
      <c r="L579" s="191"/>
      <c r="M579" s="191"/>
      <c r="N579" s="191"/>
      <c r="O579" s="191"/>
      <c r="P579" s="191"/>
      <c r="Q579" s="191"/>
      <c r="R579" s="192"/>
      <c r="S579" s="193" t="s">
        <v>5</v>
      </c>
      <c r="T579" s="195" t="s">
        <v>24</v>
      </c>
      <c r="U579" s="220" t="s">
        <v>7</v>
      </c>
      <c r="V579" s="196" t="s">
        <v>22</v>
      </c>
    </row>
    <row r="580" spans="1:45" s="112" customFormat="1" ht="21" customHeight="1">
      <c r="B580" s="194"/>
      <c r="C580" s="111"/>
      <c r="D580" s="194"/>
      <c r="E580" s="194"/>
      <c r="F580" s="194"/>
      <c r="G580" s="198"/>
      <c r="H580" s="111" t="s">
        <v>96</v>
      </c>
      <c r="I580" s="111" t="s">
        <v>97</v>
      </c>
      <c r="J580" s="111" t="s">
        <v>98</v>
      </c>
      <c r="K580" s="111" t="s">
        <v>11</v>
      </c>
      <c r="L580" s="111" t="s">
        <v>16</v>
      </c>
      <c r="M580" s="111" t="s">
        <v>99</v>
      </c>
      <c r="N580" s="111" t="s">
        <v>100</v>
      </c>
      <c r="O580" s="111" t="s">
        <v>17</v>
      </c>
      <c r="P580" s="111" t="s">
        <v>14</v>
      </c>
      <c r="Q580" s="111" t="s">
        <v>18</v>
      </c>
      <c r="R580" s="111" t="s">
        <v>15</v>
      </c>
      <c r="S580" s="194"/>
      <c r="T580" s="195"/>
      <c r="U580" s="221"/>
      <c r="V580" s="196"/>
    </row>
    <row r="581" spans="1:45" s="109" customFormat="1" ht="21" customHeight="1">
      <c r="A581" s="35"/>
      <c r="B581" s="195">
        <v>33</v>
      </c>
      <c r="C581" s="197">
        <f>'S1'!C37</f>
        <v>33</v>
      </c>
      <c r="D581" s="212" t="str">
        <f>Ave!C37</f>
        <v>ኡመር ዋሴ ኑርየ</v>
      </c>
      <c r="E581" s="195" t="str">
        <f>'S1'!E37</f>
        <v>M</v>
      </c>
      <c r="F581" s="195">
        <f>'S1'!F37</f>
        <v>14</v>
      </c>
      <c r="G581" s="106" t="s">
        <v>94</v>
      </c>
      <c r="H581" s="106">
        <f>'S1'!G37</f>
        <v>56</v>
      </c>
      <c r="I581" s="106">
        <f>'S1'!H37</f>
        <v>42</v>
      </c>
      <c r="J581" s="106">
        <f>'S1'!I37</f>
        <v>33</v>
      </c>
      <c r="K581" s="106">
        <f>'S1'!J37</f>
        <v>42</v>
      </c>
      <c r="L581" s="106">
        <f>'S1'!K37</f>
        <v>39</v>
      </c>
      <c r="M581" s="106">
        <f>'S1'!L37</f>
        <v>61</v>
      </c>
      <c r="N581" s="106">
        <f>'S1'!M37</f>
        <v>45</v>
      </c>
      <c r="O581" s="106">
        <f>'S1'!N37</f>
        <v>41</v>
      </c>
      <c r="P581" s="106">
        <f>'S1'!O37</f>
        <v>84</v>
      </c>
      <c r="Q581" s="106">
        <f>'S1'!P37</f>
        <v>62</v>
      </c>
      <c r="R581" s="106">
        <f>'S1'!Q37</f>
        <v>58</v>
      </c>
      <c r="S581" s="106">
        <f>'S1'!S37</f>
        <v>563</v>
      </c>
      <c r="T581" s="106">
        <f>'S1'!T37</f>
        <v>51.18181818181818</v>
      </c>
      <c r="U581" s="119">
        <f>'S1'!U37</f>
        <v>25</v>
      </c>
      <c r="V581" s="218" t="str">
        <f>Ave!T37</f>
        <v>ተዛውሯል</v>
      </c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113"/>
      <c r="AP581" s="113"/>
      <c r="AQ581" s="113"/>
      <c r="AR581" s="113"/>
      <c r="AS581" s="113"/>
    </row>
    <row r="582" spans="1:45" s="109" customFormat="1" ht="21" customHeight="1">
      <c r="A582" s="35"/>
      <c r="B582" s="195"/>
      <c r="C582" s="211"/>
      <c r="D582" s="213"/>
      <c r="E582" s="195"/>
      <c r="F582" s="195"/>
      <c r="G582" s="106" t="s">
        <v>95</v>
      </c>
      <c r="H582" s="106">
        <f>'S2'!G37</f>
        <v>43</v>
      </c>
      <c r="I582" s="106">
        <f>'S2'!H37</f>
        <v>50</v>
      </c>
      <c r="J582" s="106">
        <f>'S2'!I37</f>
        <v>28</v>
      </c>
      <c r="K582" s="106">
        <f>'S2'!J37</f>
        <v>48</v>
      </c>
      <c r="L582" s="106">
        <f>'S2'!K37</f>
        <v>40</v>
      </c>
      <c r="M582" s="106">
        <f>'S2'!L37</f>
        <v>44</v>
      </c>
      <c r="N582" s="106">
        <f>'S2'!M37</f>
        <v>62</v>
      </c>
      <c r="O582" s="106">
        <f>'S2'!N37</f>
        <v>45</v>
      </c>
      <c r="P582" s="106">
        <f>'S2'!O37</f>
        <v>78</v>
      </c>
      <c r="Q582" s="106">
        <f>'S2'!P37</f>
        <v>61</v>
      </c>
      <c r="R582" s="106">
        <f>'S2'!Q37</f>
        <v>76</v>
      </c>
      <c r="S582" s="106">
        <f>'S2'!S37</f>
        <v>575</v>
      </c>
      <c r="T582" s="106">
        <f>'S2'!T37</f>
        <v>52.272727272727273</v>
      </c>
      <c r="U582" s="119">
        <f>'S2'!U37</f>
        <v>18</v>
      </c>
      <c r="V582" s="218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113"/>
      <c r="AP582" s="113"/>
      <c r="AQ582" s="113"/>
      <c r="AR582" s="113"/>
      <c r="AS582" s="113"/>
    </row>
    <row r="583" spans="1:45" s="109" customFormat="1" ht="21" customHeight="1">
      <c r="A583" s="35"/>
      <c r="B583" s="195"/>
      <c r="C583" s="198"/>
      <c r="D583" s="214"/>
      <c r="E583" s="195"/>
      <c r="F583" s="195"/>
      <c r="G583" s="106" t="s">
        <v>24</v>
      </c>
      <c r="H583" s="106">
        <f>Ave!F37</f>
        <v>49.5</v>
      </c>
      <c r="I583" s="106">
        <f>Ave!G37</f>
        <v>46</v>
      </c>
      <c r="J583" s="106">
        <f>Ave!H37</f>
        <v>30.5</v>
      </c>
      <c r="K583" s="106">
        <f>Ave!I37</f>
        <v>45</v>
      </c>
      <c r="L583" s="106">
        <f>Ave!J37</f>
        <v>39.5</v>
      </c>
      <c r="M583" s="106">
        <f>Ave!K37</f>
        <v>52.5</v>
      </c>
      <c r="N583" s="106">
        <f>Ave!L37</f>
        <v>53.5</v>
      </c>
      <c r="O583" s="106">
        <f>Ave!M37</f>
        <v>43</v>
      </c>
      <c r="P583" s="106">
        <f>Ave!N37</f>
        <v>81</v>
      </c>
      <c r="Q583" s="106">
        <f>Ave!O37</f>
        <v>61.5</v>
      </c>
      <c r="R583" s="106">
        <f>Ave!P37</f>
        <v>67</v>
      </c>
      <c r="S583" s="106">
        <f>Ave!Q37</f>
        <v>569</v>
      </c>
      <c r="T583" s="106">
        <f>Ave!R37</f>
        <v>51.727272727272727</v>
      </c>
      <c r="U583" s="119">
        <f>Ave!S37</f>
        <v>21</v>
      </c>
      <c r="V583" s="218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113"/>
      <c r="AP583" s="113"/>
      <c r="AQ583" s="113"/>
      <c r="AR583" s="113"/>
      <c r="AS583" s="113"/>
    </row>
    <row r="584" spans="1:45" s="2" customFormat="1" ht="1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1"/>
      <c r="U584" s="52"/>
      <c r="V584" s="53"/>
    </row>
    <row r="585" spans="1:45" s="2" customFormat="1" ht="15" customHeight="1">
      <c r="B585" s="188" t="s">
        <v>73</v>
      </c>
      <c r="C585" s="188"/>
      <c r="D585" s="188"/>
      <c r="E585" s="188"/>
      <c r="F585" s="187" t="s">
        <v>74</v>
      </c>
      <c r="G585" s="187"/>
      <c r="H585" s="187"/>
      <c r="I585" s="187"/>
      <c r="J585" s="187"/>
      <c r="K585" s="187"/>
      <c r="L585" s="187"/>
      <c r="M585" s="187"/>
      <c r="N585" s="188" t="s">
        <v>75</v>
      </c>
      <c r="O585" s="188"/>
      <c r="P585" s="188"/>
      <c r="Q585" s="188"/>
      <c r="R585" s="188"/>
      <c r="S585" s="188"/>
      <c r="T585" s="188"/>
      <c r="U585" s="188"/>
      <c r="V585" s="188"/>
    </row>
    <row r="586" spans="1:45" s="2" customFormat="1" ht="15" customHeight="1">
      <c r="B586" s="187" t="s">
        <v>76</v>
      </c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54"/>
      <c r="O586" s="54" t="s">
        <v>77</v>
      </c>
      <c r="P586" s="54"/>
      <c r="Q586" s="54"/>
      <c r="R586" s="54"/>
      <c r="S586" s="54"/>
      <c r="T586" s="54"/>
      <c r="U586" s="54"/>
      <c r="V586" s="54"/>
    </row>
    <row r="587" spans="1:45" s="2" customFormat="1" ht="15" customHeight="1">
      <c r="B587" s="187" t="s">
        <v>76</v>
      </c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51"/>
      <c r="O587" s="51"/>
      <c r="P587" s="51"/>
      <c r="Q587" s="51"/>
      <c r="R587" s="51"/>
      <c r="S587" s="51"/>
      <c r="T587" s="51"/>
      <c r="U587" s="52"/>
      <c r="V587" s="53"/>
    </row>
    <row r="588" spans="1:45" s="2" customFormat="1" ht="15" customHeight="1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188" t="s">
        <v>78</v>
      </c>
      <c r="O588" s="188"/>
      <c r="P588" s="188"/>
      <c r="Q588" s="188"/>
      <c r="R588" s="188"/>
      <c r="S588" s="188"/>
      <c r="T588" s="188"/>
      <c r="U588" s="188"/>
      <c r="V588" s="188"/>
    </row>
    <row r="589" spans="1:45" s="2" customFormat="1" ht="15" customHeight="1">
      <c r="B589" s="189" t="s">
        <v>79</v>
      </c>
      <c r="C589" s="189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  <c r="N589" s="51"/>
      <c r="O589" s="51"/>
      <c r="P589" s="51"/>
      <c r="Q589" s="51"/>
      <c r="R589" s="51"/>
      <c r="S589" s="51"/>
      <c r="T589" s="51"/>
      <c r="U589" s="52"/>
      <c r="V589" s="53"/>
    </row>
    <row r="590" spans="1:45" s="2" customFormat="1" ht="1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2"/>
      <c r="V590" s="53"/>
    </row>
    <row r="591" spans="1:45" s="2" customFormat="1" ht="15" customHeight="1">
      <c r="B591" s="189" t="s">
        <v>80</v>
      </c>
      <c r="C591" s="189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  <c r="N591" s="51"/>
      <c r="O591" s="51"/>
      <c r="P591" s="51"/>
      <c r="Q591" s="51"/>
      <c r="R591" s="51"/>
      <c r="S591" s="51"/>
      <c r="T591" s="51"/>
      <c r="U591" s="52"/>
      <c r="V591" s="53"/>
    </row>
    <row r="592" spans="1:45" s="2" customFormat="1" ht="15" customHeight="1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1"/>
      <c r="O592" s="51"/>
      <c r="P592" s="51"/>
      <c r="Q592" s="51"/>
      <c r="R592" s="51"/>
      <c r="S592" s="51"/>
      <c r="T592" s="51"/>
      <c r="U592" s="52"/>
      <c r="V592" s="53"/>
    </row>
    <row r="593" spans="1:45" s="2" customFormat="1" ht="15" customHeight="1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1"/>
      <c r="O593" s="51"/>
      <c r="P593" s="51"/>
      <c r="Q593" s="51"/>
      <c r="R593" s="51"/>
      <c r="S593" s="51"/>
      <c r="T593" s="51"/>
      <c r="U593" s="52"/>
      <c r="V593" s="53"/>
    </row>
    <row r="594" spans="1:45" s="2" customFormat="1" ht="15" customHeight="1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1"/>
      <c r="O594" s="51"/>
      <c r="P594" s="51"/>
      <c r="Q594" s="51"/>
      <c r="R594" s="51"/>
      <c r="S594" s="51"/>
      <c r="T594" s="51"/>
      <c r="U594" s="52"/>
      <c r="V594" s="53"/>
    </row>
    <row r="595" spans="1:45" s="2" customFormat="1" ht="15" customHeight="1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1"/>
      <c r="O595" s="51"/>
      <c r="P595" s="51"/>
      <c r="Q595" s="51"/>
      <c r="R595" s="51"/>
      <c r="S595" s="51"/>
      <c r="T595" s="51"/>
      <c r="U595" s="52"/>
      <c r="V595" s="53"/>
    </row>
    <row r="596" spans="1:45" s="57" customFormat="1" ht="15" customHeight="1">
      <c r="B596" s="58"/>
      <c r="C596" s="58"/>
      <c r="D596" s="59" t="s">
        <v>26</v>
      </c>
      <c r="E596" s="57" t="s">
        <v>72</v>
      </c>
      <c r="M596" s="57" t="s">
        <v>81</v>
      </c>
      <c r="V596" s="60"/>
    </row>
    <row r="597" spans="1:45" s="76" customFormat="1" ht="15" customHeight="1">
      <c r="B597" s="74"/>
      <c r="C597" s="74"/>
      <c r="D597" s="75"/>
      <c r="H597" s="76" t="s">
        <v>28</v>
      </c>
      <c r="K597" s="76" t="s">
        <v>29</v>
      </c>
      <c r="N597" s="76" t="s">
        <v>30</v>
      </c>
      <c r="V597" s="61"/>
    </row>
    <row r="598" spans="1:45" s="112" customFormat="1" ht="21" customHeight="1">
      <c r="B598" s="193" t="s">
        <v>0</v>
      </c>
      <c r="C598" s="111"/>
      <c r="D598" s="193" t="s">
        <v>1</v>
      </c>
      <c r="E598" s="193" t="s">
        <v>2</v>
      </c>
      <c r="F598" s="193" t="s">
        <v>3</v>
      </c>
      <c r="G598" s="197" t="s">
        <v>23</v>
      </c>
      <c r="H598" s="190" t="s">
        <v>4</v>
      </c>
      <c r="I598" s="191"/>
      <c r="J598" s="191"/>
      <c r="K598" s="191"/>
      <c r="L598" s="191"/>
      <c r="M598" s="191"/>
      <c r="N598" s="191"/>
      <c r="O598" s="191"/>
      <c r="P598" s="191"/>
      <c r="Q598" s="191"/>
      <c r="R598" s="192"/>
      <c r="S598" s="193" t="s">
        <v>5</v>
      </c>
      <c r="T598" s="195" t="s">
        <v>24</v>
      </c>
      <c r="U598" s="220" t="s">
        <v>7</v>
      </c>
      <c r="V598" s="196" t="s">
        <v>22</v>
      </c>
    </row>
    <row r="599" spans="1:45" s="112" customFormat="1" ht="21" customHeight="1">
      <c r="B599" s="194"/>
      <c r="C599" s="111"/>
      <c r="D599" s="194"/>
      <c r="E599" s="194"/>
      <c r="F599" s="194"/>
      <c r="G599" s="198"/>
      <c r="H599" s="111" t="s">
        <v>96</v>
      </c>
      <c r="I599" s="111" t="s">
        <v>97</v>
      </c>
      <c r="J599" s="111" t="s">
        <v>98</v>
      </c>
      <c r="K599" s="111" t="s">
        <v>11</v>
      </c>
      <c r="L599" s="111" t="s">
        <v>16</v>
      </c>
      <c r="M599" s="111" t="s">
        <v>99</v>
      </c>
      <c r="N599" s="111" t="s">
        <v>100</v>
      </c>
      <c r="O599" s="111" t="s">
        <v>17</v>
      </c>
      <c r="P599" s="111" t="s">
        <v>14</v>
      </c>
      <c r="Q599" s="111" t="s">
        <v>18</v>
      </c>
      <c r="R599" s="111" t="s">
        <v>15</v>
      </c>
      <c r="S599" s="194"/>
      <c r="T599" s="195"/>
      <c r="U599" s="221"/>
      <c r="V599" s="196"/>
    </row>
    <row r="600" spans="1:45" s="109" customFormat="1" ht="21" customHeight="1">
      <c r="A600" s="35"/>
      <c r="B600" s="195">
        <v>34</v>
      </c>
      <c r="C600" s="197">
        <f>'S1'!C38</f>
        <v>34</v>
      </c>
      <c r="D600" s="212" t="str">
        <f>Ave!C38</f>
        <v>ኢምራን ሀሰን አብዱልቃድር</v>
      </c>
      <c r="E600" s="195" t="str">
        <f>'S1'!E38</f>
        <v>M</v>
      </c>
      <c r="F600" s="195">
        <f>'S1'!F38</f>
        <v>13</v>
      </c>
      <c r="G600" s="106" t="s">
        <v>94</v>
      </c>
      <c r="H600" s="106">
        <f>'S1'!G38</f>
        <v>39</v>
      </c>
      <c r="I600" s="106">
        <f>'S1'!H38</f>
        <v>47</v>
      </c>
      <c r="J600" s="106">
        <f>'S1'!I38</f>
        <v>38</v>
      </c>
      <c r="K600" s="106">
        <f>'S1'!J38</f>
        <v>49</v>
      </c>
      <c r="L600" s="106">
        <f>'S1'!K38</f>
        <v>41</v>
      </c>
      <c r="M600" s="106">
        <f>'S1'!L38</f>
        <v>60</v>
      </c>
      <c r="N600" s="106">
        <f>'S1'!M38</f>
        <v>38</v>
      </c>
      <c r="O600" s="106">
        <f>'S1'!N38</f>
        <v>46</v>
      </c>
      <c r="P600" s="106">
        <f>'S1'!O38</f>
        <v>70.5</v>
      </c>
      <c r="Q600" s="106">
        <f>'S1'!P38</f>
        <v>58</v>
      </c>
      <c r="R600" s="106">
        <f>'S1'!Q38</f>
        <v>76</v>
      </c>
      <c r="S600" s="106">
        <f>'S1'!S38</f>
        <v>562.5</v>
      </c>
      <c r="T600" s="106">
        <f>'S1'!T38</f>
        <v>51.136363636363633</v>
      </c>
      <c r="U600" s="119">
        <f>'S1'!U38</f>
        <v>27</v>
      </c>
      <c r="V600" s="218" t="str">
        <f>Ave!T38</f>
        <v>ተዛውሯል</v>
      </c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113"/>
      <c r="AP600" s="113"/>
      <c r="AQ600" s="113"/>
      <c r="AR600" s="113"/>
      <c r="AS600" s="113"/>
    </row>
    <row r="601" spans="1:45" s="109" customFormat="1" ht="21" customHeight="1">
      <c r="A601" s="35"/>
      <c r="B601" s="195"/>
      <c r="C601" s="211"/>
      <c r="D601" s="213"/>
      <c r="E601" s="195"/>
      <c r="F601" s="195"/>
      <c r="G601" s="106" t="s">
        <v>95</v>
      </c>
      <c r="H601" s="106">
        <f>'S2'!G38</f>
        <v>65</v>
      </c>
      <c r="I601" s="106">
        <f>'S2'!H38</f>
        <v>50</v>
      </c>
      <c r="J601" s="106">
        <f>'S2'!I38</f>
        <v>45</v>
      </c>
      <c r="K601" s="106">
        <f>'S2'!J38</f>
        <v>50</v>
      </c>
      <c r="L601" s="106">
        <f>'S2'!K38</f>
        <v>36</v>
      </c>
      <c r="M601" s="106">
        <f>'S2'!L38</f>
        <v>44</v>
      </c>
      <c r="N601" s="106">
        <f>'S2'!M38</f>
        <v>58</v>
      </c>
      <c r="O601" s="106">
        <f>'S2'!N38</f>
        <v>49</v>
      </c>
      <c r="P601" s="106">
        <f>'S2'!O38</f>
        <v>72</v>
      </c>
      <c r="Q601" s="106">
        <f>'S2'!P38</f>
        <v>50</v>
      </c>
      <c r="R601" s="106">
        <f>'S2'!Q38</f>
        <v>75</v>
      </c>
      <c r="S601" s="106">
        <f>'S2'!S38</f>
        <v>594</v>
      </c>
      <c r="T601" s="106">
        <f>'S2'!T38</f>
        <v>54</v>
      </c>
      <c r="U601" s="119">
        <f>'S2'!U38</f>
        <v>14</v>
      </c>
      <c r="V601" s="218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113"/>
      <c r="AP601" s="113"/>
      <c r="AQ601" s="113"/>
      <c r="AR601" s="113"/>
      <c r="AS601" s="113"/>
    </row>
    <row r="602" spans="1:45" s="109" customFormat="1" ht="21" customHeight="1">
      <c r="A602" s="35"/>
      <c r="B602" s="195"/>
      <c r="C602" s="198"/>
      <c r="D602" s="214"/>
      <c r="E602" s="195"/>
      <c r="F602" s="195"/>
      <c r="G602" s="106" t="s">
        <v>24</v>
      </c>
      <c r="H602" s="106">
        <f>Ave!F38</f>
        <v>52</v>
      </c>
      <c r="I602" s="106">
        <f>Ave!G38</f>
        <v>48.5</v>
      </c>
      <c r="J602" s="106">
        <f>Ave!H38</f>
        <v>41.5</v>
      </c>
      <c r="K602" s="106">
        <f>Ave!I38</f>
        <v>49.5</v>
      </c>
      <c r="L602" s="106">
        <f>Ave!J38</f>
        <v>38.5</v>
      </c>
      <c r="M602" s="106">
        <f>Ave!K38</f>
        <v>52</v>
      </c>
      <c r="N602" s="106">
        <f>Ave!L38</f>
        <v>48</v>
      </c>
      <c r="O602" s="106">
        <f>Ave!M38</f>
        <v>47.5</v>
      </c>
      <c r="P602" s="106">
        <f>Ave!N38</f>
        <v>71.25</v>
      </c>
      <c r="Q602" s="106">
        <f>Ave!O38</f>
        <v>54</v>
      </c>
      <c r="R602" s="106">
        <f>Ave!P38</f>
        <v>75.5</v>
      </c>
      <c r="S602" s="106">
        <f>Ave!Q38</f>
        <v>578.25</v>
      </c>
      <c r="T602" s="106">
        <f>Ave!R38</f>
        <v>52.56818181818182</v>
      </c>
      <c r="U602" s="119">
        <f>Ave!S38</f>
        <v>18</v>
      </c>
      <c r="V602" s="218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113"/>
      <c r="AP602" s="113"/>
      <c r="AQ602" s="113"/>
      <c r="AR602" s="113"/>
      <c r="AS602" s="113"/>
    </row>
    <row r="603" spans="1:45" s="2" customFormat="1" ht="1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1"/>
      <c r="U603" s="52"/>
      <c r="V603" s="53"/>
    </row>
    <row r="604" spans="1:45" s="2" customFormat="1" ht="15" customHeight="1">
      <c r="B604" s="188" t="s">
        <v>73</v>
      </c>
      <c r="C604" s="188"/>
      <c r="D604" s="188"/>
      <c r="E604" s="188"/>
      <c r="F604" s="187" t="s">
        <v>74</v>
      </c>
      <c r="G604" s="187"/>
      <c r="H604" s="187"/>
      <c r="I604" s="187"/>
      <c r="J604" s="187"/>
      <c r="K604" s="187"/>
      <c r="L604" s="187"/>
      <c r="M604" s="187"/>
      <c r="N604" s="188" t="s">
        <v>75</v>
      </c>
      <c r="O604" s="188"/>
      <c r="P604" s="188"/>
      <c r="Q604" s="188"/>
      <c r="R604" s="188"/>
      <c r="S604" s="188"/>
      <c r="T604" s="188"/>
      <c r="U604" s="188"/>
      <c r="V604" s="188"/>
    </row>
    <row r="605" spans="1:45" s="2" customFormat="1" ht="15" customHeight="1">
      <c r="B605" s="187" t="s">
        <v>76</v>
      </c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54"/>
      <c r="O605" s="54" t="s">
        <v>77</v>
      </c>
      <c r="P605" s="54"/>
      <c r="Q605" s="54"/>
      <c r="R605" s="54"/>
      <c r="S605" s="54"/>
      <c r="T605" s="54"/>
      <c r="U605" s="54"/>
      <c r="V605" s="54"/>
    </row>
    <row r="606" spans="1:45" s="2" customFormat="1" ht="15" customHeight="1">
      <c r="B606" s="187" t="s">
        <v>76</v>
      </c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51"/>
      <c r="O606" s="51"/>
      <c r="P606" s="51"/>
      <c r="Q606" s="51"/>
      <c r="R606" s="51"/>
      <c r="S606" s="51"/>
      <c r="T606" s="51"/>
      <c r="U606" s="52"/>
      <c r="V606" s="53"/>
    </row>
    <row r="607" spans="1:45" s="2" customFormat="1" ht="15" customHeight="1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188" t="s">
        <v>78</v>
      </c>
      <c r="O607" s="188"/>
      <c r="P607" s="188"/>
      <c r="Q607" s="188"/>
      <c r="R607" s="188"/>
      <c r="S607" s="188"/>
      <c r="T607" s="188"/>
      <c r="U607" s="188"/>
      <c r="V607" s="188"/>
    </row>
    <row r="608" spans="1:45" s="2" customFormat="1" ht="15" customHeight="1">
      <c r="B608" s="189" t="s">
        <v>79</v>
      </c>
      <c r="C608" s="189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  <c r="N608" s="51"/>
      <c r="O608" s="51"/>
      <c r="P608" s="51"/>
      <c r="Q608" s="51"/>
      <c r="R608" s="51"/>
      <c r="S608" s="51"/>
      <c r="T608" s="51"/>
      <c r="U608" s="52"/>
      <c r="V608" s="53"/>
    </row>
    <row r="609" spans="1:45" s="2" customFormat="1" ht="1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2"/>
      <c r="V609" s="53"/>
    </row>
    <row r="610" spans="1:45" s="2" customFormat="1" ht="15" customHeight="1">
      <c r="B610" s="189" t="s">
        <v>80</v>
      </c>
      <c r="C610" s="189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  <c r="N610" s="51"/>
      <c r="O610" s="51"/>
      <c r="P610" s="51"/>
      <c r="Q610" s="51"/>
      <c r="R610" s="51"/>
      <c r="S610" s="51"/>
      <c r="T610" s="51"/>
      <c r="U610" s="52"/>
      <c r="V610" s="53"/>
    </row>
    <row r="611" spans="1:45" s="2" customFormat="1" ht="15" customHeight="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1"/>
      <c r="O611" s="51"/>
      <c r="P611" s="51"/>
      <c r="Q611" s="51"/>
      <c r="R611" s="51"/>
      <c r="S611" s="51"/>
      <c r="T611" s="51"/>
      <c r="U611" s="52"/>
      <c r="V611" s="53"/>
    </row>
    <row r="612" spans="1:45" s="2" customFormat="1" ht="15" customHeight="1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1"/>
      <c r="O612" s="51"/>
      <c r="P612" s="51"/>
      <c r="Q612" s="51"/>
      <c r="R612" s="51"/>
      <c r="S612" s="51"/>
      <c r="T612" s="51"/>
      <c r="U612" s="52"/>
      <c r="V612" s="53"/>
    </row>
    <row r="613" spans="1:45" s="57" customFormat="1" ht="15" customHeight="1">
      <c r="B613" s="58"/>
      <c r="C613" s="58"/>
      <c r="D613" s="59" t="s">
        <v>26</v>
      </c>
      <c r="E613" s="57" t="s">
        <v>72</v>
      </c>
      <c r="M613" s="57" t="s">
        <v>81</v>
      </c>
      <c r="V613" s="60"/>
    </row>
    <row r="614" spans="1:45" s="76" customFormat="1" ht="15" customHeight="1">
      <c r="B614" s="74"/>
      <c r="C614" s="74"/>
      <c r="D614" s="75"/>
      <c r="H614" s="76" t="s">
        <v>28</v>
      </c>
      <c r="K614" s="76" t="s">
        <v>29</v>
      </c>
      <c r="N614" s="76" t="s">
        <v>30</v>
      </c>
      <c r="V614" s="61"/>
    </row>
    <row r="615" spans="1:45" s="112" customFormat="1" ht="21" customHeight="1">
      <c r="B615" s="193" t="s">
        <v>0</v>
      </c>
      <c r="C615" s="111"/>
      <c r="D615" s="193" t="s">
        <v>1</v>
      </c>
      <c r="E615" s="193" t="s">
        <v>2</v>
      </c>
      <c r="F615" s="193" t="s">
        <v>3</v>
      </c>
      <c r="G615" s="197" t="s">
        <v>23</v>
      </c>
      <c r="H615" s="190" t="s">
        <v>4</v>
      </c>
      <c r="I615" s="191"/>
      <c r="J615" s="191"/>
      <c r="K615" s="191"/>
      <c r="L615" s="191"/>
      <c r="M615" s="191"/>
      <c r="N615" s="191"/>
      <c r="O615" s="191"/>
      <c r="P615" s="191"/>
      <c r="Q615" s="191"/>
      <c r="R615" s="192"/>
      <c r="S615" s="193" t="s">
        <v>5</v>
      </c>
      <c r="T615" s="195" t="s">
        <v>24</v>
      </c>
      <c r="U615" s="220" t="s">
        <v>7</v>
      </c>
      <c r="V615" s="196" t="s">
        <v>22</v>
      </c>
    </row>
    <row r="616" spans="1:45" s="112" customFormat="1" ht="21" customHeight="1">
      <c r="B616" s="194"/>
      <c r="C616" s="111"/>
      <c r="D616" s="194"/>
      <c r="E616" s="194"/>
      <c r="F616" s="194"/>
      <c r="G616" s="198"/>
      <c r="H616" s="111" t="s">
        <v>96</v>
      </c>
      <c r="I616" s="111" t="s">
        <v>97</v>
      </c>
      <c r="J616" s="111" t="s">
        <v>98</v>
      </c>
      <c r="K616" s="111" t="s">
        <v>11</v>
      </c>
      <c r="L616" s="111" t="s">
        <v>16</v>
      </c>
      <c r="M616" s="111" t="s">
        <v>99</v>
      </c>
      <c r="N616" s="111" t="s">
        <v>100</v>
      </c>
      <c r="O616" s="111" t="s">
        <v>17</v>
      </c>
      <c r="P616" s="111" t="s">
        <v>14</v>
      </c>
      <c r="Q616" s="111" t="s">
        <v>18</v>
      </c>
      <c r="R616" s="111" t="s">
        <v>15</v>
      </c>
      <c r="S616" s="194"/>
      <c r="T616" s="195"/>
      <c r="U616" s="221"/>
      <c r="V616" s="196"/>
    </row>
    <row r="617" spans="1:45" s="109" customFormat="1" ht="21" customHeight="1">
      <c r="A617" s="35"/>
      <c r="B617" s="195">
        <v>35</v>
      </c>
      <c r="C617" s="197">
        <f>'S1'!C41</f>
        <v>37</v>
      </c>
      <c r="D617" s="212" t="str">
        <f>Ave!C39</f>
        <v>ኢምራን ሰኢድ ኡመር</v>
      </c>
      <c r="E617" s="195" t="str">
        <f>'S1'!E39</f>
        <v>M</v>
      </c>
      <c r="F617" s="195">
        <f>'S1'!F39</f>
        <v>14</v>
      </c>
      <c r="G617" s="106" t="s">
        <v>94</v>
      </c>
      <c r="H617" s="106">
        <f>'S1'!G39</f>
        <v>53</v>
      </c>
      <c r="I617" s="106">
        <f>'S1'!H39</f>
        <v>41</v>
      </c>
      <c r="J617" s="106">
        <f>'S1'!I39</f>
        <v>65</v>
      </c>
      <c r="K617" s="106">
        <f>'S1'!J39</f>
        <v>40</v>
      </c>
      <c r="L617" s="106">
        <f>'S1'!K39</f>
        <v>35</v>
      </c>
      <c r="M617" s="106">
        <f>'S1'!L39</f>
        <v>66</v>
      </c>
      <c r="N617" s="106">
        <f>'S1'!M39</f>
        <v>34</v>
      </c>
      <c r="O617" s="106">
        <f>'S1'!N39</f>
        <v>45</v>
      </c>
      <c r="P617" s="106">
        <f>'S1'!O39</f>
        <v>79</v>
      </c>
      <c r="Q617" s="106">
        <f>'S1'!P39</f>
        <v>52</v>
      </c>
      <c r="R617" s="106">
        <f>'S1'!Q39</f>
        <v>86</v>
      </c>
      <c r="S617" s="106">
        <f>'S1'!S39</f>
        <v>596</v>
      </c>
      <c r="T617" s="106">
        <f>'S1'!T39</f>
        <v>54.18181818181818</v>
      </c>
      <c r="U617" s="119">
        <f>'S1'!U39</f>
        <v>14</v>
      </c>
      <c r="V617" s="218" t="str">
        <f>Ave!T39</f>
        <v>ተዛውሯል</v>
      </c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113"/>
      <c r="AP617" s="113"/>
      <c r="AQ617" s="113"/>
      <c r="AR617" s="113"/>
      <c r="AS617" s="113"/>
    </row>
    <row r="618" spans="1:45" s="109" customFormat="1" ht="21" customHeight="1">
      <c r="A618" s="35"/>
      <c r="B618" s="195"/>
      <c r="C618" s="211"/>
      <c r="D618" s="213"/>
      <c r="E618" s="195"/>
      <c r="F618" s="195"/>
      <c r="G618" s="106" t="s">
        <v>95</v>
      </c>
      <c r="H618" s="106">
        <f>'S2'!G39</f>
        <v>67</v>
      </c>
      <c r="I618" s="106">
        <f>'S2'!H39</f>
        <v>52</v>
      </c>
      <c r="J618" s="106">
        <f>'S2'!I39</f>
        <v>34</v>
      </c>
      <c r="K618" s="106">
        <f>'S2'!J39</f>
        <v>37</v>
      </c>
      <c r="L618" s="106">
        <f>'S2'!K39</f>
        <v>33</v>
      </c>
      <c r="M618" s="106">
        <f>'S2'!L39</f>
        <v>47</v>
      </c>
      <c r="N618" s="106">
        <f>'S2'!M39</f>
        <v>47</v>
      </c>
      <c r="O618" s="106">
        <f>'S2'!N39</f>
        <v>48</v>
      </c>
      <c r="P618" s="106">
        <f>'S2'!O39</f>
        <v>74</v>
      </c>
      <c r="Q618" s="106">
        <f>'S2'!P39</f>
        <v>55</v>
      </c>
      <c r="R618" s="106">
        <f>'S2'!Q39</f>
        <v>85</v>
      </c>
      <c r="S618" s="106">
        <f>'S2'!S39</f>
        <v>579</v>
      </c>
      <c r="T618" s="106">
        <f>'S2'!T39</f>
        <v>52.636363636363633</v>
      </c>
      <c r="U618" s="119">
        <f>'S2'!U39</f>
        <v>16</v>
      </c>
      <c r="V618" s="218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113"/>
      <c r="AP618" s="113"/>
      <c r="AQ618" s="113"/>
      <c r="AR618" s="113"/>
      <c r="AS618" s="113"/>
    </row>
    <row r="619" spans="1:45" s="109" customFormat="1" ht="21" customHeight="1">
      <c r="A619" s="35"/>
      <c r="B619" s="195"/>
      <c r="C619" s="198"/>
      <c r="D619" s="214"/>
      <c r="E619" s="195"/>
      <c r="F619" s="195"/>
      <c r="G619" s="106" t="s">
        <v>24</v>
      </c>
      <c r="H619" s="106">
        <f>Ave!F39</f>
        <v>60</v>
      </c>
      <c r="I619" s="106">
        <f>Ave!G39</f>
        <v>46.5</v>
      </c>
      <c r="J619" s="106">
        <f>Ave!H39</f>
        <v>49.5</v>
      </c>
      <c r="K619" s="106">
        <f>Ave!I39</f>
        <v>38.5</v>
      </c>
      <c r="L619" s="106">
        <f>Ave!J39</f>
        <v>34</v>
      </c>
      <c r="M619" s="106">
        <f>Ave!K39</f>
        <v>56.5</v>
      </c>
      <c r="N619" s="106">
        <f>Ave!L39</f>
        <v>40.5</v>
      </c>
      <c r="O619" s="106">
        <f>Ave!M39</f>
        <v>46.5</v>
      </c>
      <c r="P619" s="106">
        <f>Ave!N39</f>
        <v>76.5</v>
      </c>
      <c r="Q619" s="106">
        <f>Ave!O39</f>
        <v>53.5</v>
      </c>
      <c r="R619" s="106">
        <f>Ave!P39</f>
        <v>85.5</v>
      </c>
      <c r="S619" s="106">
        <f>Ave!Q39</f>
        <v>587.5</v>
      </c>
      <c r="T619" s="106">
        <f>Ave!R39</f>
        <v>53.409090909090907</v>
      </c>
      <c r="U619" s="119">
        <f>Ave!S39</f>
        <v>16</v>
      </c>
      <c r="V619" s="218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113"/>
      <c r="AP619" s="113"/>
      <c r="AQ619" s="113"/>
      <c r="AR619" s="113"/>
      <c r="AS619" s="113"/>
    </row>
    <row r="620" spans="1:45" s="2" customFormat="1" ht="1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1"/>
      <c r="U620" s="52"/>
      <c r="V620" s="53"/>
    </row>
    <row r="621" spans="1:45" s="2" customFormat="1" ht="15" customHeight="1">
      <c r="B621" s="188" t="s">
        <v>73</v>
      </c>
      <c r="C621" s="188"/>
      <c r="D621" s="188"/>
      <c r="E621" s="188"/>
      <c r="F621" s="187" t="s">
        <v>74</v>
      </c>
      <c r="G621" s="187"/>
      <c r="H621" s="187"/>
      <c r="I621" s="187"/>
      <c r="J621" s="187"/>
      <c r="K621" s="187"/>
      <c r="L621" s="187"/>
      <c r="M621" s="187"/>
      <c r="N621" s="188" t="s">
        <v>75</v>
      </c>
      <c r="O621" s="188"/>
      <c r="P621" s="188"/>
      <c r="Q621" s="188"/>
      <c r="R621" s="188"/>
      <c r="S621" s="188"/>
      <c r="T621" s="188"/>
      <c r="U621" s="188"/>
      <c r="V621" s="188"/>
    </row>
    <row r="622" spans="1:45" s="2" customFormat="1" ht="15" customHeight="1">
      <c r="B622" s="187" t="s">
        <v>76</v>
      </c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54"/>
      <c r="O622" s="54" t="s">
        <v>77</v>
      </c>
      <c r="P622" s="54"/>
      <c r="Q622" s="54"/>
      <c r="R622" s="54"/>
      <c r="S622" s="54"/>
      <c r="T622" s="54"/>
      <c r="U622" s="54"/>
      <c r="V622" s="54"/>
    </row>
    <row r="623" spans="1:45" s="2" customFormat="1" ht="15" customHeight="1">
      <c r="B623" s="187" t="s">
        <v>76</v>
      </c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51"/>
      <c r="O623" s="51"/>
      <c r="P623" s="51"/>
      <c r="Q623" s="51"/>
      <c r="R623" s="51"/>
      <c r="S623" s="51"/>
      <c r="T623" s="51"/>
      <c r="U623" s="52"/>
      <c r="V623" s="53"/>
    </row>
    <row r="624" spans="1:45" s="2" customFormat="1" ht="15" customHeight="1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188" t="s">
        <v>78</v>
      </c>
      <c r="O624" s="188"/>
      <c r="P624" s="188"/>
      <c r="Q624" s="188"/>
      <c r="R624" s="188"/>
      <c r="S624" s="188"/>
      <c r="T624" s="188"/>
      <c r="U624" s="188"/>
      <c r="V624" s="188"/>
    </row>
    <row r="625" spans="1:40" s="2" customFormat="1" ht="15" customHeight="1">
      <c r="B625" s="189" t="s">
        <v>79</v>
      </c>
      <c r="C625" s="189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  <c r="N625" s="51"/>
      <c r="O625" s="51"/>
      <c r="P625" s="51"/>
      <c r="Q625" s="51"/>
      <c r="R625" s="51"/>
      <c r="S625" s="51"/>
      <c r="T625" s="51"/>
      <c r="U625" s="52"/>
      <c r="V625" s="53"/>
    </row>
    <row r="626" spans="1:40" s="2" customFormat="1" ht="1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2"/>
      <c r="V626" s="53"/>
    </row>
    <row r="627" spans="1:40" s="2" customFormat="1" ht="15" customHeight="1">
      <c r="B627" s="189" t="s">
        <v>80</v>
      </c>
      <c r="C627" s="189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  <c r="N627" s="51"/>
      <c r="O627" s="51"/>
      <c r="P627" s="51"/>
      <c r="Q627" s="51"/>
      <c r="R627" s="51"/>
      <c r="S627" s="51"/>
      <c r="T627" s="51"/>
      <c r="U627" s="52"/>
      <c r="V627" s="53"/>
    </row>
    <row r="628" spans="1:40" s="2" customFormat="1" ht="15" customHeight="1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1"/>
      <c r="O628" s="51"/>
      <c r="P628" s="51"/>
      <c r="Q628" s="51"/>
      <c r="R628" s="51"/>
      <c r="S628" s="51"/>
      <c r="T628" s="51"/>
      <c r="U628" s="52"/>
      <c r="V628" s="53"/>
    </row>
    <row r="629" spans="1:40" s="2" customFormat="1" ht="15" customHeight="1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1"/>
      <c r="O629" s="51"/>
      <c r="P629" s="51"/>
      <c r="Q629" s="51"/>
      <c r="R629" s="51"/>
      <c r="S629" s="51"/>
      <c r="T629" s="51"/>
      <c r="U629" s="52"/>
      <c r="V629" s="53"/>
    </row>
    <row r="630" spans="1:40" s="2" customFormat="1" ht="15" customHeight="1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1"/>
      <c r="O630" s="51"/>
      <c r="P630" s="51"/>
      <c r="Q630" s="51"/>
      <c r="R630" s="51"/>
      <c r="S630" s="51"/>
      <c r="T630" s="51"/>
      <c r="U630" s="52"/>
      <c r="V630" s="53"/>
    </row>
    <row r="631" spans="1:40" s="2" customFormat="1" ht="15" customHeight="1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1"/>
      <c r="O631" s="51"/>
      <c r="P631" s="51"/>
      <c r="Q631" s="51"/>
      <c r="R631" s="51"/>
      <c r="S631" s="51"/>
      <c r="T631" s="51"/>
      <c r="U631" s="52"/>
      <c r="V631" s="53"/>
    </row>
    <row r="632" spans="1:40" s="57" customFormat="1" ht="15" customHeight="1">
      <c r="B632" s="58"/>
      <c r="C632" s="58"/>
      <c r="D632" s="59" t="s">
        <v>26</v>
      </c>
      <c r="E632" s="57" t="s">
        <v>72</v>
      </c>
      <c r="M632" s="57" t="s">
        <v>81</v>
      </c>
      <c r="V632" s="60"/>
    </row>
    <row r="633" spans="1:40" s="76" customFormat="1" ht="15" customHeight="1">
      <c r="B633" s="74"/>
      <c r="C633" s="74"/>
      <c r="D633" s="75"/>
      <c r="H633" s="76" t="s">
        <v>28</v>
      </c>
      <c r="K633" s="76" t="s">
        <v>29</v>
      </c>
      <c r="N633" s="76" t="s">
        <v>30</v>
      </c>
      <c r="V633" s="61"/>
    </row>
    <row r="634" spans="1:40" s="112" customFormat="1" ht="21" customHeight="1">
      <c r="B634" s="193" t="s">
        <v>0</v>
      </c>
      <c r="C634" s="111"/>
      <c r="D634" s="193" t="s">
        <v>1</v>
      </c>
      <c r="E634" s="193" t="s">
        <v>2</v>
      </c>
      <c r="F634" s="193" t="s">
        <v>3</v>
      </c>
      <c r="G634" s="197" t="s">
        <v>23</v>
      </c>
      <c r="H634" s="190" t="s">
        <v>4</v>
      </c>
      <c r="I634" s="191"/>
      <c r="J634" s="191"/>
      <c r="K634" s="191"/>
      <c r="L634" s="191"/>
      <c r="M634" s="191"/>
      <c r="N634" s="191"/>
      <c r="O634" s="191"/>
      <c r="P634" s="191"/>
      <c r="Q634" s="191"/>
      <c r="R634" s="192"/>
      <c r="S634" s="193" t="s">
        <v>5</v>
      </c>
      <c r="T634" s="195" t="s">
        <v>24</v>
      </c>
      <c r="U634" s="220" t="s">
        <v>7</v>
      </c>
      <c r="V634" s="196" t="s">
        <v>22</v>
      </c>
    </row>
    <row r="635" spans="1:40" s="112" customFormat="1" ht="21" customHeight="1">
      <c r="B635" s="194"/>
      <c r="C635" s="111"/>
      <c r="D635" s="194"/>
      <c r="E635" s="194"/>
      <c r="F635" s="194"/>
      <c r="G635" s="198"/>
      <c r="H635" s="111" t="s">
        <v>96</v>
      </c>
      <c r="I635" s="111" t="s">
        <v>97</v>
      </c>
      <c r="J635" s="111" t="s">
        <v>98</v>
      </c>
      <c r="K635" s="111" t="s">
        <v>11</v>
      </c>
      <c r="L635" s="111" t="s">
        <v>16</v>
      </c>
      <c r="M635" s="111" t="s">
        <v>99</v>
      </c>
      <c r="N635" s="111" t="s">
        <v>100</v>
      </c>
      <c r="O635" s="111" t="s">
        <v>17</v>
      </c>
      <c r="P635" s="111" t="s">
        <v>14</v>
      </c>
      <c r="Q635" s="111" t="s">
        <v>18</v>
      </c>
      <c r="R635" s="111" t="s">
        <v>15</v>
      </c>
      <c r="S635" s="194"/>
      <c r="T635" s="195"/>
      <c r="U635" s="221"/>
      <c r="V635" s="196"/>
    </row>
    <row r="636" spans="1:40" s="109" customFormat="1" ht="21" customHeight="1">
      <c r="A636" s="35"/>
      <c r="B636" s="195">
        <v>36</v>
      </c>
      <c r="C636" s="197">
        <f>'S1'!C42</f>
        <v>38</v>
      </c>
      <c r="D636" s="212" t="str">
        <f>Ave!C40</f>
        <v>ኻሊድ ሙሀመድ አህመድ</v>
      </c>
      <c r="E636" s="195" t="str">
        <f>'S1'!E40</f>
        <v>M</v>
      </c>
      <c r="F636" s="195">
        <f>'S1'!F40</f>
        <v>13</v>
      </c>
      <c r="G636" s="106" t="s">
        <v>94</v>
      </c>
      <c r="H636" s="106">
        <f>'S1'!G40</f>
        <v>30</v>
      </c>
      <c r="I636" s="106">
        <f>'S1'!H40</f>
        <v>44</v>
      </c>
      <c r="J636" s="106">
        <f>'S1'!I40</f>
        <v>82</v>
      </c>
      <c r="K636" s="106">
        <f>'S1'!J40</f>
        <v>37</v>
      </c>
      <c r="L636" s="106">
        <f>'S1'!K40</f>
        <v>44</v>
      </c>
      <c r="M636" s="106">
        <f>'S1'!L40</f>
        <v>56</v>
      </c>
      <c r="N636" s="106">
        <f>'S1'!M40</f>
        <v>48</v>
      </c>
      <c r="O636" s="106">
        <f>'S1'!N40</f>
        <v>51</v>
      </c>
      <c r="P636" s="106">
        <f>'S1'!O40</f>
        <v>69</v>
      </c>
      <c r="Q636" s="106">
        <f>'S1'!P40</f>
        <v>48</v>
      </c>
      <c r="R636" s="106">
        <f>'S1'!Q40</f>
        <v>85</v>
      </c>
      <c r="S636" s="106">
        <f>'S1'!S40</f>
        <v>594</v>
      </c>
      <c r="T636" s="106">
        <f>'S1'!T40</f>
        <v>54</v>
      </c>
      <c r="U636" s="119">
        <f>'S1'!U40</f>
        <v>15</v>
      </c>
      <c r="V636" s="218" t="str">
        <f>Ave!T40</f>
        <v>ተዛውሯል</v>
      </c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</row>
    <row r="637" spans="1:40" s="109" customFormat="1" ht="21" customHeight="1">
      <c r="A637" s="35"/>
      <c r="B637" s="195"/>
      <c r="C637" s="211"/>
      <c r="D637" s="213"/>
      <c r="E637" s="195"/>
      <c r="F637" s="195"/>
      <c r="G637" s="106" t="s">
        <v>95</v>
      </c>
      <c r="H637" s="106">
        <f>'S2'!G40</f>
        <v>63</v>
      </c>
      <c r="I637" s="106">
        <f>'S2'!H40</f>
        <v>53</v>
      </c>
      <c r="J637" s="106">
        <f>'S2'!I40</f>
        <v>74</v>
      </c>
      <c r="K637" s="106">
        <f>'S2'!J40</f>
        <v>36</v>
      </c>
      <c r="L637" s="106">
        <f>'S2'!K40</f>
        <v>39</v>
      </c>
      <c r="M637" s="106">
        <f>'S2'!L40</f>
        <v>54</v>
      </c>
      <c r="N637" s="106">
        <f>'S2'!M40</f>
        <v>52</v>
      </c>
      <c r="O637" s="106">
        <f>'S2'!N40</f>
        <v>48</v>
      </c>
      <c r="P637" s="106">
        <f>'S2'!O40</f>
        <v>67</v>
      </c>
      <c r="Q637" s="106">
        <f>'S2'!P40</f>
        <v>72</v>
      </c>
      <c r="R637" s="106">
        <f>'S2'!Q40</f>
        <v>75</v>
      </c>
      <c r="S637" s="106">
        <f>'S2'!S40</f>
        <v>633</v>
      </c>
      <c r="T637" s="106">
        <f>'S2'!T40</f>
        <v>57.545454545454547</v>
      </c>
      <c r="U637" s="119">
        <f>'S2'!U40</f>
        <v>8</v>
      </c>
      <c r="V637" s="218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</row>
    <row r="638" spans="1:40" s="109" customFormat="1" ht="21" customHeight="1">
      <c r="A638" s="35"/>
      <c r="B638" s="195"/>
      <c r="C638" s="198"/>
      <c r="D638" s="214"/>
      <c r="E638" s="195"/>
      <c r="F638" s="195"/>
      <c r="G638" s="106" t="s">
        <v>24</v>
      </c>
      <c r="H638" s="106">
        <f>Ave!F40</f>
        <v>46.5</v>
      </c>
      <c r="I638" s="106">
        <f>Ave!G40</f>
        <v>48.5</v>
      </c>
      <c r="J638" s="106">
        <f>Ave!H40</f>
        <v>78</v>
      </c>
      <c r="K638" s="106">
        <f>Ave!I40</f>
        <v>36.5</v>
      </c>
      <c r="L638" s="106">
        <f>Ave!J40</f>
        <v>41.5</v>
      </c>
      <c r="M638" s="106">
        <f>Ave!K40</f>
        <v>55</v>
      </c>
      <c r="N638" s="106">
        <f>Ave!L40</f>
        <v>50</v>
      </c>
      <c r="O638" s="106">
        <f>Ave!M40</f>
        <v>49.5</v>
      </c>
      <c r="P638" s="106">
        <f>Ave!N40</f>
        <v>68</v>
      </c>
      <c r="Q638" s="106">
        <f>Ave!O40</f>
        <v>60</v>
      </c>
      <c r="R638" s="106">
        <f>Ave!P40</f>
        <v>80</v>
      </c>
      <c r="S638" s="106">
        <f>Ave!Q40</f>
        <v>613.5</v>
      </c>
      <c r="T638" s="106">
        <f>Ave!R40</f>
        <v>55.772727272727273</v>
      </c>
      <c r="U638" s="119">
        <f>Ave!S40</f>
        <v>11</v>
      </c>
      <c r="V638" s="218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</row>
    <row r="639" spans="1:40" s="2" customFormat="1" ht="1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1"/>
      <c r="U639" s="52"/>
      <c r="V639" s="53"/>
    </row>
    <row r="640" spans="1:40" s="2" customFormat="1" ht="15" customHeight="1">
      <c r="B640" s="188" t="s">
        <v>73</v>
      </c>
      <c r="C640" s="188"/>
      <c r="D640" s="188"/>
      <c r="E640" s="188"/>
      <c r="F640" s="187" t="s">
        <v>74</v>
      </c>
      <c r="G640" s="187"/>
      <c r="H640" s="187"/>
      <c r="I640" s="187"/>
      <c r="J640" s="187"/>
      <c r="K640" s="187"/>
      <c r="L640" s="187"/>
      <c r="M640" s="187"/>
      <c r="N640" s="188" t="s">
        <v>75</v>
      </c>
      <c r="O640" s="188"/>
      <c r="P640" s="188"/>
      <c r="Q640" s="188"/>
      <c r="R640" s="188"/>
      <c r="S640" s="188"/>
      <c r="T640" s="188"/>
      <c r="U640" s="188"/>
      <c r="V640" s="188"/>
    </row>
    <row r="641" spans="1:40" s="2" customFormat="1" ht="15" customHeight="1">
      <c r="B641" s="187" t="s">
        <v>76</v>
      </c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54"/>
      <c r="O641" s="54" t="s">
        <v>77</v>
      </c>
      <c r="P641" s="54"/>
      <c r="Q641" s="54"/>
      <c r="R641" s="54"/>
      <c r="S641" s="54"/>
      <c r="T641" s="54"/>
      <c r="U641" s="54"/>
      <c r="V641" s="54"/>
    </row>
    <row r="642" spans="1:40" s="2" customFormat="1" ht="15" customHeight="1">
      <c r="B642" s="187" t="s">
        <v>76</v>
      </c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51"/>
      <c r="O642" s="51"/>
      <c r="P642" s="51"/>
      <c r="Q642" s="51"/>
      <c r="R642" s="51"/>
      <c r="S642" s="51"/>
      <c r="T642" s="51"/>
      <c r="U642" s="52"/>
      <c r="V642" s="53"/>
    </row>
    <row r="643" spans="1:40" s="2" customFormat="1" ht="15" customHeight="1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188" t="s">
        <v>78</v>
      </c>
      <c r="O643" s="188"/>
      <c r="P643" s="188"/>
      <c r="Q643" s="188"/>
      <c r="R643" s="188"/>
      <c r="S643" s="188"/>
      <c r="T643" s="188"/>
      <c r="U643" s="188"/>
      <c r="V643" s="188"/>
    </row>
    <row r="644" spans="1:40" s="2" customFormat="1" ht="15" customHeight="1">
      <c r="B644" s="189" t="s">
        <v>79</v>
      </c>
      <c r="C644" s="189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  <c r="N644" s="51"/>
      <c r="O644" s="51"/>
      <c r="P644" s="51"/>
      <c r="Q644" s="51"/>
      <c r="R644" s="51"/>
      <c r="S644" s="51"/>
      <c r="T644" s="51"/>
      <c r="U644" s="52"/>
      <c r="V644" s="53"/>
    </row>
    <row r="645" spans="1:40" s="2" customFormat="1" ht="1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2"/>
      <c r="V645" s="53"/>
    </row>
    <row r="646" spans="1:40" s="2" customFormat="1" ht="15" customHeight="1">
      <c r="B646" s="189" t="s">
        <v>80</v>
      </c>
      <c r="C646" s="189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  <c r="N646" s="51"/>
      <c r="O646" s="51"/>
      <c r="P646" s="51"/>
      <c r="Q646" s="51"/>
      <c r="R646" s="51"/>
      <c r="S646" s="51"/>
      <c r="T646" s="51"/>
      <c r="U646" s="52"/>
      <c r="V646" s="53"/>
    </row>
    <row r="647" spans="1:40" s="2" customFormat="1" ht="15" customHeight="1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1"/>
      <c r="O647" s="51"/>
      <c r="P647" s="51"/>
      <c r="Q647" s="51"/>
      <c r="R647" s="51"/>
      <c r="S647" s="51"/>
      <c r="T647" s="51"/>
      <c r="U647" s="52"/>
      <c r="V647" s="53"/>
    </row>
    <row r="648" spans="1:40" s="2" customFormat="1" ht="15" customHeight="1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1"/>
      <c r="O648" s="51"/>
      <c r="P648" s="51"/>
      <c r="Q648" s="51"/>
      <c r="R648" s="51"/>
      <c r="S648" s="51"/>
      <c r="T648" s="51"/>
      <c r="U648" s="52"/>
      <c r="V648" s="53"/>
    </row>
    <row r="649" spans="1:40" s="57" customFormat="1" ht="15" customHeight="1">
      <c r="B649" s="58"/>
      <c r="C649" s="58"/>
      <c r="D649" s="59" t="s">
        <v>26</v>
      </c>
      <c r="E649" s="57" t="s">
        <v>72</v>
      </c>
      <c r="M649" s="57" t="s">
        <v>81</v>
      </c>
      <c r="V649" s="60"/>
    </row>
    <row r="650" spans="1:40" s="76" customFormat="1" ht="15" customHeight="1">
      <c r="B650" s="74"/>
      <c r="C650" s="74"/>
      <c r="D650" s="75"/>
      <c r="H650" s="76" t="s">
        <v>28</v>
      </c>
      <c r="K650" s="76" t="s">
        <v>29</v>
      </c>
      <c r="N650" s="76" t="s">
        <v>30</v>
      </c>
      <c r="V650" s="61"/>
    </row>
    <row r="651" spans="1:40" s="112" customFormat="1" ht="21" customHeight="1">
      <c r="B651" s="193" t="s">
        <v>0</v>
      </c>
      <c r="C651" s="111"/>
      <c r="D651" s="193" t="s">
        <v>1</v>
      </c>
      <c r="E651" s="193" t="s">
        <v>2</v>
      </c>
      <c r="F651" s="193" t="s">
        <v>3</v>
      </c>
      <c r="G651" s="197" t="s">
        <v>23</v>
      </c>
      <c r="H651" s="190" t="s">
        <v>4</v>
      </c>
      <c r="I651" s="191"/>
      <c r="J651" s="191"/>
      <c r="K651" s="191"/>
      <c r="L651" s="191"/>
      <c r="M651" s="191"/>
      <c r="N651" s="191"/>
      <c r="O651" s="191"/>
      <c r="P651" s="191"/>
      <c r="Q651" s="191"/>
      <c r="R651" s="192"/>
      <c r="S651" s="193" t="s">
        <v>5</v>
      </c>
      <c r="T651" s="195" t="s">
        <v>24</v>
      </c>
      <c r="U651" s="193" t="s">
        <v>7</v>
      </c>
      <c r="V651" s="196" t="s">
        <v>22</v>
      </c>
    </row>
    <row r="652" spans="1:40" s="112" customFormat="1" ht="21" customHeight="1">
      <c r="B652" s="194"/>
      <c r="C652" s="111"/>
      <c r="D652" s="194"/>
      <c r="E652" s="194"/>
      <c r="F652" s="194"/>
      <c r="G652" s="198"/>
      <c r="H652" s="111" t="s">
        <v>96</v>
      </c>
      <c r="I652" s="111" t="s">
        <v>97</v>
      </c>
      <c r="J652" s="111" t="s">
        <v>98</v>
      </c>
      <c r="K652" s="111" t="s">
        <v>11</v>
      </c>
      <c r="L652" s="111" t="s">
        <v>16</v>
      </c>
      <c r="M652" s="111" t="s">
        <v>99</v>
      </c>
      <c r="N652" s="111" t="s">
        <v>100</v>
      </c>
      <c r="O652" s="111" t="s">
        <v>17</v>
      </c>
      <c r="P652" s="111" t="s">
        <v>14</v>
      </c>
      <c r="Q652" s="111" t="s">
        <v>18</v>
      </c>
      <c r="R652" s="111" t="s">
        <v>15</v>
      </c>
      <c r="S652" s="194"/>
      <c r="T652" s="195"/>
      <c r="U652" s="194"/>
      <c r="V652" s="196"/>
    </row>
    <row r="653" spans="1:40" s="109" customFormat="1" ht="21" customHeight="1">
      <c r="A653" s="35"/>
      <c r="B653" s="195">
        <v>37</v>
      </c>
      <c r="C653" s="197">
        <f>'S1'!C43</f>
        <v>39</v>
      </c>
      <c r="D653" s="212" t="str">
        <f>Ave!C41</f>
        <v>ዙበይር ሲራጅ አደም</v>
      </c>
      <c r="E653" s="195" t="str">
        <f>'S1'!E41</f>
        <v>M</v>
      </c>
      <c r="F653" s="195">
        <f>'S1'!F41</f>
        <v>17</v>
      </c>
      <c r="G653" s="106" t="s">
        <v>94</v>
      </c>
      <c r="H653" s="106">
        <f>'S1'!G41</f>
        <v>53</v>
      </c>
      <c r="I653" s="106">
        <f>'S1'!H41</f>
        <v>45</v>
      </c>
      <c r="J653" s="106">
        <f>'S1'!I41</f>
        <v>54</v>
      </c>
      <c r="K653" s="106">
        <f>'S1'!J41</f>
        <v>39</v>
      </c>
      <c r="L653" s="106">
        <f>'S1'!K41</f>
        <v>45</v>
      </c>
      <c r="M653" s="106">
        <f>'S1'!L41</f>
        <v>43</v>
      </c>
      <c r="N653" s="106">
        <f>'S1'!M41</f>
        <v>40</v>
      </c>
      <c r="O653" s="106">
        <f>'S1'!N41</f>
        <v>54</v>
      </c>
      <c r="P653" s="106">
        <f>'S1'!O41</f>
        <v>58</v>
      </c>
      <c r="Q653" s="106">
        <f>'S1'!P41</f>
        <v>56</v>
      </c>
      <c r="R653" s="106">
        <f>'S1'!Q41</f>
        <v>53</v>
      </c>
      <c r="S653" s="106">
        <f>'S1'!S41</f>
        <v>540</v>
      </c>
      <c r="T653" s="106">
        <f>'S1'!T41</f>
        <v>49.090909090909093</v>
      </c>
      <c r="U653" s="106">
        <f>'S1'!U41</f>
        <v>31</v>
      </c>
      <c r="V653" s="218" t="str">
        <f>Ave!T41</f>
        <v>ተዛውሯል</v>
      </c>
      <c r="W653" s="108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</row>
    <row r="654" spans="1:40" s="109" customFormat="1" ht="21" customHeight="1">
      <c r="A654" s="35"/>
      <c r="B654" s="195"/>
      <c r="C654" s="211"/>
      <c r="D654" s="213"/>
      <c r="E654" s="195"/>
      <c r="F654" s="195"/>
      <c r="G654" s="106" t="s">
        <v>95</v>
      </c>
      <c r="H654" s="106">
        <f>'S2'!G41</f>
        <v>77</v>
      </c>
      <c r="I654" s="106">
        <f>'S2'!H41</f>
        <v>49</v>
      </c>
      <c r="J654" s="106">
        <f>'S2'!I41</f>
        <v>47</v>
      </c>
      <c r="K654" s="106">
        <f>'S2'!J41</f>
        <v>46</v>
      </c>
      <c r="L654" s="106">
        <f>'S2'!K41</f>
        <v>56</v>
      </c>
      <c r="M654" s="106">
        <f>'S2'!L41</f>
        <v>62</v>
      </c>
      <c r="N654" s="106">
        <f>'S2'!M41</f>
        <v>76</v>
      </c>
      <c r="O654" s="106">
        <f>'S2'!N41</f>
        <v>56</v>
      </c>
      <c r="P654" s="106">
        <f>'S2'!O41</f>
        <v>60</v>
      </c>
      <c r="Q654" s="106">
        <f>'S2'!P41</f>
        <v>63</v>
      </c>
      <c r="R654" s="106">
        <f>'S2'!Q41</f>
        <v>80</v>
      </c>
      <c r="S654" s="106">
        <f>'S2'!S41</f>
        <v>672</v>
      </c>
      <c r="T654" s="106">
        <f>'S2'!T41</f>
        <v>61.090909090909093</v>
      </c>
      <c r="U654" s="106">
        <f>'S2'!U41</f>
        <v>5</v>
      </c>
      <c r="V654" s="218"/>
      <c r="W654" s="108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</row>
    <row r="655" spans="1:40" s="109" customFormat="1" ht="21" customHeight="1">
      <c r="A655" s="35"/>
      <c r="B655" s="195"/>
      <c r="C655" s="198"/>
      <c r="D655" s="214"/>
      <c r="E655" s="195"/>
      <c r="F655" s="195"/>
      <c r="G655" s="106" t="s">
        <v>24</v>
      </c>
      <c r="H655" s="106">
        <f>Ave!F41</f>
        <v>65</v>
      </c>
      <c r="I655" s="106">
        <f>Ave!G41</f>
        <v>47</v>
      </c>
      <c r="J655" s="106">
        <f>Ave!H41</f>
        <v>50.5</v>
      </c>
      <c r="K655" s="106">
        <f>Ave!I41</f>
        <v>42.5</v>
      </c>
      <c r="L655" s="106">
        <f>Ave!J41</f>
        <v>50.5</v>
      </c>
      <c r="M655" s="106">
        <f>Ave!K41</f>
        <v>52.5</v>
      </c>
      <c r="N655" s="106">
        <f>Ave!L41</f>
        <v>58</v>
      </c>
      <c r="O655" s="106">
        <f>Ave!M41</f>
        <v>55</v>
      </c>
      <c r="P655" s="106">
        <f>Ave!N41</f>
        <v>59</v>
      </c>
      <c r="Q655" s="106">
        <f>Ave!O41</f>
        <v>59.5</v>
      </c>
      <c r="R655" s="106">
        <f>Ave!P41</f>
        <v>66.5</v>
      </c>
      <c r="S655" s="106">
        <f>Ave!Q41</f>
        <v>606</v>
      </c>
      <c r="T655" s="106">
        <f>Ave!R41</f>
        <v>55.090909090909093</v>
      </c>
      <c r="U655" s="106">
        <f>Ave!S41</f>
        <v>12</v>
      </c>
      <c r="V655" s="218"/>
      <c r="W655" s="108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</row>
    <row r="656" spans="1:40" s="2" customFormat="1" ht="1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1"/>
      <c r="U656" s="52"/>
      <c r="V656" s="53"/>
    </row>
    <row r="657" spans="1:40" s="2" customFormat="1" ht="15" customHeight="1">
      <c r="B657" s="188" t="s">
        <v>73</v>
      </c>
      <c r="C657" s="188"/>
      <c r="D657" s="188"/>
      <c r="E657" s="188"/>
      <c r="F657" s="187" t="s">
        <v>74</v>
      </c>
      <c r="G657" s="187"/>
      <c r="H657" s="187"/>
      <c r="I657" s="187"/>
      <c r="J657" s="187"/>
      <c r="K657" s="187"/>
      <c r="L657" s="187"/>
      <c r="M657" s="187"/>
      <c r="N657" s="188" t="s">
        <v>75</v>
      </c>
      <c r="O657" s="188"/>
      <c r="P657" s="188"/>
      <c r="Q657" s="188"/>
      <c r="R657" s="188"/>
      <c r="S657" s="188"/>
      <c r="T657" s="188"/>
      <c r="U657" s="188"/>
      <c r="V657" s="188"/>
    </row>
    <row r="658" spans="1:40" s="2" customFormat="1" ht="15" customHeight="1">
      <c r="B658" s="187" t="s">
        <v>76</v>
      </c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54"/>
      <c r="O658" s="54" t="s">
        <v>77</v>
      </c>
      <c r="P658" s="54"/>
      <c r="Q658" s="54"/>
      <c r="R658" s="54"/>
      <c r="S658" s="54"/>
      <c r="T658" s="54"/>
      <c r="U658" s="54"/>
      <c r="V658" s="54"/>
    </row>
    <row r="659" spans="1:40" s="2" customFormat="1" ht="15" customHeight="1">
      <c r="B659" s="187" t="s">
        <v>76</v>
      </c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51"/>
      <c r="O659" s="51"/>
      <c r="P659" s="51"/>
      <c r="Q659" s="51"/>
      <c r="R659" s="51"/>
      <c r="S659" s="51"/>
      <c r="T659" s="51"/>
      <c r="U659" s="52"/>
      <c r="V659" s="53"/>
    </row>
    <row r="660" spans="1:40" s="2" customFormat="1" ht="15" customHeight="1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188" t="s">
        <v>78</v>
      </c>
      <c r="O660" s="188"/>
      <c r="P660" s="188"/>
      <c r="Q660" s="188"/>
      <c r="R660" s="188"/>
      <c r="S660" s="188"/>
      <c r="T660" s="188"/>
      <c r="U660" s="188"/>
      <c r="V660" s="188"/>
    </row>
    <row r="661" spans="1:40" s="2" customFormat="1" ht="15" customHeight="1">
      <c r="B661" s="189" t="s">
        <v>79</v>
      </c>
      <c r="C661" s="189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  <c r="N661" s="51"/>
      <c r="O661" s="51"/>
      <c r="P661" s="51"/>
      <c r="Q661" s="51"/>
      <c r="R661" s="51"/>
      <c r="S661" s="51"/>
      <c r="T661" s="51"/>
      <c r="U661" s="52"/>
      <c r="V661" s="53"/>
    </row>
    <row r="662" spans="1:40" s="2" customFormat="1" ht="1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2"/>
      <c r="V662" s="53"/>
    </row>
    <row r="663" spans="1:40" s="2" customFormat="1" ht="15" customHeight="1">
      <c r="B663" s="189" t="s">
        <v>80</v>
      </c>
      <c r="C663" s="189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  <c r="N663" s="51"/>
      <c r="O663" s="51"/>
      <c r="P663" s="51"/>
      <c r="Q663" s="51"/>
      <c r="R663" s="51"/>
      <c r="S663" s="51"/>
      <c r="T663" s="51"/>
      <c r="U663" s="52"/>
      <c r="V663" s="53"/>
    </row>
    <row r="664" spans="1:40" s="2" customFormat="1" ht="15" customHeight="1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1"/>
      <c r="O664" s="51"/>
      <c r="P664" s="51"/>
      <c r="Q664" s="51"/>
      <c r="R664" s="51"/>
      <c r="S664" s="51"/>
      <c r="T664" s="51"/>
      <c r="U664" s="52"/>
      <c r="V664" s="53"/>
    </row>
    <row r="665" spans="1:40" s="2" customFormat="1" ht="15" customHeight="1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1"/>
      <c r="O665" s="51"/>
      <c r="P665" s="51"/>
      <c r="Q665" s="51"/>
      <c r="R665" s="51"/>
      <c r="S665" s="51"/>
      <c r="T665" s="51"/>
      <c r="U665" s="52"/>
      <c r="V665" s="53"/>
    </row>
    <row r="666" spans="1:40" s="2" customFormat="1" ht="15" customHeight="1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1"/>
      <c r="O666" s="51"/>
      <c r="P666" s="51"/>
      <c r="Q666" s="51"/>
      <c r="R666" s="51"/>
      <c r="S666" s="51"/>
      <c r="T666" s="51"/>
      <c r="U666" s="52"/>
      <c r="V666" s="53"/>
    </row>
    <row r="667" spans="1:40" s="2" customFormat="1" ht="15" customHeight="1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1"/>
      <c r="O667" s="51"/>
      <c r="P667" s="51"/>
      <c r="Q667" s="51"/>
      <c r="R667" s="51"/>
      <c r="S667" s="51"/>
      <c r="T667" s="51"/>
      <c r="U667" s="52"/>
      <c r="V667" s="53"/>
    </row>
    <row r="668" spans="1:40" s="57" customFormat="1" ht="15" customHeight="1">
      <c r="B668" s="58"/>
      <c r="C668" s="58"/>
      <c r="D668" s="59" t="s">
        <v>26</v>
      </c>
      <c r="E668" s="57" t="s">
        <v>72</v>
      </c>
      <c r="M668" s="57" t="s">
        <v>81</v>
      </c>
      <c r="V668" s="60"/>
    </row>
    <row r="669" spans="1:40" s="76" customFormat="1" ht="15" customHeight="1">
      <c r="B669" s="74"/>
      <c r="C669" s="74"/>
      <c r="D669" s="75"/>
      <c r="H669" s="76" t="s">
        <v>28</v>
      </c>
      <c r="K669" s="76" t="s">
        <v>29</v>
      </c>
      <c r="N669" s="76" t="s">
        <v>30</v>
      </c>
      <c r="V669" s="61"/>
    </row>
    <row r="670" spans="1:40" s="112" customFormat="1" ht="21" customHeight="1">
      <c r="B670" s="193" t="s">
        <v>0</v>
      </c>
      <c r="C670" s="111"/>
      <c r="D670" s="193" t="s">
        <v>1</v>
      </c>
      <c r="E670" s="193" t="s">
        <v>2</v>
      </c>
      <c r="F670" s="193" t="s">
        <v>3</v>
      </c>
      <c r="G670" s="197" t="s">
        <v>23</v>
      </c>
      <c r="H670" s="190" t="s">
        <v>4</v>
      </c>
      <c r="I670" s="191"/>
      <c r="J670" s="191"/>
      <c r="K670" s="191"/>
      <c r="L670" s="191"/>
      <c r="M670" s="191"/>
      <c r="N670" s="191"/>
      <c r="O670" s="191"/>
      <c r="P670" s="191"/>
      <c r="Q670" s="191"/>
      <c r="R670" s="192"/>
      <c r="S670" s="193" t="s">
        <v>5</v>
      </c>
      <c r="T670" s="195" t="s">
        <v>24</v>
      </c>
      <c r="U670" s="193" t="s">
        <v>7</v>
      </c>
      <c r="V670" s="196" t="s">
        <v>22</v>
      </c>
    </row>
    <row r="671" spans="1:40" s="112" customFormat="1" ht="21" customHeight="1">
      <c r="B671" s="194"/>
      <c r="C671" s="111"/>
      <c r="D671" s="194"/>
      <c r="E671" s="194"/>
      <c r="F671" s="194"/>
      <c r="G671" s="198"/>
      <c r="H671" s="111" t="s">
        <v>96</v>
      </c>
      <c r="I671" s="111" t="s">
        <v>97</v>
      </c>
      <c r="J671" s="111" t="s">
        <v>98</v>
      </c>
      <c r="K671" s="111" t="s">
        <v>11</v>
      </c>
      <c r="L671" s="111" t="s">
        <v>16</v>
      </c>
      <c r="M671" s="111" t="s">
        <v>99</v>
      </c>
      <c r="N671" s="111" t="s">
        <v>100</v>
      </c>
      <c r="O671" s="111" t="s">
        <v>17</v>
      </c>
      <c r="P671" s="111" t="s">
        <v>14</v>
      </c>
      <c r="Q671" s="111" t="s">
        <v>18</v>
      </c>
      <c r="R671" s="111" t="s">
        <v>15</v>
      </c>
      <c r="S671" s="194"/>
      <c r="T671" s="195"/>
      <c r="U671" s="194"/>
      <c r="V671" s="196"/>
    </row>
    <row r="672" spans="1:40" s="109" customFormat="1" ht="21" customHeight="1">
      <c r="A672" s="35"/>
      <c r="B672" s="195">
        <v>38</v>
      </c>
      <c r="C672" s="197">
        <f>'S1'!C44</f>
        <v>40</v>
      </c>
      <c r="D672" s="212" t="str">
        <f>Ave!C42</f>
        <v>ዚያድ ሙሀመድ ተማም</v>
      </c>
      <c r="E672" s="195" t="str">
        <f>'S1'!E42</f>
        <v>M</v>
      </c>
      <c r="F672" s="195">
        <f>'S1'!F42</f>
        <v>16</v>
      </c>
      <c r="G672" s="106" t="s">
        <v>94</v>
      </c>
      <c r="H672" s="106">
        <f>'S1'!G42</f>
        <v>43</v>
      </c>
      <c r="I672" s="106">
        <f>'S1'!H42</f>
        <v>32</v>
      </c>
      <c r="J672" s="106">
        <f>'S1'!I42</f>
        <v>55</v>
      </c>
      <c r="K672" s="106">
        <f>'S1'!J42</f>
        <v>41</v>
      </c>
      <c r="L672" s="106">
        <f>'S1'!K42</f>
        <v>44</v>
      </c>
      <c r="M672" s="106">
        <f>'S1'!L42</f>
        <v>50</v>
      </c>
      <c r="N672" s="106">
        <f>'S1'!M42</f>
        <v>44</v>
      </c>
      <c r="O672" s="106">
        <f>'S1'!N42</f>
        <v>45</v>
      </c>
      <c r="P672" s="106">
        <f>'S1'!O42</f>
        <v>72.5</v>
      </c>
      <c r="Q672" s="106">
        <f>'S1'!P42</f>
        <v>44</v>
      </c>
      <c r="R672" s="106">
        <f>'S1'!Q42</f>
        <v>79</v>
      </c>
      <c r="S672" s="106">
        <f>'S1'!S42</f>
        <v>549.5</v>
      </c>
      <c r="T672" s="106">
        <f>'S1'!T42</f>
        <v>49.954545454545453</v>
      </c>
      <c r="U672" s="106">
        <f>'S1'!U42</f>
        <v>28</v>
      </c>
      <c r="V672" s="218" t="str">
        <f>Ave!T42</f>
        <v>አልተዛወረም</v>
      </c>
      <c r="W672" s="108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</row>
    <row r="673" spans="1:40" s="109" customFormat="1" ht="21" customHeight="1">
      <c r="A673" s="35"/>
      <c r="B673" s="195"/>
      <c r="C673" s="211"/>
      <c r="D673" s="213"/>
      <c r="E673" s="195"/>
      <c r="F673" s="195"/>
      <c r="G673" s="106" t="s">
        <v>95</v>
      </c>
      <c r="H673" s="106">
        <f>'S2'!G42</f>
        <v>64</v>
      </c>
      <c r="I673" s="106">
        <f>'S2'!H42</f>
        <v>43</v>
      </c>
      <c r="J673" s="106">
        <f>'S2'!I42</f>
        <v>28</v>
      </c>
      <c r="K673" s="106">
        <f>'S2'!J42</f>
        <v>43</v>
      </c>
      <c r="L673" s="106">
        <f>'S2'!K42</f>
        <v>60</v>
      </c>
      <c r="M673" s="106">
        <f>'S2'!L42</f>
        <v>39</v>
      </c>
      <c r="N673" s="106">
        <f>'S2'!M42</f>
        <v>65</v>
      </c>
      <c r="O673" s="106">
        <f>'S2'!N42</f>
        <v>44</v>
      </c>
      <c r="P673" s="106">
        <f>'S2'!O42</f>
        <v>65</v>
      </c>
      <c r="Q673" s="106">
        <f>'S2'!P42</f>
        <v>25</v>
      </c>
      <c r="R673" s="106">
        <f>'S2'!Q42</f>
        <v>39</v>
      </c>
      <c r="S673" s="106">
        <f>'S2'!S42</f>
        <v>515</v>
      </c>
      <c r="T673" s="106">
        <f>'S2'!T42</f>
        <v>46.81818181818182</v>
      </c>
      <c r="U673" s="106">
        <f>'S2'!U42</f>
        <v>32</v>
      </c>
      <c r="V673" s="218"/>
      <c r="W673" s="108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</row>
    <row r="674" spans="1:40" s="109" customFormat="1" ht="21" customHeight="1">
      <c r="A674" s="35"/>
      <c r="B674" s="195"/>
      <c r="C674" s="198"/>
      <c r="D674" s="214"/>
      <c r="E674" s="195"/>
      <c r="F674" s="195"/>
      <c r="G674" s="106" t="s">
        <v>24</v>
      </c>
      <c r="H674" s="106">
        <f>Ave!F42</f>
        <v>53.5</v>
      </c>
      <c r="I674" s="106">
        <f>Ave!G42</f>
        <v>37.5</v>
      </c>
      <c r="J674" s="106">
        <f>Ave!H42</f>
        <v>41.5</v>
      </c>
      <c r="K674" s="106">
        <f>Ave!I42</f>
        <v>42</v>
      </c>
      <c r="L674" s="106">
        <f>Ave!J42</f>
        <v>52</v>
      </c>
      <c r="M674" s="106">
        <f>Ave!K42</f>
        <v>44.5</v>
      </c>
      <c r="N674" s="106">
        <f>Ave!L42</f>
        <v>54.5</v>
      </c>
      <c r="O674" s="106">
        <f>Ave!M42</f>
        <v>44.5</v>
      </c>
      <c r="P674" s="106">
        <f>Ave!N42</f>
        <v>68.75</v>
      </c>
      <c r="Q674" s="106">
        <f>Ave!O42</f>
        <v>34.5</v>
      </c>
      <c r="R674" s="106">
        <f>Ave!P42</f>
        <v>59</v>
      </c>
      <c r="S674" s="106">
        <f>Ave!Q42</f>
        <v>532.25</v>
      </c>
      <c r="T674" s="106">
        <f>Ave!R42</f>
        <v>48.386363636363633</v>
      </c>
      <c r="U674" s="106">
        <f>Ave!S42</f>
        <v>33</v>
      </c>
      <c r="V674" s="218"/>
      <c r="W674" s="108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</row>
    <row r="675" spans="1:40" s="2" customFormat="1" ht="1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1"/>
      <c r="U675" s="52"/>
      <c r="V675" s="53"/>
    </row>
    <row r="676" spans="1:40" s="2" customFormat="1" ht="15" customHeight="1">
      <c r="B676" s="188" t="s">
        <v>73</v>
      </c>
      <c r="C676" s="188"/>
      <c r="D676" s="188"/>
      <c r="E676" s="188"/>
      <c r="F676" s="187" t="s">
        <v>74</v>
      </c>
      <c r="G676" s="187"/>
      <c r="H676" s="187"/>
      <c r="I676" s="187"/>
      <c r="J676" s="187"/>
      <c r="K676" s="187"/>
      <c r="L676" s="187"/>
      <c r="M676" s="187"/>
      <c r="N676" s="188" t="s">
        <v>75</v>
      </c>
      <c r="O676" s="188"/>
      <c r="P676" s="188"/>
      <c r="Q676" s="188"/>
      <c r="R676" s="188"/>
      <c r="S676" s="188"/>
      <c r="T676" s="188"/>
      <c r="U676" s="188"/>
      <c r="V676" s="188"/>
    </row>
    <row r="677" spans="1:40" s="2" customFormat="1" ht="15" customHeight="1">
      <c r="B677" s="187" t="s">
        <v>76</v>
      </c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54"/>
      <c r="O677" s="54" t="s">
        <v>77</v>
      </c>
      <c r="P677" s="54"/>
      <c r="Q677" s="54"/>
      <c r="R677" s="54"/>
      <c r="S677" s="54"/>
      <c r="T677" s="54"/>
      <c r="U677" s="54"/>
      <c r="V677" s="54"/>
    </row>
    <row r="678" spans="1:40" s="2" customFormat="1" ht="15" customHeight="1">
      <c r="B678" s="187" t="s">
        <v>76</v>
      </c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51"/>
      <c r="O678" s="51"/>
      <c r="P678" s="51"/>
      <c r="Q678" s="51"/>
      <c r="R678" s="51"/>
      <c r="S678" s="51"/>
      <c r="T678" s="51"/>
      <c r="U678" s="52"/>
      <c r="V678" s="53"/>
    </row>
    <row r="679" spans="1:40" s="2" customFormat="1" ht="15" customHeight="1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188" t="s">
        <v>78</v>
      </c>
      <c r="O679" s="188"/>
      <c r="P679" s="188"/>
      <c r="Q679" s="188"/>
      <c r="R679" s="188"/>
      <c r="S679" s="188"/>
      <c r="T679" s="188"/>
      <c r="U679" s="188"/>
      <c r="V679" s="188"/>
    </row>
    <row r="680" spans="1:40" s="2" customFormat="1" ht="15" customHeight="1">
      <c r="B680" s="189" t="s">
        <v>79</v>
      </c>
      <c r="C680" s="189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  <c r="N680" s="51"/>
      <c r="O680" s="51"/>
      <c r="P680" s="51"/>
      <c r="Q680" s="51"/>
      <c r="R680" s="51"/>
      <c r="S680" s="51"/>
      <c r="T680" s="51"/>
      <c r="U680" s="52"/>
      <c r="V680" s="53"/>
    </row>
    <row r="681" spans="1:40" s="2" customFormat="1" ht="1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2"/>
      <c r="V681" s="53"/>
    </row>
    <row r="682" spans="1:40" s="2" customFormat="1" ht="15" customHeight="1">
      <c r="B682" s="189" t="s">
        <v>80</v>
      </c>
      <c r="C682" s="189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  <c r="N682" s="51"/>
      <c r="O682" s="51"/>
      <c r="P682" s="51"/>
      <c r="Q682" s="51"/>
      <c r="R682" s="51"/>
      <c r="S682" s="51"/>
      <c r="T682" s="51"/>
      <c r="U682" s="52"/>
      <c r="V682" s="53"/>
    </row>
    <row r="683" spans="1:40" s="2" customFormat="1" ht="15" customHeight="1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1"/>
      <c r="O683" s="51"/>
      <c r="P683" s="51"/>
      <c r="Q683" s="51"/>
      <c r="R683" s="51"/>
      <c r="S683" s="51"/>
      <c r="T683" s="51"/>
      <c r="U683" s="52"/>
      <c r="V683" s="53"/>
    </row>
    <row r="684" spans="1:40" s="2" customFormat="1" ht="15" customHeight="1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1"/>
      <c r="O684" s="51"/>
      <c r="P684" s="51"/>
      <c r="Q684" s="51"/>
      <c r="R684" s="51"/>
      <c r="S684" s="51"/>
      <c r="T684" s="51"/>
      <c r="U684" s="52"/>
      <c r="V684" s="53"/>
    </row>
    <row r="685" spans="1:40" s="57" customFormat="1" ht="15" customHeight="1">
      <c r="B685" s="58"/>
      <c r="C685" s="58"/>
      <c r="D685" s="59" t="s">
        <v>26</v>
      </c>
      <c r="E685" s="57" t="s">
        <v>72</v>
      </c>
      <c r="M685" s="57" t="s">
        <v>81</v>
      </c>
      <c r="V685" s="60"/>
    </row>
    <row r="686" spans="1:40" s="76" customFormat="1" ht="15" customHeight="1">
      <c r="B686" s="74"/>
      <c r="C686" s="74"/>
      <c r="D686" s="75"/>
      <c r="H686" s="76" t="s">
        <v>28</v>
      </c>
      <c r="K686" s="76" t="s">
        <v>29</v>
      </c>
      <c r="N686" s="76" t="s">
        <v>30</v>
      </c>
      <c r="V686" s="61"/>
    </row>
    <row r="687" spans="1:40" s="112" customFormat="1" ht="21" customHeight="1">
      <c r="B687" s="193" t="s">
        <v>0</v>
      </c>
      <c r="C687" s="111"/>
      <c r="D687" s="193" t="s">
        <v>1</v>
      </c>
      <c r="E687" s="193" t="s">
        <v>2</v>
      </c>
      <c r="F687" s="193" t="s">
        <v>3</v>
      </c>
      <c r="G687" s="197" t="s">
        <v>23</v>
      </c>
      <c r="H687" s="190" t="s">
        <v>4</v>
      </c>
      <c r="I687" s="191"/>
      <c r="J687" s="191"/>
      <c r="K687" s="191"/>
      <c r="L687" s="191"/>
      <c r="M687" s="191"/>
      <c r="N687" s="191"/>
      <c r="O687" s="191"/>
      <c r="P687" s="191"/>
      <c r="Q687" s="191"/>
      <c r="R687" s="192"/>
      <c r="S687" s="193" t="s">
        <v>5</v>
      </c>
      <c r="T687" s="195" t="s">
        <v>24</v>
      </c>
      <c r="U687" s="193" t="s">
        <v>7</v>
      </c>
      <c r="V687" s="196" t="s">
        <v>22</v>
      </c>
    </row>
    <row r="688" spans="1:40" s="112" customFormat="1" ht="21" customHeight="1">
      <c r="B688" s="194"/>
      <c r="C688" s="111"/>
      <c r="D688" s="194"/>
      <c r="E688" s="194"/>
      <c r="F688" s="194"/>
      <c r="G688" s="198"/>
      <c r="H688" s="111" t="s">
        <v>96</v>
      </c>
      <c r="I688" s="111" t="s">
        <v>97</v>
      </c>
      <c r="J688" s="111" t="s">
        <v>98</v>
      </c>
      <c r="K688" s="111" t="s">
        <v>11</v>
      </c>
      <c r="L688" s="111" t="s">
        <v>16</v>
      </c>
      <c r="M688" s="111" t="s">
        <v>99</v>
      </c>
      <c r="N688" s="111" t="s">
        <v>100</v>
      </c>
      <c r="O688" s="111" t="s">
        <v>17</v>
      </c>
      <c r="P688" s="111" t="s">
        <v>14</v>
      </c>
      <c r="Q688" s="111" t="s">
        <v>18</v>
      </c>
      <c r="R688" s="111" t="s">
        <v>15</v>
      </c>
      <c r="S688" s="194"/>
      <c r="T688" s="195"/>
      <c r="U688" s="194"/>
      <c r="V688" s="196"/>
    </row>
    <row r="689" spans="1:40" s="109" customFormat="1" ht="21" customHeight="1">
      <c r="A689" s="35"/>
      <c r="B689" s="195">
        <v>39</v>
      </c>
      <c r="C689" s="197">
        <f>'S1'!C45</f>
        <v>41</v>
      </c>
      <c r="D689" s="212" t="str">
        <f>Ave!C43</f>
        <v>ፈይሰል አደም የሱፍ</v>
      </c>
      <c r="E689" s="195" t="str">
        <f>'S1'!E43</f>
        <v>M</v>
      </c>
      <c r="F689" s="195">
        <f>'S1'!F43</f>
        <v>15</v>
      </c>
      <c r="G689" s="106" t="s">
        <v>94</v>
      </c>
      <c r="H689" s="106">
        <f>'S1'!G43</f>
        <v>46</v>
      </c>
      <c r="I689" s="106">
        <f>'S1'!H43</f>
        <v>32</v>
      </c>
      <c r="J689" s="106">
        <f>'S1'!I43</f>
        <v>53</v>
      </c>
      <c r="K689" s="106">
        <f>'S1'!J43</f>
        <v>41</v>
      </c>
      <c r="L689" s="106">
        <f>'S1'!K43</f>
        <v>55</v>
      </c>
      <c r="M689" s="106">
        <f>'S1'!L43</f>
        <v>58</v>
      </c>
      <c r="N689" s="106">
        <f>'S1'!M43</f>
        <v>52</v>
      </c>
      <c r="O689" s="106">
        <f>'S1'!N43</f>
        <v>51</v>
      </c>
      <c r="P689" s="106">
        <f>'S1'!O43</f>
        <v>78</v>
      </c>
      <c r="Q689" s="106">
        <f>'S1'!P43</f>
        <v>59</v>
      </c>
      <c r="R689" s="106">
        <f>'S1'!Q43</f>
        <v>80</v>
      </c>
      <c r="S689" s="106">
        <f>'S1'!S43</f>
        <v>605</v>
      </c>
      <c r="T689" s="106">
        <f>'S1'!T43</f>
        <v>55</v>
      </c>
      <c r="U689" s="106">
        <f>'S1'!U43</f>
        <v>11</v>
      </c>
      <c r="V689" s="218" t="str">
        <f>Ave!T43</f>
        <v>ተዛውሯል</v>
      </c>
      <c r="W689" s="108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</row>
    <row r="690" spans="1:40" s="109" customFormat="1" ht="21" customHeight="1">
      <c r="A690" s="35"/>
      <c r="B690" s="195"/>
      <c r="C690" s="211"/>
      <c r="D690" s="213"/>
      <c r="E690" s="195"/>
      <c r="F690" s="195"/>
      <c r="G690" s="106" t="s">
        <v>95</v>
      </c>
      <c r="H690" s="106">
        <f>'S2'!G43</f>
        <v>59</v>
      </c>
      <c r="I690" s="106">
        <f>'S2'!H43</f>
        <v>56</v>
      </c>
      <c r="J690" s="106">
        <f>'S2'!I43</f>
        <v>54</v>
      </c>
      <c r="K690" s="106">
        <f>'S2'!J43</f>
        <v>47</v>
      </c>
      <c r="L690" s="106">
        <f>'S2'!K43</f>
        <v>63</v>
      </c>
      <c r="M690" s="106">
        <f>'S2'!L43</f>
        <v>46</v>
      </c>
      <c r="N690" s="106">
        <f>'S2'!M43</f>
        <v>79</v>
      </c>
      <c r="O690" s="106">
        <f>'S2'!N43</f>
        <v>53</v>
      </c>
      <c r="P690" s="106">
        <f>'S2'!O43</f>
        <v>76</v>
      </c>
      <c r="Q690" s="106">
        <f>'S2'!P43</f>
        <v>62</v>
      </c>
      <c r="R690" s="106">
        <f>'S2'!Q43</f>
        <v>60</v>
      </c>
      <c r="S690" s="106">
        <f>'S2'!S43</f>
        <v>655</v>
      </c>
      <c r="T690" s="106">
        <f>'S2'!T43</f>
        <v>59.545454545454547</v>
      </c>
      <c r="U690" s="106">
        <f>'S2'!U43</f>
        <v>6</v>
      </c>
      <c r="V690" s="218"/>
      <c r="W690" s="108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</row>
    <row r="691" spans="1:40" s="109" customFormat="1" ht="21" customHeight="1">
      <c r="A691" s="35"/>
      <c r="B691" s="195"/>
      <c r="C691" s="198"/>
      <c r="D691" s="214"/>
      <c r="E691" s="195"/>
      <c r="F691" s="195"/>
      <c r="G691" s="106" t="s">
        <v>24</v>
      </c>
      <c r="H691" s="106">
        <f>Ave!F43</f>
        <v>52.5</v>
      </c>
      <c r="I691" s="106">
        <f>Ave!G43</f>
        <v>44</v>
      </c>
      <c r="J691" s="106">
        <f>Ave!H43</f>
        <v>53.5</v>
      </c>
      <c r="K691" s="106">
        <f>Ave!I43</f>
        <v>44</v>
      </c>
      <c r="L691" s="106">
        <f>Ave!J43</f>
        <v>59</v>
      </c>
      <c r="M691" s="106">
        <f>Ave!K43</f>
        <v>52</v>
      </c>
      <c r="N691" s="106">
        <f>Ave!L43</f>
        <v>65.5</v>
      </c>
      <c r="O691" s="106">
        <f>Ave!M43</f>
        <v>52</v>
      </c>
      <c r="P691" s="106">
        <f>Ave!N43</f>
        <v>77</v>
      </c>
      <c r="Q691" s="106">
        <f>Ave!O43</f>
        <v>60.5</v>
      </c>
      <c r="R691" s="106">
        <f>Ave!P43</f>
        <v>70</v>
      </c>
      <c r="S691" s="106">
        <f>Ave!Q43</f>
        <v>630</v>
      </c>
      <c r="T691" s="106">
        <f>Ave!R43</f>
        <v>57.272727272727273</v>
      </c>
      <c r="U691" s="106">
        <f>Ave!S43</f>
        <v>9</v>
      </c>
      <c r="V691" s="218"/>
      <c r="W691" s="108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</row>
    <row r="692" spans="1:40" s="2" customFormat="1" ht="1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1"/>
      <c r="U692" s="52"/>
      <c r="V692" s="53"/>
    </row>
    <row r="693" spans="1:40" s="2" customFormat="1" ht="15" customHeight="1">
      <c r="B693" s="188" t="s">
        <v>73</v>
      </c>
      <c r="C693" s="188"/>
      <c r="D693" s="188"/>
      <c r="E693" s="188"/>
      <c r="F693" s="187" t="s">
        <v>74</v>
      </c>
      <c r="G693" s="187"/>
      <c r="H693" s="187"/>
      <c r="I693" s="187"/>
      <c r="J693" s="187"/>
      <c r="K693" s="187"/>
      <c r="L693" s="187"/>
      <c r="M693" s="187"/>
      <c r="N693" s="188" t="s">
        <v>75</v>
      </c>
      <c r="O693" s="188"/>
      <c r="P693" s="188"/>
      <c r="Q693" s="188"/>
      <c r="R693" s="188"/>
      <c r="S693" s="188"/>
      <c r="T693" s="188"/>
      <c r="U693" s="188"/>
      <c r="V693" s="188"/>
    </row>
    <row r="694" spans="1:40" s="2" customFormat="1" ht="15" customHeight="1">
      <c r="B694" s="187" t="s">
        <v>76</v>
      </c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54"/>
      <c r="O694" s="54" t="s">
        <v>77</v>
      </c>
      <c r="P694" s="54"/>
      <c r="Q694" s="54"/>
      <c r="R694" s="54"/>
      <c r="S694" s="54"/>
      <c r="T694" s="54"/>
      <c r="U694" s="54"/>
      <c r="V694" s="54"/>
    </row>
    <row r="695" spans="1:40" s="2" customFormat="1" ht="15" customHeight="1">
      <c r="B695" s="187" t="s">
        <v>76</v>
      </c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51"/>
      <c r="O695" s="51"/>
      <c r="P695" s="51"/>
      <c r="Q695" s="51"/>
      <c r="R695" s="51"/>
      <c r="S695" s="51"/>
      <c r="T695" s="51"/>
      <c r="U695" s="52"/>
      <c r="V695" s="53"/>
    </row>
    <row r="696" spans="1:40" s="2" customFormat="1" ht="15" customHeight="1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188" t="s">
        <v>78</v>
      </c>
      <c r="O696" s="188"/>
      <c r="P696" s="188"/>
      <c r="Q696" s="188"/>
      <c r="R696" s="188"/>
      <c r="S696" s="188"/>
      <c r="T696" s="188"/>
      <c r="U696" s="188"/>
      <c r="V696" s="188"/>
    </row>
    <row r="697" spans="1:40" s="2" customFormat="1" ht="15" customHeight="1">
      <c r="B697" s="189" t="s">
        <v>79</v>
      </c>
      <c r="C697" s="189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  <c r="N697" s="51"/>
      <c r="O697" s="51"/>
      <c r="P697" s="51"/>
      <c r="Q697" s="51"/>
      <c r="R697" s="51"/>
      <c r="S697" s="51"/>
      <c r="T697" s="51"/>
      <c r="U697" s="52"/>
      <c r="V697" s="53"/>
    </row>
    <row r="698" spans="1:40" s="2" customFormat="1" ht="1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2"/>
      <c r="V698" s="53"/>
    </row>
    <row r="699" spans="1:40" s="2" customFormat="1" ht="15" customHeight="1">
      <c r="B699" s="189" t="s">
        <v>80</v>
      </c>
      <c r="C699" s="189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  <c r="N699" s="51"/>
      <c r="O699" s="51"/>
      <c r="P699" s="51"/>
      <c r="Q699" s="51"/>
      <c r="R699" s="51"/>
      <c r="S699" s="51"/>
      <c r="T699" s="51"/>
      <c r="U699" s="52"/>
      <c r="V699" s="53"/>
    </row>
    <row r="700" spans="1:40" s="2" customFormat="1" ht="15" customHeight="1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1"/>
      <c r="O700" s="51"/>
      <c r="P700" s="51"/>
      <c r="Q700" s="51"/>
      <c r="R700" s="51"/>
      <c r="S700" s="51"/>
      <c r="T700" s="51"/>
      <c r="U700" s="52"/>
      <c r="V700" s="53"/>
    </row>
    <row r="701" spans="1:40" s="2" customFormat="1" ht="15" customHeight="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1"/>
      <c r="O701" s="51"/>
      <c r="P701" s="51"/>
      <c r="Q701" s="51"/>
      <c r="R701" s="51"/>
      <c r="S701" s="51"/>
      <c r="T701" s="51"/>
      <c r="U701" s="52"/>
      <c r="V701" s="53"/>
    </row>
    <row r="702" spans="1:40" s="2" customFormat="1" ht="15" customHeight="1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1"/>
      <c r="O702" s="51"/>
      <c r="P702" s="51"/>
      <c r="Q702" s="51"/>
      <c r="R702" s="51"/>
      <c r="S702" s="51"/>
      <c r="T702" s="51"/>
      <c r="U702" s="52"/>
      <c r="V702" s="53"/>
    </row>
    <row r="703" spans="1:40" s="2" customFormat="1" ht="15" customHeight="1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1"/>
      <c r="O703" s="51"/>
      <c r="P703" s="51"/>
      <c r="Q703" s="51"/>
      <c r="R703" s="51"/>
      <c r="S703" s="51"/>
      <c r="T703" s="51"/>
      <c r="U703" s="52"/>
      <c r="V703" s="53"/>
    </row>
    <row r="704" spans="1:40" s="57" customFormat="1" ht="15" customHeight="1">
      <c r="B704" s="58"/>
      <c r="C704" s="58"/>
      <c r="D704" s="59" t="s">
        <v>26</v>
      </c>
      <c r="E704" s="57" t="s">
        <v>72</v>
      </c>
      <c r="M704" s="57" t="s">
        <v>81</v>
      </c>
      <c r="V704" s="60"/>
    </row>
    <row r="705" spans="1:40" s="76" customFormat="1" ht="15" customHeight="1">
      <c r="B705" s="74"/>
      <c r="C705" s="74"/>
      <c r="D705" s="75"/>
      <c r="H705" s="76" t="s">
        <v>28</v>
      </c>
      <c r="K705" s="76" t="s">
        <v>29</v>
      </c>
      <c r="N705" s="76" t="s">
        <v>30</v>
      </c>
      <c r="V705" s="61"/>
    </row>
    <row r="706" spans="1:40" s="112" customFormat="1" ht="21" customHeight="1">
      <c r="B706" s="193" t="s">
        <v>0</v>
      </c>
      <c r="C706" s="111"/>
      <c r="D706" s="193" t="s">
        <v>1</v>
      </c>
      <c r="E706" s="193" t="s">
        <v>2</v>
      </c>
      <c r="F706" s="193" t="s">
        <v>3</v>
      </c>
      <c r="G706" s="197" t="s">
        <v>23</v>
      </c>
      <c r="H706" s="190" t="s">
        <v>4</v>
      </c>
      <c r="I706" s="191"/>
      <c r="J706" s="191"/>
      <c r="K706" s="191"/>
      <c r="L706" s="191"/>
      <c r="M706" s="191"/>
      <c r="N706" s="191"/>
      <c r="O706" s="191"/>
      <c r="P706" s="191"/>
      <c r="Q706" s="191"/>
      <c r="R706" s="192"/>
      <c r="S706" s="193" t="s">
        <v>5</v>
      </c>
      <c r="T706" s="195" t="s">
        <v>24</v>
      </c>
      <c r="U706" s="193" t="s">
        <v>7</v>
      </c>
      <c r="V706" s="196" t="s">
        <v>22</v>
      </c>
    </row>
    <row r="707" spans="1:40" s="112" customFormat="1" ht="21" customHeight="1">
      <c r="B707" s="194"/>
      <c r="C707" s="111"/>
      <c r="D707" s="194"/>
      <c r="E707" s="194"/>
      <c r="F707" s="194"/>
      <c r="G707" s="198"/>
      <c r="H707" s="111" t="s">
        <v>96</v>
      </c>
      <c r="I707" s="111" t="s">
        <v>97</v>
      </c>
      <c r="J707" s="111" t="s">
        <v>98</v>
      </c>
      <c r="K707" s="111" t="s">
        <v>11</v>
      </c>
      <c r="L707" s="111" t="s">
        <v>16</v>
      </c>
      <c r="M707" s="111" t="s">
        <v>99</v>
      </c>
      <c r="N707" s="111" t="s">
        <v>100</v>
      </c>
      <c r="O707" s="111" t="s">
        <v>17</v>
      </c>
      <c r="P707" s="111" t="s">
        <v>14</v>
      </c>
      <c r="Q707" s="111" t="s">
        <v>18</v>
      </c>
      <c r="R707" s="111" t="s">
        <v>15</v>
      </c>
      <c r="S707" s="194"/>
      <c r="T707" s="195"/>
      <c r="U707" s="194"/>
      <c r="V707" s="196"/>
    </row>
    <row r="708" spans="1:40" s="109" customFormat="1" ht="21" customHeight="1">
      <c r="A708" s="35"/>
      <c r="B708" s="195">
        <v>40</v>
      </c>
      <c r="C708" s="197">
        <f>'S1'!C46</f>
        <v>42</v>
      </c>
      <c r="D708" s="212" t="str">
        <f>Ave!C44</f>
        <v>ፉዓድ ኑራድስ ካሳው</v>
      </c>
      <c r="E708" s="195" t="str">
        <f>'S1'!E44</f>
        <v>M</v>
      </c>
      <c r="F708" s="195">
        <f>'S1'!F44</f>
        <v>17</v>
      </c>
      <c r="G708" s="106" t="s">
        <v>94</v>
      </c>
      <c r="H708" s="106">
        <f>'S1'!G44</f>
        <v>52</v>
      </c>
      <c r="I708" s="106">
        <f>'S1'!H44</f>
        <v>37</v>
      </c>
      <c r="J708" s="106">
        <f>'S1'!I44</f>
        <v>64</v>
      </c>
      <c r="K708" s="106">
        <f>'S1'!J44</f>
        <v>38</v>
      </c>
      <c r="L708" s="106">
        <f>'S1'!K44</f>
        <v>40</v>
      </c>
      <c r="M708" s="106">
        <f>'S1'!L44</f>
        <v>69</v>
      </c>
      <c r="N708" s="106">
        <f>'S1'!M44</f>
        <v>53</v>
      </c>
      <c r="O708" s="106">
        <f>'S1'!N44</f>
        <v>53</v>
      </c>
      <c r="P708" s="106">
        <f>'S1'!O44</f>
        <v>81</v>
      </c>
      <c r="Q708" s="106">
        <f>'S1'!P44</f>
        <v>62</v>
      </c>
      <c r="R708" s="106">
        <f>'S1'!Q44</f>
        <v>83</v>
      </c>
      <c r="S708" s="106">
        <f>'S1'!S44</f>
        <v>632</v>
      </c>
      <c r="T708" s="106">
        <f>'S1'!T44</f>
        <v>57.454545454545453</v>
      </c>
      <c r="U708" s="106">
        <f>'S1'!U44</f>
        <v>8</v>
      </c>
      <c r="V708" s="218" t="str">
        <f>Ave!T44</f>
        <v>ተዛውሯል</v>
      </c>
      <c r="W708" s="108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</row>
    <row r="709" spans="1:40" s="109" customFormat="1" ht="21" customHeight="1">
      <c r="A709" s="35"/>
      <c r="B709" s="195"/>
      <c r="C709" s="211"/>
      <c r="D709" s="213"/>
      <c r="E709" s="195"/>
      <c r="F709" s="195"/>
      <c r="G709" s="106" t="s">
        <v>95</v>
      </c>
      <c r="H709" s="106">
        <f>'S2'!G44</f>
        <v>81</v>
      </c>
      <c r="I709" s="106">
        <f>'S2'!H44</f>
        <v>35</v>
      </c>
      <c r="J709" s="106">
        <f>'S2'!I44</f>
        <v>44</v>
      </c>
      <c r="K709" s="106">
        <f>'S2'!J44</f>
        <v>52</v>
      </c>
      <c r="L709" s="106">
        <f>'S2'!K44</f>
        <v>60</v>
      </c>
      <c r="M709" s="106">
        <f>'S2'!L44</f>
        <v>56</v>
      </c>
      <c r="N709" s="106">
        <f>'S2'!M44</f>
        <v>78</v>
      </c>
      <c r="O709" s="106">
        <f>'S2'!N44</f>
        <v>53</v>
      </c>
      <c r="P709" s="106">
        <f>'S2'!O44</f>
        <v>68</v>
      </c>
      <c r="Q709" s="106">
        <f>'S2'!P44</f>
        <v>62</v>
      </c>
      <c r="R709" s="106">
        <f>'S2'!Q44</f>
        <v>62</v>
      </c>
      <c r="S709" s="106">
        <f>'S2'!S44</f>
        <v>651</v>
      </c>
      <c r="T709" s="106">
        <f>'S2'!T44</f>
        <v>59.18181818181818</v>
      </c>
      <c r="U709" s="106">
        <f>'S2'!U44</f>
        <v>7</v>
      </c>
      <c r="V709" s="218"/>
      <c r="W709" s="108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</row>
    <row r="710" spans="1:40" s="109" customFormat="1" ht="21" customHeight="1">
      <c r="A710" s="35"/>
      <c r="B710" s="195"/>
      <c r="C710" s="198"/>
      <c r="D710" s="214"/>
      <c r="E710" s="195"/>
      <c r="F710" s="195"/>
      <c r="G710" s="106" t="s">
        <v>24</v>
      </c>
      <c r="H710" s="106">
        <f>Ave!F44</f>
        <v>66.5</v>
      </c>
      <c r="I710" s="106">
        <f>Ave!G44</f>
        <v>36</v>
      </c>
      <c r="J710" s="106">
        <f>Ave!H44</f>
        <v>54</v>
      </c>
      <c r="K710" s="106">
        <f>Ave!I44</f>
        <v>45</v>
      </c>
      <c r="L710" s="106">
        <f>Ave!J44</f>
        <v>50</v>
      </c>
      <c r="M710" s="106">
        <f>Ave!K44</f>
        <v>62.5</v>
      </c>
      <c r="N710" s="106">
        <f>Ave!L44</f>
        <v>65.5</v>
      </c>
      <c r="O710" s="106">
        <f>Ave!M44</f>
        <v>53</v>
      </c>
      <c r="P710" s="106">
        <f>Ave!N44</f>
        <v>74.5</v>
      </c>
      <c r="Q710" s="106">
        <f>Ave!O44</f>
        <v>62</v>
      </c>
      <c r="R710" s="106">
        <f>Ave!P44</f>
        <v>72.5</v>
      </c>
      <c r="S710" s="106">
        <f>Ave!Q44</f>
        <v>641.5</v>
      </c>
      <c r="T710" s="106">
        <f>Ave!R44</f>
        <v>58.31818181818182</v>
      </c>
      <c r="U710" s="106">
        <f>Ave!S44</f>
        <v>7</v>
      </c>
      <c r="V710" s="218"/>
      <c r="W710" s="108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</row>
    <row r="711" spans="1:40" s="2" customFormat="1" ht="1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1"/>
      <c r="U711" s="52"/>
      <c r="V711" s="53"/>
    </row>
    <row r="712" spans="1:40" s="2" customFormat="1" ht="15" customHeight="1">
      <c r="B712" s="188" t="s">
        <v>73</v>
      </c>
      <c r="C712" s="188"/>
      <c r="D712" s="188"/>
      <c r="E712" s="188"/>
      <c r="F712" s="187" t="s">
        <v>74</v>
      </c>
      <c r="G712" s="187"/>
      <c r="H712" s="187"/>
      <c r="I712" s="187"/>
      <c r="J712" s="187"/>
      <c r="K712" s="187"/>
      <c r="L712" s="187"/>
      <c r="M712" s="187"/>
      <c r="N712" s="188" t="s">
        <v>75</v>
      </c>
      <c r="O712" s="188"/>
      <c r="P712" s="188"/>
      <c r="Q712" s="188"/>
      <c r="R712" s="188"/>
      <c r="S712" s="188"/>
      <c r="T712" s="188"/>
      <c r="U712" s="188"/>
      <c r="V712" s="188"/>
    </row>
    <row r="713" spans="1:40" s="2" customFormat="1" ht="15" customHeight="1">
      <c r="B713" s="187" t="s">
        <v>76</v>
      </c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54"/>
      <c r="O713" s="54" t="s">
        <v>77</v>
      </c>
      <c r="P713" s="54"/>
      <c r="Q713" s="54"/>
      <c r="R713" s="54"/>
      <c r="S713" s="54"/>
      <c r="T713" s="54"/>
      <c r="U713" s="54"/>
      <c r="V713" s="54"/>
    </row>
    <row r="714" spans="1:40" s="2" customFormat="1" ht="15" customHeight="1">
      <c r="B714" s="187" t="s">
        <v>76</v>
      </c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51"/>
      <c r="O714" s="51"/>
      <c r="P714" s="51"/>
      <c r="Q714" s="51"/>
      <c r="R714" s="51"/>
      <c r="S714" s="51"/>
      <c r="T714" s="51"/>
      <c r="U714" s="52"/>
      <c r="V714" s="53"/>
    </row>
    <row r="715" spans="1:40" s="2" customFormat="1" ht="15" customHeight="1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188" t="s">
        <v>78</v>
      </c>
      <c r="O715" s="188"/>
      <c r="P715" s="188"/>
      <c r="Q715" s="188"/>
      <c r="R715" s="188"/>
      <c r="S715" s="188"/>
      <c r="T715" s="188"/>
      <c r="U715" s="188"/>
      <c r="V715" s="188"/>
    </row>
    <row r="716" spans="1:40" s="2" customFormat="1" ht="15" customHeight="1">
      <c r="B716" s="189" t="s">
        <v>79</v>
      </c>
      <c r="C716" s="189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  <c r="N716" s="51"/>
      <c r="O716" s="51"/>
      <c r="P716" s="51"/>
      <c r="Q716" s="51"/>
      <c r="R716" s="51"/>
      <c r="S716" s="51"/>
      <c r="T716" s="51"/>
      <c r="U716" s="52"/>
      <c r="V716" s="53"/>
    </row>
    <row r="717" spans="1:40" s="2" customFormat="1" ht="1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2"/>
      <c r="V717" s="53"/>
    </row>
    <row r="718" spans="1:40" s="2" customFormat="1" ht="15" customHeight="1">
      <c r="B718" s="189" t="s">
        <v>80</v>
      </c>
      <c r="C718" s="189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  <c r="N718" s="51"/>
      <c r="O718" s="51"/>
      <c r="P718" s="51"/>
      <c r="Q718" s="51"/>
      <c r="R718" s="51"/>
      <c r="S718" s="51"/>
      <c r="T718" s="51"/>
      <c r="U718" s="52"/>
      <c r="V718" s="53"/>
    </row>
    <row r="719" spans="1:40" s="2" customFormat="1" ht="15" customHeight="1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1"/>
      <c r="O719" s="51"/>
      <c r="P719" s="51"/>
      <c r="Q719" s="51"/>
      <c r="R719" s="51"/>
      <c r="S719" s="51"/>
      <c r="T719" s="51"/>
      <c r="U719" s="52"/>
      <c r="V719" s="53"/>
    </row>
    <row r="720" spans="1:40" s="2" customFormat="1" ht="15" customHeight="1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1"/>
      <c r="O720" s="51"/>
      <c r="P720" s="51"/>
      <c r="Q720" s="51"/>
      <c r="R720" s="51"/>
      <c r="S720" s="51"/>
      <c r="T720" s="51"/>
      <c r="U720" s="52"/>
      <c r="V720" s="53"/>
    </row>
    <row r="721" spans="1:40" s="57" customFormat="1" ht="15" customHeight="1">
      <c r="B721" s="58"/>
      <c r="C721" s="58"/>
      <c r="D721" s="59" t="s">
        <v>26</v>
      </c>
      <c r="E721" s="57" t="s">
        <v>72</v>
      </c>
      <c r="M721" s="57" t="s">
        <v>81</v>
      </c>
      <c r="V721" s="60"/>
    </row>
    <row r="722" spans="1:40" s="76" customFormat="1" ht="15" customHeight="1">
      <c r="B722" s="74"/>
      <c r="C722" s="74"/>
      <c r="D722" s="75"/>
      <c r="H722" s="76" t="s">
        <v>28</v>
      </c>
      <c r="K722" s="76" t="s">
        <v>29</v>
      </c>
      <c r="N722" s="76" t="s">
        <v>30</v>
      </c>
      <c r="V722" s="61"/>
    </row>
    <row r="723" spans="1:40" s="112" customFormat="1" ht="21" customHeight="1">
      <c r="B723" s="193" t="s">
        <v>0</v>
      </c>
      <c r="C723" s="111"/>
      <c r="D723" s="193" t="s">
        <v>1</v>
      </c>
      <c r="E723" s="193" t="s">
        <v>2</v>
      </c>
      <c r="F723" s="193" t="s">
        <v>3</v>
      </c>
      <c r="G723" s="197" t="s">
        <v>23</v>
      </c>
      <c r="H723" s="190" t="s">
        <v>4</v>
      </c>
      <c r="I723" s="191"/>
      <c r="J723" s="191"/>
      <c r="K723" s="191"/>
      <c r="L723" s="191"/>
      <c r="M723" s="191"/>
      <c r="N723" s="191"/>
      <c r="O723" s="191"/>
      <c r="P723" s="191"/>
      <c r="Q723" s="191"/>
      <c r="R723" s="192"/>
      <c r="S723" s="193" t="s">
        <v>5</v>
      </c>
      <c r="T723" s="195" t="s">
        <v>24</v>
      </c>
      <c r="U723" s="193" t="s">
        <v>7</v>
      </c>
      <c r="V723" s="196" t="s">
        <v>22</v>
      </c>
    </row>
    <row r="724" spans="1:40" s="112" customFormat="1" ht="21" customHeight="1">
      <c r="B724" s="194"/>
      <c r="C724" s="111"/>
      <c r="D724" s="194"/>
      <c r="E724" s="194"/>
      <c r="F724" s="194"/>
      <c r="G724" s="198"/>
      <c r="H724" s="111" t="s">
        <v>96</v>
      </c>
      <c r="I724" s="111" t="s">
        <v>97</v>
      </c>
      <c r="J724" s="111" t="s">
        <v>98</v>
      </c>
      <c r="K724" s="111" t="s">
        <v>11</v>
      </c>
      <c r="L724" s="111" t="s">
        <v>16</v>
      </c>
      <c r="M724" s="111" t="s">
        <v>99</v>
      </c>
      <c r="N724" s="111" t="s">
        <v>100</v>
      </c>
      <c r="O724" s="111" t="s">
        <v>17</v>
      </c>
      <c r="P724" s="111" t="s">
        <v>14</v>
      </c>
      <c r="Q724" s="111" t="s">
        <v>18</v>
      </c>
      <c r="R724" s="111" t="s">
        <v>15</v>
      </c>
      <c r="S724" s="194"/>
      <c r="T724" s="195"/>
      <c r="U724" s="194"/>
      <c r="V724" s="196"/>
    </row>
    <row r="725" spans="1:40" s="109" customFormat="1" ht="21" customHeight="1">
      <c r="A725" s="35"/>
      <c r="B725" s="195">
        <v>41</v>
      </c>
      <c r="C725" s="197">
        <f>'S1'!C47</f>
        <v>43</v>
      </c>
      <c r="D725" s="212">
        <f>Ave!C45</f>
        <v>0</v>
      </c>
      <c r="E725" s="195">
        <f>'S1'!E45</f>
        <v>0</v>
      </c>
      <c r="F725" s="195">
        <f>'S1'!F45</f>
        <v>0</v>
      </c>
      <c r="G725" s="106" t="s">
        <v>94</v>
      </c>
      <c r="H725" s="106">
        <f>'S1'!G45</f>
        <v>0</v>
      </c>
      <c r="I725" s="106">
        <f>'S1'!H45</f>
        <v>0</v>
      </c>
      <c r="J725" s="106">
        <f>'S1'!I45</f>
        <v>0</v>
      </c>
      <c r="K725" s="106">
        <f>'S1'!J45</f>
        <v>0</v>
      </c>
      <c r="L725" s="106">
        <f>'S1'!K45</f>
        <v>0</v>
      </c>
      <c r="M725" s="106">
        <f>'S1'!L45</f>
        <v>0</v>
      </c>
      <c r="N725" s="106">
        <f>'S1'!M45</f>
        <v>0</v>
      </c>
      <c r="O725" s="106">
        <f>'S1'!N45</f>
        <v>0</v>
      </c>
      <c r="P725" s="106">
        <f>'S1'!O45</f>
        <v>0</v>
      </c>
      <c r="Q725" s="106">
        <f>'S1'!P45</f>
        <v>0</v>
      </c>
      <c r="R725" s="106">
        <f>'S1'!Q45</f>
        <v>0</v>
      </c>
      <c r="S725" s="106" t="str">
        <f>'S1'!S45</f>
        <v/>
      </c>
      <c r="T725" s="106" t="str">
        <f>'S1'!T45</f>
        <v/>
      </c>
      <c r="U725" s="106" t="str">
        <f>'S1'!U45</f>
        <v/>
      </c>
      <c r="V725" s="218" t="str">
        <f>Ave!T45</f>
        <v>-</v>
      </c>
      <c r="W725" s="108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</row>
    <row r="726" spans="1:40" s="109" customFormat="1" ht="21" customHeight="1">
      <c r="A726" s="35"/>
      <c r="B726" s="195"/>
      <c r="C726" s="211"/>
      <c r="D726" s="213"/>
      <c r="E726" s="195"/>
      <c r="F726" s="195"/>
      <c r="G726" s="106" t="s">
        <v>95</v>
      </c>
      <c r="H726" s="106">
        <f>'S2'!G45</f>
        <v>0</v>
      </c>
      <c r="I726" s="106">
        <f>'S2'!H45</f>
        <v>0</v>
      </c>
      <c r="J726" s="106">
        <f>'S2'!I45</f>
        <v>0</v>
      </c>
      <c r="K726" s="106">
        <f>'S2'!J45</f>
        <v>0</v>
      </c>
      <c r="L726" s="106">
        <f>'S2'!K45</f>
        <v>0</v>
      </c>
      <c r="M726" s="106">
        <f>'S2'!L45</f>
        <v>0</v>
      </c>
      <c r="N726" s="106">
        <f>'S2'!M45</f>
        <v>0</v>
      </c>
      <c r="O726" s="106">
        <f>'S2'!N45</f>
        <v>0</v>
      </c>
      <c r="P726" s="106">
        <f>'S2'!O45</f>
        <v>0</v>
      </c>
      <c r="Q726" s="106">
        <f>'S2'!P45</f>
        <v>0</v>
      </c>
      <c r="R726" s="106">
        <f>'S2'!Q45</f>
        <v>0</v>
      </c>
      <c r="S726" s="106" t="str">
        <f>'S2'!S45</f>
        <v/>
      </c>
      <c r="T726" s="106" t="str">
        <f>'S2'!T45</f>
        <v/>
      </c>
      <c r="U726" s="106" t="str">
        <f>'S2'!U45</f>
        <v/>
      </c>
      <c r="V726" s="218"/>
      <c r="W726" s="108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</row>
    <row r="727" spans="1:40" s="109" customFormat="1" ht="21" customHeight="1">
      <c r="A727" s="35"/>
      <c r="B727" s="195"/>
      <c r="C727" s="198"/>
      <c r="D727" s="214"/>
      <c r="E727" s="195"/>
      <c r="F727" s="195"/>
      <c r="G727" s="106" t="s">
        <v>24</v>
      </c>
      <c r="H727" s="106" t="str">
        <f>Ave!F45</f>
        <v/>
      </c>
      <c r="I727" s="106" t="str">
        <f>Ave!G45</f>
        <v/>
      </c>
      <c r="J727" s="106" t="str">
        <f>Ave!H45</f>
        <v/>
      </c>
      <c r="K727" s="106" t="str">
        <f>Ave!I45</f>
        <v/>
      </c>
      <c r="L727" s="106" t="str">
        <f>Ave!J45</f>
        <v/>
      </c>
      <c r="M727" s="106" t="str">
        <f>Ave!K45</f>
        <v/>
      </c>
      <c r="N727" s="106" t="str">
        <f>Ave!L45</f>
        <v/>
      </c>
      <c r="O727" s="106" t="str">
        <f>Ave!M45</f>
        <v/>
      </c>
      <c r="P727" s="106" t="str">
        <f>Ave!N45</f>
        <v/>
      </c>
      <c r="Q727" s="106" t="str">
        <f>Ave!O45</f>
        <v/>
      </c>
      <c r="R727" s="106" t="str">
        <f>Ave!P45</f>
        <v/>
      </c>
      <c r="S727" s="106" t="str">
        <f>Ave!Q45</f>
        <v/>
      </c>
      <c r="T727" s="106" t="str">
        <f>Ave!R45</f>
        <v/>
      </c>
      <c r="U727" s="106" t="str">
        <f>Ave!S45</f>
        <v/>
      </c>
      <c r="V727" s="218"/>
      <c r="W727" s="108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</row>
    <row r="728" spans="1:40" s="2" customFormat="1" ht="1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1"/>
      <c r="U728" s="52"/>
      <c r="V728" s="53"/>
    </row>
    <row r="729" spans="1:40" s="2" customFormat="1" ht="15" customHeight="1">
      <c r="B729" s="188" t="s">
        <v>73</v>
      </c>
      <c r="C729" s="188"/>
      <c r="D729" s="188"/>
      <c r="E729" s="188"/>
      <c r="F729" s="187" t="s">
        <v>74</v>
      </c>
      <c r="G729" s="187"/>
      <c r="H729" s="187"/>
      <c r="I729" s="187"/>
      <c r="J729" s="187"/>
      <c r="K729" s="187"/>
      <c r="L729" s="187"/>
      <c r="M729" s="187"/>
      <c r="N729" s="188" t="s">
        <v>75</v>
      </c>
      <c r="O729" s="188"/>
      <c r="P729" s="188"/>
      <c r="Q729" s="188"/>
      <c r="R729" s="188"/>
      <c r="S729" s="188"/>
      <c r="T729" s="188"/>
      <c r="U729" s="188"/>
      <c r="V729" s="188"/>
    </row>
    <row r="730" spans="1:40" s="2" customFormat="1" ht="15" customHeight="1">
      <c r="B730" s="187" t="s">
        <v>76</v>
      </c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54"/>
      <c r="O730" s="54" t="s">
        <v>77</v>
      </c>
      <c r="P730" s="54"/>
      <c r="Q730" s="54"/>
      <c r="R730" s="54"/>
      <c r="S730" s="54"/>
      <c r="T730" s="54"/>
      <c r="U730" s="54"/>
      <c r="V730" s="54"/>
    </row>
    <row r="731" spans="1:40" s="2" customFormat="1" ht="15" customHeight="1">
      <c r="B731" s="187" t="s">
        <v>76</v>
      </c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51"/>
      <c r="O731" s="51"/>
      <c r="P731" s="51"/>
      <c r="Q731" s="51"/>
      <c r="R731" s="51"/>
      <c r="S731" s="51"/>
      <c r="T731" s="51"/>
      <c r="U731" s="52"/>
      <c r="V731" s="53"/>
    </row>
    <row r="732" spans="1:40" s="2" customFormat="1" ht="15" customHeight="1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188" t="s">
        <v>78</v>
      </c>
      <c r="O732" s="188"/>
      <c r="P732" s="188"/>
      <c r="Q732" s="188"/>
      <c r="R732" s="188"/>
      <c r="S732" s="188"/>
      <c r="T732" s="188"/>
      <c r="U732" s="188"/>
      <c r="V732" s="188"/>
    </row>
    <row r="733" spans="1:40" s="2" customFormat="1" ht="15" customHeight="1">
      <c r="B733" s="189" t="s">
        <v>79</v>
      </c>
      <c r="C733" s="189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  <c r="N733" s="51"/>
      <c r="O733" s="51"/>
      <c r="P733" s="51"/>
      <c r="Q733" s="51"/>
      <c r="R733" s="51"/>
      <c r="S733" s="51"/>
      <c r="T733" s="51"/>
      <c r="U733" s="52"/>
      <c r="V733" s="53"/>
    </row>
    <row r="734" spans="1:40" s="2" customFormat="1" ht="1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2"/>
      <c r="V734" s="53"/>
    </row>
    <row r="735" spans="1:40" s="2" customFormat="1" ht="15" customHeight="1">
      <c r="B735" s="189" t="s">
        <v>80</v>
      </c>
      <c r="C735" s="189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  <c r="N735" s="51"/>
      <c r="O735" s="51"/>
      <c r="P735" s="51"/>
      <c r="Q735" s="51"/>
      <c r="R735" s="51"/>
      <c r="S735" s="51"/>
      <c r="T735" s="51"/>
      <c r="U735" s="52"/>
      <c r="V735" s="53"/>
    </row>
    <row r="736" spans="1:40" s="2" customFormat="1" ht="15" customHeight="1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1"/>
      <c r="O736" s="51"/>
      <c r="P736" s="51"/>
      <c r="Q736" s="51"/>
      <c r="R736" s="51"/>
      <c r="S736" s="51"/>
      <c r="T736" s="51"/>
      <c r="U736" s="52"/>
      <c r="V736" s="53"/>
    </row>
    <row r="737" spans="1:40" s="2" customFormat="1" ht="15" customHeight="1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1"/>
      <c r="O737" s="51"/>
      <c r="P737" s="51"/>
      <c r="Q737" s="51"/>
      <c r="R737" s="51"/>
      <c r="S737" s="51"/>
      <c r="T737" s="51"/>
      <c r="U737" s="52"/>
      <c r="V737" s="53"/>
    </row>
    <row r="738" spans="1:40" s="2" customFormat="1" ht="15" customHeight="1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1"/>
      <c r="O738" s="51"/>
      <c r="P738" s="51"/>
      <c r="Q738" s="51"/>
      <c r="R738" s="51"/>
      <c r="S738" s="51"/>
      <c r="T738" s="51"/>
      <c r="U738" s="52"/>
      <c r="V738" s="53"/>
    </row>
    <row r="739" spans="1:40" s="2" customFormat="1" ht="15" customHeight="1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1"/>
      <c r="O739" s="51"/>
      <c r="P739" s="51"/>
      <c r="Q739" s="51"/>
      <c r="R739" s="51"/>
      <c r="S739" s="51"/>
      <c r="T739" s="51"/>
      <c r="U739" s="52"/>
      <c r="V739" s="53"/>
    </row>
    <row r="740" spans="1:40" s="57" customFormat="1" ht="15" customHeight="1">
      <c r="B740" s="58"/>
      <c r="C740" s="58"/>
      <c r="D740" s="59" t="s">
        <v>26</v>
      </c>
      <c r="E740" s="57" t="s">
        <v>72</v>
      </c>
      <c r="M740" s="57" t="s">
        <v>81</v>
      </c>
      <c r="V740" s="60"/>
    </row>
    <row r="741" spans="1:40" s="76" customFormat="1" ht="15" customHeight="1">
      <c r="B741" s="74"/>
      <c r="C741" s="74"/>
      <c r="D741" s="75"/>
      <c r="H741" s="76" t="s">
        <v>28</v>
      </c>
      <c r="K741" s="76" t="s">
        <v>29</v>
      </c>
      <c r="N741" s="76" t="s">
        <v>30</v>
      </c>
      <c r="V741" s="61"/>
    </row>
    <row r="742" spans="1:40" s="112" customFormat="1" ht="21" customHeight="1">
      <c r="B742" s="193" t="s">
        <v>0</v>
      </c>
      <c r="C742" s="111"/>
      <c r="D742" s="193" t="s">
        <v>1</v>
      </c>
      <c r="E742" s="193" t="s">
        <v>2</v>
      </c>
      <c r="F742" s="193" t="s">
        <v>3</v>
      </c>
      <c r="G742" s="197" t="s">
        <v>23</v>
      </c>
      <c r="H742" s="190" t="s">
        <v>4</v>
      </c>
      <c r="I742" s="191"/>
      <c r="J742" s="191"/>
      <c r="K742" s="191"/>
      <c r="L742" s="191"/>
      <c r="M742" s="191"/>
      <c r="N742" s="191"/>
      <c r="O742" s="191"/>
      <c r="P742" s="191"/>
      <c r="Q742" s="191"/>
      <c r="R742" s="192"/>
      <c r="S742" s="193" t="s">
        <v>5</v>
      </c>
      <c r="T742" s="195" t="s">
        <v>24</v>
      </c>
      <c r="U742" s="193" t="s">
        <v>7</v>
      </c>
      <c r="V742" s="196" t="s">
        <v>22</v>
      </c>
    </row>
    <row r="743" spans="1:40" s="112" customFormat="1" ht="21" customHeight="1">
      <c r="B743" s="194"/>
      <c r="C743" s="111"/>
      <c r="D743" s="194"/>
      <c r="E743" s="194"/>
      <c r="F743" s="194"/>
      <c r="G743" s="198"/>
      <c r="H743" s="111" t="s">
        <v>96</v>
      </c>
      <c r="I743" s="111" t="s">
        <v>97</v>
      </c>
      <c r="J743" s="111" t="s">
        <v>98</v>
      </c>
      <c r="K743" s="111" t="s">
        <v>11</v>
      </c>
      <c r="L743" s="111" t="s">
        <v>16</v>
      </c>
      <c r="M743" s="111" t="s">
        <v>99</v>
      </c>
      <c r="N743" s="111" t="s">
        <v>100</v>
      </c>
      <c r="O743" s="111" t="s">
        <v>17</v>
      </c>
      <c r="P743" s="111" t="s">
        <v>14</v>
      </c>
      <c r="Q743" s="111" t="s">
        <v>18</v>
      </c>
      <c r="R743" s="111" t="s">
        <v>15</v>
      </c>
      <c r="S743" s="194"/>
      <c r="T743" s="195"/>
      <c r="U743" s="194"/>
      <c r="V743" s="196"/>
    </row>
    <row r="744" spans="1:40" s="109" customFormat="1" ht="21" customHeight="1">
      <c r="A744" s="35"/>
      <c r="B744" s="195">
        <v>42</v>
      </c>
      <c r="C744" s="197">
        <f>'S1'!C48</f>
        <v>44</v>
      </c>
      <c r="D744" s="212">
        <f>Ave!C46</f>
        <v>0</v>
      </c>
      <c r="E744" s="195">
        <f>'S1'!E46</f>
        <v>0</v>
      </c>
      <c r="F744" s="195">
        <f>'S1'!F46</f>
        <v>0</v>
      </c>
      <c r="G744" s="106" t="s">
        <v>94</v>
      </c>
      <c r="H744" s="106">
        <f>'S1'!G46</f>
        <v>0</v>
      </c>
      <c r="I744" s="106">
        <f>'S1'!H46</f>
        <v>0</v>
      </c>
      <c r="J744" s="106">
        <f>'S1'!I46</f>
        <v>0</v>
      </c>
      <c r="K744" s="106">
        <f>'S1'!J46</f>
        <v>0</v>
      </c>
      <c r="L744" s="106">
        <f>'S1'!K46</f>
        <v>0</v>
      </c>
      <c r="M744" s="106">
        <f>'S1'!L46</f>
        <v>0</v>
      </c>
      <c r="N744" s="106">
        <f>'S1'!M46</f>
        <v>0</v>
      </c>
      <c r="O744" s="106">
        <f>'S1'!N46</f>
        <v>0</v>
      </c>
      <c r="P744" s="106">
        <f>'S1'!O46</f>
        <v>0</v>
      </c>
      <c r="Q744" s="106">
        <f>'S1'!P46</f>
        <v>0</v>
      </c>
      <c r="R744" s="106">
        <f>'S1'!Q46</f>
        <v>0</v>
      </c>
      <c r="S744" s="106" t="str">
        <f>'S1'!S46</f>
        <v/>
      </c>
      <c r="T744" s="106" t="str">
        <f>'S1'!T46</f>
        <v/>
      </c>
      <c r="U744" s="106" t="str">
        <f>'S1'!U46</f>
        <v/>
      </c>
      <c r="V744" s="218" t="str">
        <f>Ave!T46</f>
        <v>-</v>
      </c>
      <c r="W744" s="108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</row>
    <row r="745" spans="1:40" s="109" customFormat="1" ht="21" customHeight="1">
      <c r="A745" s="35"/>
      <c r="B745" s="195"/>
      <c r="C745" s="211"/>
      <c r="D745" s="213"/>
      <c r="E745" s="195"/>
      <c r="F745" s="195"/>
      <c r="G745" s="106" t="s">
        <v>95</v>
      </c>
      <c r="H745" s="106">
        <f>'S2'!G46</f>
        <v>0</v>
      </c>
      <c r="I745" s="106">
        <f>'S2'!H46</f>
        <v>0</v>
      </c>
      <c r="J745" s="106">
        <f>'S2'!I46</f>
        <v>0</v>
      </c>
      <c r="K745" s="106">
        <f>'S2'!J46</f>
        <v>0</v>
      </c>
      <c r="L745" s="106">
        <f>'S2'!K46</f>
        <v>0</v>
      </c>
      <c r="M745" s="106">
        <f>'S2'!L46</f>
        <v>0</v>
      </c>
      <c r="N745" s="106">
        <f>'S2'!M46</f>
        <v>0</v>
      </c>
      <c r="O745" s="106">
        <f>'S2'!N46</f>
        <v>0</v>
      </c>
      <c r="P745" s="106">
        <f>'S2'!O46</f>
        <v>0</v>
      </c>
      <c r="Q745" s="106">
        <f>'S2'!P46</f>
        <v>0</v>
      </c>
      <c r="R745" s="106">
        <f>'S2'!Q46</f>
        <v>0</v>
      </c>
      <c r="S745" s="106" t="str">
        <f>'S2'!S46</f>
        <v/>
      </c>
      <c r="T745" s="106" t="str">
        <f>'S2'!T46</f>
        <v/>
      </c>
      <c r="U745" s="106" t="str">
        <f>'S2'!U46</f>
        <v/>
      </c>
      <c r="V745" s="218"/>
      <c r="W745" s="108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</row>
    <row r="746" spans="1:40" s="109" customFormat="1" ht="21" customHeight="1">
      <c r="A746" s="35"/>
      <c r="B746" s="195"/>
      <c r="C746" s="198"/>
      <c r="D746" s="214"/>
      <c r="E746" s="195"/>
      <c r="F746" s="195"/>
      <c r="G746" s="106" t="s">
        <v>24</v>
      </c>
      <c r="H746" s="106" t="str">
        <f>Ave!F46</f>
        <v/>
      </c>
      <c r="I746" s="106" t="str">
        <f>Ave!G46</f>
        <v/>
      </c>
      <c r="J746" s="106" t="str">
        <f>Ave!H46</f>
        <v/>
      </c>
      <c r="K746" s="106" t="str">
        <f>Ave!I46</f>
        <v/>
      </c>
      <c r="L746" s="106" t="str">
        <f>Ave!J46</f>
        <v/>
      </c>
      <c r="M746" s="106" t="str">
        <f>Ave!K46</f>
        <v/>
      </c>
      <c r="N746" s="106" t="str">
        <f>Ave!L46</f>
        <v/>
      </c>
      <c r="O746" s="106" t="str">
        <f>Ave!M46</f>
        <v/>
      </c>
      <c r="P746" s="106" t="str">
        <f>Ave!N46</f>
        <v/>
      </c>
      <c r="Q746" s="106" t="str">
        <f>Ave!O46</f>
        <v/>
      </c>
      <c r="R746" s="106" t="str">
        <f>Ave!P46</f>
        <v/>
      </c>
      <c r="S746" s="106" t="str">
        <f>Ave!Q46</f>
        <v/>
      </c>
      <c r="T746" s="106" t="str">
        <f>Ave!R46</f>
        <v/>
      </c>
      <c r="U746" s="106" t="str">
        <f>Ave!S46</f>
        <v/>
      </c>
      <c r="V746" s="218"/>
      <c r="W746" s="108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</row>
    <row r="747" spans="1:40" s="2" customFormat="1" ht="1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1"/>
      <c r="U747" s="52"/>
      <c r="V747" s="53"/>
    </row>
    <row r="748" spans="1:40" s="2" customFormat="1" ht="15" customHeight="1">
      <c r="B748" s="188" t="s">
        <v>73</v>
      </c>
      <c r="C748" s="188"/>
      <c r="D748" s="188"/>
      <c r="E748" s="188"/>
      <c r="F748" s="187" t="s">
        <v>74</v>
      </c>
      <c r="G748" s="187"/>
      <c r="H748" s="187"/>
      <c r="I748" s="187"/>
      <c r="J748" s="187"/>
      <c r="K748" s="187"/>
      <c r="L748" s="187"/>
      <c r="M748" s="187"/>
      <c r="N748" s="188" t="s">
        <v>75</v>
      </c>
      <c r="O748" s="188"/>
      <c r="P748" s="188"/>
      <c r="Q748" s="188"/>
      <c r="R748" s="188"/>
      <c r="S748" s="188"/>
      <c r="T748" s="188"/>
      <c r="U748" s="188"/>
      <c r="V748" s="188"/>
    </row>
    <row r="749" spans="1:40" s="2" customFormat="1" ht="15" customHeight="1">
      <c r="B749" s="187" t="s">
        <v>76</v>
      </c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54"/>
      <c r="O749" s="54" t="s">
        <v>77</v>
      </c>
      <c r="P749" s="54"/>
      <c r="Q749" s="54"/>
      <c r="R749" s="54"/>
      <c r="S749" s="54"/>
      <c r="T749" s="54"/>
      <c r="U749" s="54"/>
      <c r="V749" s="54"/>
    </row>
    <row r="750" spans="1:40" s="2" customFormat="1" ht="15" customHeight="1">
      <c r="B750" s="187" t="s">
        <v>76</v>
      </c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51"/>
      <c r="O750" s="51"/>
      <c r="P750" s="51"/>
      <c r="Q750" s="51"/>
      <c r="R750" s="51"/>
      <c r="S750" s="51"/>
      <c r="T750" s="51"/>
      <c r="U750" s="52"/>
      <c r="V750" s="53"/>
    </row>
    <row r="751" spans="1:40" s="2" customFormat="1" ht="15" customHeight="1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188" t="s">
        <v>78</v>
      </c>
      <c r="O751" s="188"/>
      <c r="P751" s="188"/>
      <c r="Q751" s="188"/>
      <c r="R751" s="188"/>
      <c r="S751" s="188"/>
      <c r="T751" s="188"/>
      <c r="U751" s="188"/>
      <c r="V751" s="188"/>
    </row>
    <row r="752" spans="1:40" s="2" customFormat="1" ht="15" customHeight="1">
      <c r="B752" s="189" t="s">
        <v>79</v>
      </c>
      <c r="C752" s="189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  <c r="N752" s="51"/>
      <c r="O752" s="51"/>
      <c r="P752" s="51"/>
      <c r="Q752" s="51"/>
      <c r="R752" s="51"/>
      <c r="S752" s="51"/>
      <c r="T752" s="51"/>
      <c r="U752" s="52"/>
      <c r="V752" s="53"/>
    </row>
    <row r="753" spans="1:40" s="2" customFormat="1" ht="1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2"/>
      <c r="V753" s="53"/>
    </row>
    <row r="754" spans="1:40" s="2" customFormat="1" ht="15" customHeight="1">
      <c r="B754" s="189" t="s">
        <v>80</v>
      </c>
      <c r="C754" s="189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  <c r="N754" s="51"/>
      <c r="O754" s="51"/>
      <c r="P754" s="51"/>
      <c r="Q754" s="51"/>
      <c r="R754" s="51"/>
      <c r="S754" s="51"/>
      <c r="T754" s="51"/>
      <c r="U754" s="52"/>
      <c r="V754" s="53"/>
    </row>
    <row r="755" spans="1:40" s="2" customFormat="1" ht="15" customHeight="1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1"/>
      <c r="O755" s="51"/>
      <c r="P755" s="51"/>
      <c r="Q755" s="51"/>
      <c r="R755" s="51"/>
      <c r="S755" s="51"/>
      <c r="T755" s="51"/>
      <c r="U755" s="52"/>
      <c r="V755" s="53"/>
    </row>
    <row r="756" spans="1:40" s="2" customFormat="1" ht="15" customHeight="1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1"/>
      <c r="O756" s="51"/>
      <c r="P756" s="51"/>
      <c r="Q756" s="51"/>
      <c r="R756" s="51"/>
      <c r="S756" s="51"/>
      <c r="T756" s="51"/>
      <c r="U756" s="52"/>
      <c r="V756" s="53"/>
    </row>
    <row r="757" spans="1:40" s="57" customFormat="1" ht="15" customHeight="1">
      <c r="B757" s="58"/>
      <c r="C757" s="58"/>
      <c r="D757" s="59" t="s">
        <v>26</v>
      </c>
      <c r="E757" s="57" t="s">
        <v>72</v>
      </c>
      <c r="M757" s="57" t="s">
        <v>81</v>
      </c>
      <c r="V757" s="60"/>
    </row>
    <row r="758" spans="1:40" s="76" customFormat="1" ht="15" customHeight="1">
      <c r="B758" s="74"/>
      <c r="C758" s="74"/>
      <c r="D758" s="75"/>
      <c r="H758" s="76" t="s">
        <v>28</v>
      </c>
      <c r="K758" s="76" t="s">
        <v>29</v>
      </c>
      <c r="N758" s="76" t="s">
        <v>30</v>
      </c>
      <c r="V758" s="61"/>
    </row>
    <row r="759" spans="1:40" s="112" customFormat="1" ht="21" customHeight="1">
      <c r="B759" s="193" t="s">
        <v>0</v>
      </c>
      <c r="C759" s="111"/>
      <c r="D759" s="193" t="s">
        <v>1</v>
      </c>
      <c r="E759" s="193" t="s">
        <v>2</v>
      </c>
      <c r="F759" s="193" t="s">
        <v>3</v>
      </c>
      <c r="G759" s="197" t="s">
        <v>23</v>
      </c>
      <c r="H759" s="190" t="s">
        <v>4</v>
      </c>
      <c r="I759" s="191"/>
      <c r="J759" s="191"/>
      <c r="K759" s="191"/>
      <c r="L759" s="191"/>
      <c r="M759" s="191"/>
      <c r="N759" s="191"/>
      <c r="O759" s="191"/>
      <c r="P759" s="191"/>
      <c r="Q759" s="191"/>
      <c r="R759" s="192"/>
      <c r="S759" s="193" t="s">
        <v>5</v>
      </c>
      <c r="T759" s="195" t="s">
        <v>24</v>
      </c>
      <c r="U759" s="193" t="s">
        <v>7</v>
      </c>
      <c r="V759" s="196" t="s">
        <v>22</v>
      </c>
    </row>
    <row r="760" spans="1:40" s="112" customFormat="1" ht="21" customHeight="1">
      <c r="B760" s="194"/>
      <c r="C760" s="111"/>
      <c r="D760" s="194"/>
      <c r="E760" s="194"/>
      <c r="F760" s="194"/>
      <c r="G760" s="198"/>
      <c r="H760" s="111" t="s">
        <v>96</v>
      </c>
      <c r="I760" s="111" t="s">
        <v>97</v>
      </c>
      <c r="J760" s="111" t="s">
        <v>98</v>
      </c>
      <c r="K760" s="111" t="s">
        <v>11</v>
      </c>
      <c r="L760" s="111" t="s">
        <v>16</v>
      </c>
      <c r="M760" s="111" t="s">
        <v>99</v>
      </c>
      <c r="N760" s="111" t="s">
        <v>100</v>
      </c>
      <c r="O760" s="111" t="s">
        <v>17</v>
      </c>
      <c r="P760" s="111" t="s">
        <v>14</v>
      </c>
      <c r="Q760" s="111" t="s">
        <v>18</v>
      </c>
      <c r="R760" s="111" t="s">
        <v>15</v>
      </c>
      <c r="S760" s="194"/>
      <c r="T760" s="195"/>
      <c r="U760" s="194"/>
      <c r="V760" s="196"/>
    </row>
    <row r="761" spans="1:40" s="109" customFormat="1" ht="21" customHeight="1">
      <c r="A761" s="35"/>
      <c r="B761" s="195">
        <v>43</v>
      </c>
      <c r="C761" s="197">
        <f>'S1'!C51</f>
        <v>47</v>
      </c>
      <c r="D761" s="212">
        <f>Ave!C47</f>
        <v>0</v>
      </c>
      <c r="E761" s="195">
        <f>'S1'!E47</f>
        <v>0</v>
      </c>
      <c r="F761" s="195">
        <f>'S1'!F47</f>
        <v>0</v>
      </c>
      <c r="G761" s="106" t="s">
        <v>94</v>
      </c>
      <c r="H761" s="106">
        <f>'S1'!G47</f>
        <v>0</v>
      </c>
      <c r="I761" s="106">
        <f>'S1'!H47</f>
        <v>0</v>
      </c>
      <c r="J761" s="106">
        <f>'S1'!I47</f>
        <v>0</v>
      </c>
      <c r="K761" s="106">
        <f>'S1'!J47</f>
        <v>0</v>
      </c>
      <c r="L761" s="106">
        <f>'S1'!K47</f>
        <v>0</v>
      </c>
      <c r="M761" s="106">
        <f>'S1'!L47</f>
        <v>0</v>
      </c>
      <c r="N761" s="106">
        <f>'S1'!M47</f>
        <v>0</v>
      </c>
      <c r="O761" s="106">
        <f>'S1'!N47</f>
        <v>0</v>
      </c>
      <c r="P761" s="106">
        <f>'S1'!O47</f>
        <v>0</v>
      </c>
      <c r="Q761" s="106">
        <f>'S1'!P47</f>
        <v>0</v>
      </c>
      <c r="R761" s="106">
        <f>'S1'!Q47</f>
        <v>0</v>
      </c>
      <c r="S761" s="106" t="str">
        <f>'S1'!S47</f>
        <v/>
      </c>
      <c r="T761" s="106" t="str">
        <f>'S1'!T47</f>
        <v/>
      </c>
      <c r="U761" s="106" t="str">
        <f>'S1'!U47</f>
        <v/>
      </c>
      <c r="V761" s="218" t="str">
        <f>Ave!T47</f>
        <v>-</v>
      </c>
      <c r="W761" s="108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</row>
    <row r="762" spans="1:40" s="109" customFormat="1" ht="21" customHeight="1">
      <c r="A762" s="35"/>
      <c r="B762" s="195"/>
      <c r="C762" s="211"/>
      <c r="D762" s="213"/>
      <c r="E762" s="195"/>
      <c r="F762" s="195"/>
      <c r="G762" s="106" t="s">
        <v>95</v>
      </c>
      <c r="H762" s="106">
        <f>'S2'!G47</f>
        <v>0</v>
      </c>
      <c r="I762" s="106">
        <f>'S2'!H47</f>
        <v>0</v>
      </c>
      <c r="J762" s="106">
        <f>'S2'!I47</f>
        <v>0</v>
      </c>
      <c r="K762" s="106">
        <f>'S2'!J47</f>
        <v>0</v>
      </c>
      <c r="L762" s="106">
        <f>'S2'!K47</f>
        <v>0</v>
      </c>
      <c r="M762" s="106">
        <f>'S2'!L47</f>
        <v>0</v>
      </c>
      <c r="N762" s="106">
        <f>'S2'!M47</f>
        <v>0</v>
      </c>
      <c r="O762" s="106">
        <f>'S2'!N47</f>
        <v>0</v>
      </c>
      <c r="P762" s="106">
        <f>'S2'!O47</f>
        <v>0</v>
      </c>
      <c r="Q762" s="106">
        <f>'S2'!P47</f>
        <v>0</v>
      </c>
      <c r="R762" s="106">
        <f>'S2'!Q47</f>
        <v>0</v>
      </c>
      <c r="S762" s="106" t="str">
        <f>'S2'!S47</f>
        <v/>
      </c>
      <c r="T762" s="106" t="str">
        <f>'S2'!T47</f>
        <v/>
      </c>
      <c r="U762" s="106" t="str">
        <f>'S2'!U47</f>
        <v/>
      </c>
      <c r="V762" s="218"/>
      <c r="W762" s="108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</row>
    <row r="763" spans="1:40" s="109" customFormat="1" ht="21" customHeight="1">
      <c r="A763" s="35"/>
      <c r="B763" s="195"/>
      <c r="C763" s="198"/>
      <c r="D763" s="214"/>
      <c r="E763" s="195"/>
      <c r="F763" s="195"/>
      <c r="G763" s="106" t="s">
        <v>24</v>
      </c>
      <c r="H763" s="106" t="str">
        <f>Ave!F47</f>
        <v/>
      </c>
      <c r="I763" s="106" t="str">
        <f>Ave!G47</f>
        <v/>
      </c>
      <c r="J763" s="106" t="str">
        <f>Ave!H47</f>
        <v/>
      </c>
      <c r="K763" s="106" t="str">
        <f>Ave!I47</f>
        <v/>
      </c>
      <c r="L763" s="106" t="str">
        <f>Ave!J47</f>
        <v/>
      </c>
      <c r="M763" s="106" t="str">
        <f>Ave!K47</f>
        <v/>
      </c>
      <c r="N763" s="106" t="str">
        <f>Ave!L47</f>
        <v/>
      </c>
      <c r="O763" s="106" t="str">
        <f>Ave!M47</f>
        <v/>
      </c>
      <c r="P763" s="106" t="str">
        <f>Ave!N47</f>
        <v/>
      </c>
      <c r="Q763" s="106" t="str">
        <f>Ave!O47</f>
        <v/>
      </c>
      <c r="R763" s="106" t="str">
        <f>Ave!P47</f>
        <v/>
      </c>
      <c r="S763" s="106" t="str">
        <f>Ave!Q47</f>
        <v/>
      </c>
      <c r="T763" s="106" t="str">
        <f>Ave!R47</f>
        <v/>
      </c>
      <c r="U763" s="106" t="str">
        <f>Ave!S47</f>
        <v/>
      </c>
      <c r="V763" s="218"/>
      <c r="W763" s="108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</row>
    <row r="764" spans="1:40" s="2" customFormat="1" ht="1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1"/>
      <c r="U764" s="52"/>
      <c r="V764" s="53"/>
    </row>
    <row r="765" spans="1:40" s="2" customFormat="1" ht="15" customHeight="1">
      <c r="B765" s="188" t="s">
        <v>73</v>
      </c>
      <c r="C765" s="188"/>
      <c r="D765" s="188"/>
      <c r="E765" s="188"/>
      <c r="F765" s="187" t="s">
        <v>74</v>
      </c>
      <c r="G765" s="187"/>
      <c r="H765" s="187"/>
      <c r="I765" s="187"/>
      <c r="J765" s="187"/>
      <c r="K765" s="187"/>
      <c r="L765" s="187"/>
      <c r="M765" s="187"/>
      <c r="N765" s="188" t="s">
        <v>75</v>
      </c>
      <c r="O765" s="188"/>
      <c r="P765" s="188"/>
      <c r="Q765" s="188"/>
      <c r="R765" s="188"/>
      <c r="S765" s="188"/>
      <c r="T765" s="188"/>
      <c r="U765" s="188"/>
      <c r="V765" s="188"/>
    </row>
    <row r="766" spans="1:40" s="2" customFormat="1" ht="15" customHeight="1">
      <c r="B766" s="187" t="s">
        <v>76</v>
      </c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54"/>
      <c r="O766" s="54" t="s">
        <v>77</v>
      </c>
      <c r="P766" s="54"/>
      <c r="Q766" s="54"/>
      <c r="R766" s="54"/>
      <c r="S766" s="54"/>
      <c r="T766" s="54"/>
      <c r="U766" s="54"/>
      <c r="V766" s="54"/>
    </row>
    <row r="767" spans="1:40" s="2" customFormat="1" ht="15" customHeight="1">
      <c r="B767" s="187" t="s">
        <v>76</v>
      </c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51"/>
      <c r="O767" s="51"/>
      <c r="P767" s="51"/>
      <c r="Q767" s="51"/>
      <c r="R767" s="51"/>
      <c r="S767" s="51"/>
      <c r="T767" s="51"/>
      <c r="U767" s="52"/>
      <c r="V767" s="53"/>
    </row>
    <row r="768" spans="1:40" s="2" customFormat="1" ht="15" customHeight="1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188" t="s">
        <v>78</v>
      </c>
      <c r="O768" s="188"/>
      <c r="P768" s="188"/>
      <c r="Q768" s="188"/>
      <c r="R768" s="188"/>
      <c r="S768" s="188"/>
      <c r="T768" s="188"/>
      <c r="U768" s="188"/>
      <c r="V768" s="188"/>
    </row>
    <row r="769" spans="1:40" s="2" customFormat="1" ht="15" customHeight="1">
      <c r="B769" s="189" t="s">
        <v>79</v>
      </c>
      <c r="C769" s="189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  <c r="N769" s="51"/>
      <c r="O769" s="51"/>
      <c r="P769" s="51"/>
      <c r="Q769" s="51"/>
      <c r="R769" s="51"/>
      <c r="S769" s="51"/>
      <c r="T769" s="51"/>
      <c r="U769" s="52"/>
      <c r="V769" s="53"/>
    </row>
    <row r="770" spans="1:40" s="2" customFormat="1" ht="1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2"/>
      <c r="V770" s="53"/>
    </row>
    <row r="771" spans="1:40" s="2" customFormat="1" ht="15" customHeight="1">
      <c r="B771" s="189" t="s">
        <v>80</v>
      </c>
      <c r="C771" s="189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  <c r="N771" s="51"/>
      <c r="O771" s="51"/>
      <c r="P771" s="51"/>
      <c r="Q771" s="51"/>
      <c r="R771" s="51"/>
      <c r="S771" s="51"/>
      <c r="T771" s="51"/>
      <c r="U771" s="52"/>
      <c r="V771" s="53"/>
    </row>
    <row r="772" spans="1:40" s="2" customFormat="1" ht="15" customHeight="1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1"/>
      <c r="O772" s="51"/>
      <c r="P772" s="51"/>
      <c r="Q772" s="51"/>
      <c r="R772" s="51"/>
      <c r="S772" s="51"/>
      <c r="T772" s="51"/>
      <c r="U772" s="52"/>
      <c r="V772" s="53"/>
    </row>
    <row r="773" spans="1:40" s="2" customFormat="1" ht="15" customHeight="1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1"/>
      <c r="O773" s="51"/>
      <c r="P773" s="51"/>
      <c r="Q773" s="51"/>
      <c r="R773" s="51"/>
      <c r="S773" s="51"/>
      <c r="T773" s="51"/>
      <c r="U773" s="52"/>
      <c r="V773" s="53"/>
    </row>
    <row r="774" spans="1:40" s="2" customFormat="1" ht="15" customHeight="1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1"/>
      <c r="O774" s="51"/>
      <c r="P774" s="51"/>
      <c r="Q774" s="51"/>
      <c r="R774" s="51"/>
      <c r="S774" s="51"/>
      <c r="T774" s="51"/>
      <c r="U774" s="52"/>
      <c r="V774" s="53"/>
    </row>
    <row r="775" spans="1:40" s="2" customFormat="1" ht="15" customHeight="1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1"/>
      <c r="O775" s="51"/>
      <c r="P775" s="51"/>
      <c r="Q775" s="51"/>
      <c r="R775" s="51"/>
      <c r="S775" s="51"/>
      <c r="T775" s="51"/>
      <c r="U775" s="52"/>
      <c r="V775" s="53"/>
    </row>
    <row r="776" spans="1:40" s="57" customFormat="1" ht="15" customHeight="1">
      <c r="B776" s="58"/>
      <c r="C776" s="58"/>
      <c r="D776" s="59" t="s">
        <v>26</v>
      </c>
      <c r="E776" s="57" t="s">
        <v>72</v>
      </c>
      <c r="M776" s="57" t="s">
        <v>81</v>
      </c>
      <c r="V776" s="60"/>
    </row>
    <row r="777" spans="1:40" s="76" customFormat="1" ht="15" customHeight="1">
      <c r="B777" s="74"/>
      <c r="C777" s="74"/>
      <c r="D777" s="75"/>
      <c r="H777" s="76" t="s">
        <v>28</v>
      </c>
      <c r="K777" s="76" t="s">
        <v>29</v>
      </c>
      <c r="N777" s="76" t="s">
        <v>30</v>
      </c>
      <c r="V777" s="61"/>
    </row>
    <row r="778" spans="1:40" s="112" customFormat="1" ht="21" customHeight="1">
      <c r="B778" s="193" t="s">
        <v>0</v>
      </c>
      <c r="C778" s="111"/>
      <c r="D778" s="193" t="s">
        <v>1</v>
      </c>
      <c r="E778" s="193" t="s">
        <v>2</v>
      </c>
      <c r="F778" s="193" t="s">
        <v>3</v>
      </c>
      <c r="G778" s="197" t="s">
        <v>23</v>
      </c>
      <c r="H778" s="190" t="s">
        <v>4</v>
      </c>
      <c r="I778" s="191"/>
      <c r="J778" s="191"/>
      <c r="K778" s="191"/>
      <c r="L778" s="191"/>
      <c r="M778" s="191"/>
      <c r="N778" s="191"/>
      <c r="O778" s="191"/>
      <c r="P778" s="191"/>
      <c r="Q778" s="191"/>
      <c r="R778" s="192"/>
      <c r="S778" s="193" t="s">
        <v>5</v>
      </c>
      <c r="T778" s="195" t="s">
        <v>24</v>
      </c>
      <c r="U778" s="193" t="s">
        <v>7</v>
      </c>
      <c r="V778" s="196" t="s">
        <v>22</v>
      </c>
    </row>
    <row r="779" spans="1:40" s="112" customFormat="1" ht="21" customHeight="1">
      <c r="B779" s="194"/>
      <c r="C779" s="111"/>
      <c r="D779" s="194"/>
      <c r="E779" s="194"/>
      <c r="F779" s="194"/>
      <c r="G779" s="198"/>
      <c r="H779" s="111" t="s">
        <v>96</v>
      </c>
      <c r="I779" s="111" t="s">
        <v>97</v>
      </c>
      <c r="J779" s="111" t="s">
        <v>98</v>
      </c>
      <c r="K779" s="111" t="s">
        <v>11</v>
      </c>
      <c r="L779" s="111" t="s">
        <v>16</v>
      </c>
      <c r="M779" s="111" t="s">
        <v>99</v>
      </c>
      <c r="N779" s="111" t="s">
        <v>100</v>
      </c>
      <c r="O779" s="111" t="s">
        <v>17</v>
      </c>
      <c r="P779" s="111" t="s">
        <v>14</v>
      </c>
      <c r="Q779" s="111" t="s">
        <v>18</v>
      </c>
      <c r="R779" s="111" t="s">
        <v>15</v>
      </c>
      <c r="S779" s="194"/>
      <c r="T779" s="195"/>
      <c r="U779" s="194"/>
      <c r="V779" s="196"/>
    </row>
    <row r="780" spans="1:40" s="109" customFormat="1" ht="21" customHeight="1">
      <c r="A780" s="35"/>
      <c r="B780" s="195">
        <v>44</v>
      </c>
      <c r="C780" s="197">
        <f>'S1'!C52</f>
        <v>48</v>
      </c>
      <c r="D780" s="212">
        <f>Ave!C48</f>
        <v>0</v>
      </c>
      <c r="E780" s="195">
        <f>'S1'!E48</f>
        <v>0</v>
      </c>
      <c r="F780" s="195">
        <f>'S1'!F48</f>
        <v>0</v>
      </c>
      <c r="G780" s="106" t="s">
        <v>94</v>
      </c>
      <c r="H780" s="106">
        <f>'S1'!G48</f>
        <v>0</v>
      </c>
      <c r="I780" s="106">
        <f>'S1'!H48</f>
        <v>0</v>
      </c>
      <c r="J780" s="106">
        <f>'S1'!I48</f>
        <v>0</v>
      </c>
      <c r="K780" s="106">
        <f>'S1'!J48</f>
        <v>0</v>
      </c>
      <c r="L780" s="106">
        <f>'S1'!K48</f>
        <v>0</v>
      </c>
      <c r="M780" s="106">
        <f>'S1'!L48</f>
        <v>0</v>
      </c>
      <c r="N780" s="106">
        <f>'S1'!M48</f>
        <v>0</v>
      </c>
      <c r="O780" s="106">
        <f>'S1'!N48</f>
        <v>0</v>
      </c>
      <c r="P780" s="106">
        <f>'S1'!O48</f>
        <v>0</v>
      </c>
      <c r="Q780" s="106">
        <f>'S1'!P48</f>
        <v>0</v>
      </c>
      <c r="R780" s="106">
        <f>'S1'!Q48</f>
        <v>0</v>
      </c>
      <c r="S780" s="106" t="str">
        <f>'S1'!S48</f>
        <v/>
      </c>
      <c r="T780" s="106" t="str">
        <f>'S1'!T48</f>
        <v/>
      </c>
      <c r="U780" s="106" t="str">
        <f>'S1'!U48</f>
        <v/>
      </c>
      <c r="V780" s="218" t="str">
        <f>Ave!T48</f>
        <v>-</v>
      </c>
      <c r="W780" s="108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</row>
    <row r="781" spans="1:40" s="109" customFormat="1" ht="21" customHeight="1">
      <c r="A781" s="35"/>
      <c r="B781" s="195"/>
      <c r="C781" s="211"/>
      <c r="D781" s="213"/>
      <c r="E781" s="195"/>
      <c r="F781" s="195"/>
      <c r="G781" s="106" t="s">
        <v>95</v>
      </c>
      <c r="H781" s="106">
        <f>'S2'!G48</f>
        <v>0</v>
      </c>
      <c r="I781" s="106">
        <f>'S2'!H48</f>
        <v>0</v>
      </c>
      <c r="J781" s="106">
        <f>'S2'!I48</f>
        <v>0</v>
      </c>
      <c r="K781" s="106">
        <f>'S2'!J48</f>
        <v>0</v>
      </c>
      <c r="L781" s="106">
        <f>'S2'!K48</f>
        <v>0</v>
      </c>
      <c r="M781" s="106">
        <f>'S2'!L48</f>
        <v>0</v>
      </c>
      <c r="N781" s="106">
        <f>'S2'!M48</f>
        <v>0</v>
      </c>
      <c r="O781" s="106">
        <f>'S2'!N48</f>
        <v>0</v>
      </c>
      <c r="P781" s="106">
        <f>'S2'!O48</f>
        <v>0</v>
      </c>
      <c r="Q781" s="106">
        <f>'S2'!P48</f>
        <v>0</v>
      </c>
      <c r="R781" s="106">
        <f>'S2'!Q48</f>
        <v>0</v>
      </c>
      <c r="S781" s="106" t="str">
        <f>'S2'!S48</f>
        <v/>
      </c>
      <c r="T781" s="106" t="str">
        <f>'S2'!T48</f>
        <v/>
      </c>
      <c r="U781" s="106" t="str">
        <f>'S2'!U48</f>
        <v/>
      </c>
      <c r="V781" s="218"/>
      <c r="W781" s="108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</row>
    <row r="782" spans="1:40" s="109" customFormat="1" ht="21" customHeight="1">
      <c r="A782" s="35"/>
      <c r="B782" s="195"/>
      <c r="C782" s="198"/>
      <c r="D782" s="214"/>
      <c r="E782" s="195"/>
      <c r="F782" s="195"/>
      <c r="G782" s="106" t="s">
        <v>24</v>
      </c>
      <c r="H782" s="106" t="str">
        <f>Ave!F48</f>
        <v/>
      </c>
      <c r="I782" s="106" t="str">
        <f>Ave!G48</f>
        <v/>
      </c>
      <c r="J782" s="106" t="str">
        <f>Ave!H48</f>
        <v/>
      </c>
      <c r="K782" s="106" t="str">
        <f>Ave!I48</f>
        <v/>
      </c>
      <c r="L782" s="106" t="str">
        <f>Ave!J48</f>
        <v/>
      </c>
      <c r="M782" s="106" t="str">
        <f>Ave!K48</f>
        <v/>
      </c>
      <c r="N782" s="106" t="str">
        <f>Ave!L48</f>
        <v/>
      </c>
      <c r="O782" s="106" t="str">
        <f>Ave!M48</f>
        <v/>
      </c>
      <c r="P782" s="106" t="str">
        <f>Ave!N48</f>
        <v/>
      </c>
      <c r="Q782" s="106" t="str">
        <f>Ave!O48</f>
        <v/>
      </c>
      <c r="R782" s="106" t="str">
        <f>Ave!P48</f>
        <v/>
      </c>
      <c r="S782" s="106" t="str">
        <f>Ave!Q48</f>
        <v/>
      </c>
      <c r="T782" s="106" t="str">
        <f>Ave!R48</f>
        <v/>
      </c>
      <c r="U782" s="106" t="str">
        <f>Ave!S48</f>
        <v/>
      </c>
      <c r="V782" s="218"/>
      <c r="W782" s="108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</row>
    <row r="783" spans="1:40" s="2" customFormat="1" ht="1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1"/>
      <c r="U783" s="52"/>
      <c r="V783" s="53"/>
    </row>
    <row r="784" spans="1:40" s="2" customFormat="1" ht="15" customHeight="1">
      <c r="B784" s="188" t="s">
        <v>73</v>
      </c>
      <c r="C784" s="188"/>
      <c r="D784" s="188"/>
      <c r="E784" s="188"/>
      <c r="F784" s="187" t="s">
        <v>74</v>
      </c>
      <c r="G784" s="187"/>
      <c r="H784" s="187"/>
      <c r="I784" s="187"/>
      <c r="J784" s="187"/>
      <c r="K784" s="187"/>
      <c r="L784" s="187"/>
      <c r="M784" s="187"/>
      <c r="N784" s="188" t="s">
        <v>75</v>
      </c>
      <c r="O784" s="188"/>
      <c r="P784" s="188"/>
      <c r="Q784" s="188"/>
      <c r="R784" s="188"/>
      <c r="S784" s="188"/>
      <c r="T784" s="188"/>
      <c r="U784" s="188"/>
      <c r="V784" s="188"/>
    </row>
    <row r="785" spans="1:40" s="2" customFormat="1" ht="15" customHeight="1">
      <c r="B785" s="187" t="s">
        <v>76</v>
      </c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54"/>
      <c r="O785" s="54" t="s">
        <v>77</v>
      </c>
      <c r="P785" s="54"/>
      <c r="Q785" s="54"/>
      <c r="R785" s="54"/>
      <c r="S785" s="54"/>
      <c r="T785" s="54"/>
      <c r="U785" s="54"/>
      <c r="V785" s="54"/>
    </row>
    <row r="786" spans="1:40" s="2" customFormat="1" ht="15" customHeight="1">
      <c r="B786" s="187" t="s">
        <v>76</v>
      </c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51"/>
      <c r="O786" s="51"/>
      <c r="P786" s="51"/>
      <c r="Q786" s="51"/>
      <c r="R786" s="51"/>
      <c r="S786" s="51"/>
      <c r="T786" s="51"/>
      <c r="U786" s="52"/>
      <c r="V786" s="53"/>
    </row>
    <row r="787" spans="1:40" s="2" customFormat="1" ht="15" customHeight="1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188" t="s">
        <v>78</v>
      </c>
      <c r="O787" s="188"/>
      <c r="P787" s="188"/>
      <c r="Q787" s="188"/>
      <c r="R787" s="188"/>
      <c r="S787" s="188"/>
      <c r="T787" s="188"/>
      <c r="U787" s="188"/>
      <c r="V787" s="188"/>
    </row>
    <row r="788" spans="1:40" s="2" customFormat="1" ht="15" customHeight="1">
      <c r="B788" s="189" t="s">
        <v>79</v>
      </c>
      <c r="C788" s="189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  <c r="N788" s="51"/>
      <c r="O788" s="51"/>
      <c r="P788" s="51"/>
      <c r="Q788" s="51"/>
      <c r="R788" s="51"/>
      <c r="S788" s="51"/>
      <c r="T788" s="51"/>
      <c r="U788" s="52"/>
      <c r="V788" s="53"/>
    </row>
    <row r="789" spans="1:40" s="2" customFormat="1" ht="1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2"/>
      <c r="V789" s="53"/>
    </row>
    <row r="790" spans="1:40" s="2" customFormat="1" ht="15" customHeight="1">
      <c r="B790" s="189" t="s">
        <v>80</v>
      </c>
      <c r="C790" s="189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  <c r="N790" s="51"/>
      <c r="O790" s="51"/>
      <c r="P790" s="51"/>
      <c r="Q790" s="51"/>
      <c r="R790" s="51"/>
      <c r="S790" s="51"/>
      <c r="T790" s="51"/>
      <c r="U790" s="52"/>
      <c r="V790" s="53"/>
    </row>
    <row r="791" spans="1:40" s="2" customFormat="1" ht="15" customHeight="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1"/>
      <c r="O791" s="51"/>
      <c r="P791" s="51"/>
      <c r="Q791" s="51"/>
      <c r="R791" s="51"/>
      <c r="S791" s="51"/>
      <c r="T791" s="51"/>
      <c r="U791" s="52"/>
      <c r="V791" s="53"/>
    </row>
    <row r="792" spans="1:40" s="2" customFormat="1" ht="15" customHeight="1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1"/>
      <c r="O792" s="51"/>
      <c r="P792" s="51"/>
      <c r="Q792" s="51"/>
      <c r="R792" s="51"/>
      <c r="S792" s="51"/>
      <c r="T792" s="51"/>
      <c r="U792" s="52"/>
      <c r="V792" s="53"/>
    </row>
    <row r="793" spans="1:40" s="57" customFormat="1" ht="15" customHeight="1">
      <c r="B793" s="58"/>
      <c r="C793" s="58"/>
      <c r="D793" s="59" t="s">
        <v>26</v>
      </c>
      <c r="E793" s="57" t="s">
        <v>72</v>
      </c>
      <c r="M793" s="57" t="s">
        <v>81</v>
      </c>
      <c r="V793" s="60"/>
    </row>
    <row r="794" spans="1:40" s="76" customFormat="1" ht="15" customHeight="1">
      <c r="B794" s="74"/>
      <c r="C794" s="74"/>
      <c r="D794" s="75"/>
      <c r="H794" s="76" t="s">
        <v>28</v>
      </c>
      <c r="K794" s="76" t="s">
        <v>29</v>
      </c>
      <c r="N794" s="76" t="s">
        <v>30</v>
      </c>
      <c r="V794" s="61"/>
    </row>
    <row r="795" spans="1:40" s="112" customFormat="1" ht="21" customHeight="1">
      <c r="B795" s="193" t="s">
        <v>0</v>
      </c>
      <c r="C795" s="111"/>
      <c r="D795" s="193" t="s">
        <v>1</v>
      </c>
      <c r="E795" s="193" t="s">
        <v>2</v>
      </c>
      <c r="F795" s="193" t="s">
        <v>3</v>
      </c>
      <c r="G795" s="197" t="s">
        <v>23</v>
      </c>
      <c r="H795" s="190" t="s">
        <v>4</v>
      </c>
      <c r="I795" s="191"/>
      <c r="J795" s="191"/>
      <c r="K795" s="191"/>
      <c r="L795" s="191"/>
      <c r="M795" s="191"/>
      <c r="N795" s="191"/>
      <c r="O795" s="191"/>
      <c r="P795" s="191"/>
      <c r="Q795" s="191"/>
      <c r="R795" s="192"/>
      <c r="S795" s="193" t="s">
        <v>5</v>
      </c>
      <c r="T795" s="195" t="s">
        <v>24</v>
      </c>
      <c r="U795" s="193" t="s">
        <v>7</v>
      </c>
      <c r="V795" s="196" t="s">
        <v>22</v>
      </c>
    </row>
    <row r="796" spans="1:40" s="112" customFormat="1" ht="21" customHeight="1">
      <c r="B796" s="194"/>
      <c r="C796" s="111"/>
      <c r="D796" s="194"/>
      <c r="E796" s="194"/>
      <c r="F796" s="194"/>
      <c r="G796" s="198"/>
      <c r="H796" s="111" t="s">
        <v>96</v>
      </c>
      <c r="I796" s="111" t="s">
        <v>97</v>
      </c>
      <c r="J796" s="111" t="s">
        <v>98</v>
      </c>
      <c r="K796" s="111" t="s">
        <v>11</v>
      </c>
      <c r="L796" s="111" t="s">
        <v>16</v>
      </c>
      <c r="M796" s="111" t="s">
        <v>99</v>
      </c>
      <c r="N796" s="111" t="s">
        <v>100</v>
      </c>
      <c r="O796" s="111" t="s">
        <v>17</v>
      </c>
      <c r="P796" s="111" t="s">
        <v>14</v>
      </c>
      <c r="Q796" s="111" t="s">
        <v>18</v>
      </c>
      <c r="R796" s="111" t="s">
        <v>15</v>
      </c>
      <c r="S796" s="194"/>
      <c r="T796" s="195"/>
      <c r="U796" s="194"/>
      <c r="V796" s="196"/>
    </row>
    <row r="797" spans="1:40" s="109" customFormat="1" ht="21" customHeight="1">
      <c r="A797" s="35"/>
      <c r="B797" s="195">
        <v>45</v>
      </c>
      <c r="C797" s="197">
        <f>'S1'!C53</f>
        <v>49</v>
      </c>
      <c r="D797" s="212">
        <f>Ave!C49</f>
        <v>0</v>
      </c>
      <c r="E797" s="195">
        <f>'S1'!E49</f>
        <v>0</v>
      </c>
      <c r="F797" s="195">
        <f>'S1'!F49</f>
        <v>0</v>
      </c>
      <c r="G797" s="106" t="s">
        <v>94</v>
      </c>
      <c r="H797" s="106">
        <f>'S1'!G49</f>
        <v>0</v>
      </c>
      <c r="I797" s="106">
        <f>'S1'!H49</f>
        <v>0</v>
      </c>
      <c r="J797" s="106">
        <f>'S1'!I49</f>
        <v>0</v>
      </c>
      <c r="K797" s="106">
        <f>'S1'!J49</f>
        <v>0</v>
      </c>
      <c r="L797" s="106">
        <f>'S1'!K49</f>
        <v>0</v>
      </c>
      <c r="M797" s="106">
        <f>'S1'!L49</f>
        <v>0</v>
      </c>
      <c r="N797" s="106">
        <f>'S1'!M49</f>
        <v>0</v>
      </c>
      <c r="O797" s="106">
        <f>'S1'!N49</f>
        <v>0</v>
      </c>
      <c r="P797" s="106">
        <f>'S1'!O49</f>
        <v>0</v>
      </c>
      <c r="Q797" s="106">
        <f>'S1'!P49</f>
        <v>0</v>
      </c>
      <c r="R797" s="106">
        <f>'S1'!Q49</f>
        <v>0</v>
      </c>
      <c r="S797" s="106" t="str">
        <f>'S1'!S49</f>
        <v/>
      </c>
      <c r="T797" s="106" t="str">
        <f>'S1'!T49</f>
        <v/>
      </c>
      <c r="U797" s="106" t="str">
        <f>'S1'!U49</f>
        <v/>
      </c>
      <c r="V797" s="218" t="str">
        <f>Ave!T49</f>
        <v>-</v>
      </c>
      <c r="W797" s="108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</row>
    <row r="798" spans="1:40" s="109" customFormat="1" ht="21" customHeight="1">
      <c r="A798" s="35"/>
      <c r="B798" s="195"/>
      <c r="C798" s="211"/>
      <c r="D798" s="213"/>
      <c r="E798" s="195"/>
      <c r="F798" s="195"/>
      <c r="G798" s="106" t="s">
        <v>95</v>
      </c>
      <c r="H798" s="106">
        <f>'S2'!G49</f>
        <v>0</v>
      </c>
      <c r="I798" s="106">
        <f>'S2'!H49</f>
        <v>0</v>
      </c>
      <c r="J798" s="106">
        <f>'S2'!I49</f>
        <v>0</v>
      </c>
      <c r="K798" s="106">
        <f>'S2'!J49</f>
        <v>0</v>
      </c>
      <c r="L798" s="106">
        <f>'S2'!K49</f>
        <v>0</v>
      </c>
      <c r="M798" s="106">
        <f>'S2'!L49</f>
        <v>0</v>
      </c>
      <c r="N798" s="106">
        <f>'S2'!M49</f>
        <v>0</v>
      </c>
      <c r="O798" s="106">
        <f>'S2'!N49</f>
        <v>0</v>
      </c>
      <c r="P798" s="106">
        <f>'S2'!O49</f>
        <v>0</v>
      </c>
      <c r="Q798" s="106">
        <f>'S2'!P49</f>
        <v>0</v>
      </c>
      <c r="R798" s="106">
        <f>'S2'!Q49</f>
        <v>0</v>
      </c>
      <c r="S798" s="106" t="str">
        <f>'S2'!S49</f>
        <v/>
      </c>
      <c r="T798" s="106" t="str">
        <f>'S2'!T49</f>
        <v/>
      </c>
      <c r="U798" s="106" t="str">
        <f>'S2'!U49</f>
        <v/>
      </c>
      <c r="V798" s="218"/>
      <c r="W798" s="108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</row>
    <row r="799" spans="1:40" s="109" customFormat="1" ht="21" customHeight="1">
      <c r="A799" s="35"/>
      <c r="B799" s="195"/>
      <c r="C799" s="198"/>
      <c r="D799" s="214"/>
      <c r="E799" s="195"/>
      <c r="F799" s="195"/>
      <c r="G799" s="106" t="s">
        <v>24</v>
      </c>
      <c r="H799" s="106" t="str">
        <f>Ave!F49</f>
        <v/>
      </c>
      <c r="I799" s="106" t="str">
        <f>Ave!G49</f>
        <v/>
      </c>
      <c r="J799" s="106" t="str">
        <f>Ave!H49</f>
        <v/>
      </c>
      <c r="K799" s="106" t="str">
        <f>Ave!I49</f>
        <v/>
      </c>
      <c r="L799" s="106" t="str">
        <f>Ave!J49</f>
        <v/>
      </c>
      <c r="M799" s="106" t="str">
        <f>Ave!K49</f>
        <v/>
      </c>
      <c r="N799" s="106" t="str">
        <f>Ave!L49</f>
        <v/>
      </c>
      <c r="O799" s="106" t="str">
        <f>Ave!M49</f>
        <v/>
      </c>
      <c r="P799" s="106" t="str">
        <f>Ave!N49</f>
        <v/>
      </c>
      <c r="Q799" s="106" t="str">
        <f>Ave!O49</f>
        <v/>
      </c>
      <c r="R799" s="106" t="str">
        <f>Ave!P49</f>
        <v/>
      </c>
      <c r="S799" s="106" t="str">
        <f>Ave!Q49</f>
        <v/>
      </c>
      <c r="T799" s="106" t="str">
        <f>Ave!R49</f>
        <v/>
      </c>
      <c r="U799" s="106" t="str">
        <f>Ave!S49</f>
        <v/>
      </c>
      <c r="V799" s="218"/>
      <c r="W799" s="108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</row>
    <row r="800" spans="1:40" s="2" customFormat="1" ht="1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1"/>
      <c r="U800" s="52"/>
      <c r="V800" s="53"/>
    </row>
    <row r="801" spans="1:40" s="2" customFormat="1" ht="15" customHeight="1">
      <c r="B801" s="188" t="s">
        <v>73</v>
      </c>
      <c r="C801" s="188"/>
      <c r="D801" s="188"/>
      <c r="E801" s="188"/>
      <c r="F801" s="187" t="s">
        <v>74</v>
      </c>
      <c r="G801" s="187"/>
      <c r="H801" s="187"/>
      <c r="I801" s="187"/>
      <c r="J801" s="187"/>
      <c r="K801" s="187"/>
      <c r="L801" s="187"/>
      <c r="M801" s="187"/>
      <c r="N801" s="188" t="s">
        <v>75</v>
      </c>
      <c r="O801" s="188"/>
      <c r="P801" s="188"/>
      <c r="Q801" s="188"/>
      <c r="R801" s="188"/>
      <c r="S801" s="188"/>
      <c r="T801" s="188"/>
      <c r="U801" s="188"/>
      <c r="V801" s="188"/>
    </row>
    <row r="802" spans="1:40" s="2" customFormat="1" ht="15" customHeight="1">
      <c r="B802" s="187" t="s">
        <v>76</v>
      </c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54"/>
      <c r="O802" s="54" t="s">
        <v>77</v>
      </c>
      <c r="P802" s="54"/>
      <c r="Q802" s="54"/>
      <c r="R802" s="54"/>
      <c r="S802" s="54"/>
      <c r="T802" s="54"/>
      <c r="U802" s="54"/>
      <c r="V802" s="54"/>
    </row>
    <row r="803" spans="1:40" s="2" customFormat="1" ht="15" customHeight="1">
      <c r="B803" s="187" t="s">
        <v>76</v>
      </c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51"/>
      <c r="O803" s="51"/>
      <c r="P803" s="51"/>
      <c r="Q803" s="51"/>
      <c r="R803" s="51"/>
      <c r="S803" s="51"/>
      <c r="T803" s="51"/>
      <c r="U803" s="52"/>
      <c r="V803" s="53"/>
    </row>
    <row r="804" spans="1:40" s="2" customFormat="1" ht="15" customHeight="1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188" t="s">
        <v>78</v>
      </c>
      <c r="O804" s="188"/>
      <c r="P804" s="188"/>
      <c r="Q804" s="188"/>
      <c r="R804" s="188"/>
      <c r="S804" s="188"/>
      <c r="T804" s="188"/>
      <c r="U804" s="188"/>
      <c r="V804" s="188"/>
    </row>
    <row r="805" spans="1:40" s="2" customFormat="1" ht="15" customHeight="1">
      <c r="B805" s="189" t="s">
        <v>79</v>
      </c>
      <c r="C805" s="189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  <c r="N805" s="51"/>
      <c r="O805" s="51"/>
      <c r="P805" s="51"/>
      <c r="Q805" s="51"/>
      <c r="R805" s="51"/>
      <c r="S805" s="51"/>
      <c r="T805" s="51"/>
      <c r="U805" s="52"/>
      <c r="V805" s="53"/>
    </row>
    <row r="806" spans="1:40" s="2" customFormat="1" ht="1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2"/>
      <c r="V806" s="53"/>
    </row>
    <row r="807" spans="1:40" s="2" customFormat="1" ht="15" customHeight="1">
      <c r="B807" s="189" t="s">
        <v>80</v>
      </c>
      <c r="C807" s="189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  <c r="N807" s="51"/>
      <c r="O807" s="51"/>
      <c r="P807" s="51"/>
      <c r="Q807" s="51"/>
      <c r="R807" s="51"/>
      <c r="S807" s="51"/>
      <c r="T807" s="51"/>
      <c r="U807" s="52"/>
      <c r="V807" s="53"/>
    </row>
    <row r="808" spans="1:40" s="2" customFormat="1" ht="15" customHeight="1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1"/>
      <c r="O808" s="51"/>
      <c r="P808" s="51"/>
      <c r="Q808" s="51"/>
      <c r="R808" s="51"/>
      <c r="S808" s="51"/>
      <c r="T808" s="51"/>
      <c r="U808" s="52"/>
      <c r="V808" s="53"/>
    </row>
    <row r="809" spans="1:40" s="2" customFormat="1" ht="15" customHeight="1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1"/>
      <c r="O809" s="51"/>
      <c r="P809" s="51"/>
      <c r="Q809" s="51"/>
      <c r="R809" s="51"/>
      <c r="S809" s="51"/>
      <c r="T809" s="51"/>
      <c r="U809" s="52"/>
      <c r="V809" s="53"/>
    </row>
    <row r="810" spans="1:40" s="2" customFormat="1" ht="15" customHeight="1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1"/>
      <c r="O810" s="51"/>
      <c r="P810" s="51"/>
      <c r="Q810" s="51"/>
      <c r="R810" s="51"/>
      <c r="S810" s="51"/>
      <c r="T810" s="51"/>
      <c r="U810" s="52"/>
      <c r="V810" s="53"/>
    </row>
    <row r="811" spans="1:40" s="2" customFormat="1" ht="15" customHeight="1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1"/>
      <c r="O811" s="51"/>
      <c r="P811" s="51"/>
      <c r="Q811" s="51"/>
      <c r="R811" s="51"/>
      <c r="S811" s="51"/>
      <c r="T811" s="51"/>
      <c r="U811" s="52"/>
      <c r="V811" s="53"/>
    </row>
    <row r="812" spans="1:40" s="57" customFormat="1" ht="15" customHeight="1">
      <c r="B812" s="58"/>
      <c r="C812" s="58"/>
      <c r="D812" s="59" t="s">
        <v>26</v>
      </c>
      <c r="E812" s="57" t="s">
        <v>72</v>
      </c>
      <c r="M812" s="57" t="s">
        <v>81</v>
      </c>
      <c r="V812" s="60"/>
    </row>
    <row r="813" spans="1:40" s="76" customFormat="1" ht="15" customHeight="1">
      <c r="B813" s="74"/>
      <c r="C813" s="74"/>
      <c r="D813" s="75"/>
      <c r="H813" s="76" t="s">
        <v>28</v>
      </c>
      <c r="K813" s="76" t="s">
        <v>29</v>
      </c>
      <c r="N813" s="76" t="s">
        <v>30</v>
      </c>
      <c r="V813" s="61"/>
    </row>
    <row r="814" spans="1:40" s="112" customFormat="1" ht="21" customHeight="1">
      <c r="B814" s="193" t="s">
        <v>0</v>
      </c>
      <c r="C814" s="111"/>
      <c r="D814" s="193" t="s">
        <v>1</v>
      </c>
      <c r="E814" s="193" t="s">
        <v>2</v>
      </c>
      <c r="F814" s="193" t="s">
        <v>3</v>
      </c>
      <c r="G814" s="197" t="s">
        <v>23</v>
      </c>
      <c r="H814" s="190" t="s">
        <v>4</v>
      </c>
      <c r="I814" s="191"/>
      <c r="J814" s="191"/>
      <c r="K814" s="191"/>
      <c r="L814" s="191"/>
      <c r="M814" s="191"/>
      <c r="N814" s="191"/>
      <c r="O814" s="191"/>
      <c r="P814" s="191"/>
      <c r="Q814" s="191"/>
      <c r="R814" s="192"/>
      <c r="S814" s="193" t="s">
        <v>5</v>
      </c>
      <c r="T814" s="195" t="s">
        <v>24</v>
      </c>
      <c r="U814" s="193" t="s">
        <v>7</v>
      </c>
      <c r="V814" s="196" t="s">
        <v>22</v>
      </c>
    </row>
    <row r="815" spans="1:40" s="112" customFormat="1" ht="21" customHeight="1">
      <c r="B815" s="194"/>
      <c r="C815" s="111"/>
      <c r="D815" s="194"/>
      <c r="E815" s="194"/>
      <c r="F815" s="194"/>
      <c r="G815" s="198"/>
      <c r="H815" s="111" t="s">
        <v>96</v>
      </c>
      <c r="I815" s="111" t="s">
        <v>97</v>
      </c>
      <c r="J815" s="111" t="s">
        <v>98</v>
      </c>
      <c r="K815" s="111" t="s">
        <v>11</v>
      </c>
      <c r="L815" s="111" t="s">
        <v>16</v>
      </c>
      <c r="M815" s="111" t="s">
        <v>99</v>
      </c>
      <c r="N815" s="111" t="s">
        <v>100</v>
      </c>
      <c r="O815" s="111" t="s">
        <v>17</v>
      </c>
      <c r="P815" s="111" t="s">
        <v>14</v>
      </c>
      <c r="Q815" s="111" t="s">
        <v>18</v>
      </c>
      <c r="R815" s="111" t="s">
        <v>15</v>
      </c>
      <c r="S815" s="194"/>
      <c r="T815" s="195"/>
      <c r="U815" s="194"/>
      <c r="V815" s="196"/>
    </row>
    <row r="816" spans="1:40" s="109" customFormat="1" ht="21" customHeight="1">
      <c r="A816" s="35"/>
      <c r="B816" s="195">
        <v>46</v>
      </c>
      <c r="C816" s="197">
        <f>'S1'!C54</f>
        <v>50</v>
      </c>
      <c r="D816" s="212">
        <f>Ave!C50</f>
        <v>0</v>
      </c>
      <c r="E816" s="195">
        <f>'S1'!E50</f>
        <v>0</v>
      </c>
      <c r="F816" s="195">
        <f>'S1'!F50</f>
        <v>0</v>
      </c>
      <c r="G816" s="106" t="s">
        <v>94</v>
      </c>
      <c r="H816" s="106">
        <f>'S1'!G50</f>
        <v>0</v>
      </c>
      <c r="I816" s="106">
        <f>'S1'!H50</f>
        <v>0</v>
      </c>
      <c r="J816" s="106">
        <f>'S1'!I50</f>
        <v>0</v>
      </c>
      <c r="K816" s="106">
        <f>'S1'!J50</f>
        <v>0</v>
      </c>
      <c r="L816" s="106">
        <f>'S1'!K50</f>
        <v>0</v>
      </c>
      <c r="M816" s="106">
        <f>'S1'!L50</f>
        <v>0</v>
      </c>
      <c r="N816" s="106">
        <f>'S1'!M50</f>
        <v>0</v>
      </c>
      <c r="O816" s="106">
        <f>'S1'!N50</f>
        <v>0</v>
      </c>
      <c r="P816" s="106">
        <f>'S1'!O50</f>
        <v>0</v>
      </c>
      <c r="Q816" s="106">
        <f>'S1'!P50</f>
        <v>0</v>
      </c>
      <c r="R816" s="106">
        <f>'S1'!Q50</f>
        <v>0</v>
      </c>
      <c r="S816" s="106" t="str">
        <f>'S1'!S50</f>
        <v/>
      </c>
      <c r="T816" s="106" t="str">
        <f>'S1'!T50</f>
        <v/>
      </c>
      <c r="U816" s="106" t="str">
        <f>'S1'!U50</f>
        <v/>
      </c>
      <c r="V816" s="218" t="str">
        <f>Ave!T50</f>
        <v>-</v>
      </c>
      <c r="W816" s="108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</row>
    <row r="817" spans="1:40" s="109" customFormat="1" ht="21" customHeight="1">
      <c r="A817" s="35"/>
      <c r="B817" s="195"/>
      <c r="C817" s="211"/>
      <c r="D817" s="213"/>
      <c r="E817" s="195"/>
      <c r="F817" s="195"/>
      <c r="G817" s="106" t="s">
        <v>95</v>
      </c>
      <c r="H817" s="106">
        <f>'S2'!G50</f>
        <v>0</v>
      </c>
      <c r="I817" s="106">
        <f>'S2'!H50</f>
        <v>0</v>
      </c>
      <c r="J817" s="106">
        <f>'S2'!I50</f>
        <v>0</v>
      </c>
      <c r="K817" s="106">
        <f>'S2'!J50</f>
        <v>0</v>
      </c>
      <c r="L817" s="106">
        <f>'S2'!K50</f>
        <v>0</v>
      </c>
      <c r="M817" s="106">
        <f>'S2'!L50</f>
        <v>0</v>
      </c>
      <c r="N817" s="106">
        <f>'S2'!M50</f>
        <v>0</v>
      </c>
      <c r="O817" s="106">
        <f>'S2'!N50</f>
        <v>0</v>
      </c>
      <c r="P817" s="106">
        <f>'S2'!O50</f>
        <v>0</v>
      </c>
      <c r="Q817" s="106">
        <f>'S2'!P50</f>
        <v>0</v>
      </c>
      <c r="R817" s="106">
        <f>'S2'!Q50</f>
        <v>0</v>
      </c>
      <c r="S817" s="106" t="str">
        <f>'S2'!S50</f>
        <v/>
      </c>
      <c r="T817" s="106" t="str">
        <f>'S2'!T50</f>
        <v/>
      </c>
      <c r="U817" s="106" t="str">
        <f>'S2'!U50</f>
        <v/>
      </c>
      <c r="V817" s="218"/>
      <c r="W817" s="108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</row>
    <row r="818" spans="1:40" s="109" customFormat="1" ht="21" customHeight="1">
      <c r="A818" s="35"/>
      <c r="B818" s="195"/>
      <c r="C818" s="198"/>
      <c r="D818" s="214"/>
      <c r="E818" s="195"/>
      <c r="F818" s="195"/>
      <c r="G818" s="106" t="s">
        <v>24</v>
      </c>
      <c r="H818" s="106" t="str">
        <f>Ave!F50</f>
        <v/>
      </c>
      <c r="I818" s="106" t="str">
        <f>Ave!G50</f>
        <v/>
      </c>
      <c r="J818" s="106" t="str">
        <f>Ave!H50</f>
        <v/>
      </c>
      <c r="K818" s="106" t="str">
        <f>Ave!I50</f>
        <v/>
      </c>
      <c r="L818" s="106" t="str">
        <f>Ave!J50</f>
        <v/>
      </c>
      <c r="M818" s="106" t="str">
        <f>Ave!K50</f>
        <v/>
      </c>
      <c r="N818" s="106" t="str">
        <f>Ave!L50</f>
        <v/>
      </c>
      <c r="O818" s="106" t="str">
        <f>Ave!M50</f>
        <v/>
      </c>
      <c r="P818" s="106" t="str">
        <f>Ave!N50</f>
        <v/>
      </c>
      <c r="Q818" s="106" t="str">
        <f>Ave!O50</f>
        <v/>
      </c>
      <c r="R818" s="106" t="str">
        <f>Ave!P50</f>
        <v/>
      </c>
      <c r="S818" s="106" t="str">
        <f>Ave!Q50</f>
        <v/>
      </c>
      <c r="T818" s="106" t="str">
        <f>Ave!R50</f>
        <v/>
      </c>
      <c r="U818" s="106" t="str">
        <f>Ave!S50</f>
        <v/>
      </c>
      <c r="V818" s="218"/>
      <c r="W818" s="108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</row>
    <row r="819" spans="1:40" s="2" customFormat="1" ht="1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1"/>
      <c r="U819" s="52"/>
      <c r="V819" s="53"/>
    </row>
    <row r="820" spans="1:40" s="2" customFormat="1" ht="15" customHeight="1">
      <c r="B820" s="188" t="s">
        <v>73</v>
      </c>
      <c r="C820" s="188"/>
      <c r="D820" s="188"/>
      <c r="E820" s="188"/>
      <c r="F820" s="187" t="s">
        <v>74</v>
      </c>
      <c r="G820" s="187"/>
      <c r="H820" s="187"/>
      <c r="I820" s="187"/>
      <c r="J820" s="187"/>
      <c r="K820" s="187"/>
      <c r="L820" s="187"/>
      <c r="M820" s="187"/>
      <c r="N820" s="188" t="s">
        <v>75</v>
      </c>
      <c r="O820" s="188"/>
      <c r="P820" s="188"/>
      <c r="Q820" s="188"/>
      <c r="R820" s="188"/>
      <c r="S820" s="188"/>
      <c r="T820" s="188"/>
      <c r="U820" s="188"/>
      <c r="V820" s="188"/>
    </row>
    <row r="821" spans="1:40" s="2" customFormat="1" ht="15" customHeight="1">
      <c r="B821" s="187" t="s">
        <v>76</v>
      </c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54"/>
      <c r="O821" s="54" t="s">
        <v>77</v>
      </c>
      <c r="P821" s="54"/>
      <c r="Q821" s="54"/>
      <c r="R821" s="54"/>
      <c r="S821" s="54"/>
      <c r="T821" s="54"/>
      <c r="U821" s="54"/>
      <c r="V821" s="54"/>
    </row>
    <row r="822" spans="1:40" s="2" customFormat="1" ht="15" customHeight="1">
      <c r="B822" s="187" t="s">
        <v>76</v>
      </c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51"/>
      <c r="O822" s="51"/>
      <c r="P822" s="51"/>
      <c r="Q822" s="51"/>
      <c r="R822" s="51"/>
      <c r="S822" s="51"/>
      <c r="T822" s="51"/>
      <c r="U822" s="52"/>
      <c r="V822" s="53"/>
    </row>
    <row r="823" spans="1:40" s="2" customFormat="1" ht="15" customHeight="1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188" t="s">
        <v>78</v>
      </c>
      <c r="O823" s="188"/>
      <c r="P823" s="188"/>
      <c r="Q823" s="188"/>
      <c r="R823" s="188"/>
      <c r="S823" s="188"/>
      <c r="T823" s="188"/>
      <c r="U823" s="188"/>
      <c r="V823" s="188"/>
    </row>
    <row r="824" spans="1:40" s="2" customFormat="1" ht="15" customHeight="1">
      <c r="B824" s="189" t="s">
        <v>79</v>
      </c>
      <c r="C824" s="189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  <c r="N824" s="51"/>
      <c r="O824" s="51"/>
      <c r="P824" s="51"/>
      <c r="Q824" s="51"/>
      <c r="R824" s="51"/>
      <c r="S824" s="51"/>
      <c r="T824" s="51"/>
      <c r="U824" s="52"/>
      <c r="V824" s="53"/>
    </row>
    <row r="825" spans="1:40" s="2" customFormat="1" ht="1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2"/>
      <c r="V825" s="53"/>
    </row>
    <row r="826" spans="1:40" s="2" customFormat="1" ht="15" customHeight="1">
      <c r="B826" s="189" t="s">
        <v>80</v>
      </c>
      <c r="C826" s="189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  <c r="N826" s="51"/>
      <c r="O826" s="51"/>
      <c r="P826" s="51"/>
      <c r="Q826" s="51"/>
      <c r="R826" s="51"/>
      <c r="S826" s="51"/>
      <c r="T826" s="51"/>
      <c r="U826" s="52"/>
      <c r="V826" s="53"/>
    </row>
    <row r="827" spans="1:40" s="2" customFormat="1" ht="15" customHeight="1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1"/>
      <c r="O827" s="51"/>
      <c r="P827" s="51"/>
      <c r="Q827" s="51"/>
      <c r="R827" s="51"/>
      <c r="S827" s="51"/>
      <c r="T827" s="51"/>
      <c r="U827" s="52"/>
      <c r="V827" s="53"/>
    </row>
    <row r="828" spans="1:40" s="2" customFormat="1" ht="15" customHeight="1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1"/>
      <c r="O828" s="51"/>
      <c r="P828" s="51"/>
      <c r="Q828" s="51"/>
      <c r="R828" s="51"/>
      <c r="S828" s="51"/>
      <c r="T828" s="51"/>
      <c r="U828" s="52"/>
      <c r="V828" s="53"/>
    </row>
    <row r="829" spans="1:40" s="57" customFormat="1" ht="15" customHeight="1">
      <c r="B829" s="58"/>
      <c r="C829" s="58"/>
      <c r="D829" s="59" t="s">
        <v>26</v>
      </c>
      <c r="E829" s="57" t="s">
        <v>72</v>
      </c>
      <c r="M829" s="57" t="s">
        <v>81</v>
      </c>
      <c r="V829" s="60"/>
    </row>
    <row r="830" spans="1:40" s="76" customFormat="1" ht="15" customHeight="1">
      <c r="B830" s="74"/>
      <c r="C830" s="74"/>
      <c r="D830" s="75"/>
      <c r="H830" s="76" t="s">
        <v>28</v>
      </c>
      <c r="K830" s="76" t="s">
        <v>29</v>
      </c>
      <c r="N830" s="76" t="s">
        <v>30</v>
      </c>
      <c r="V830" s="61"/>
    </row>
    <row r="831" spans="1:40" s="112" customFormat="1" ht="21" customHeight="1">
      <c r="B831" s="193" t="s">
        <v>0</v>
      </c>
      <c r="C831" s="111"/>
      <c r="D831" s="193" t="s">
        <v>1</v>
      </c>
      <c r="E831" s="193" t="s">
        <v>2</v>
      </c>
      <c r="F831" s="193" t="s">
        <v>3</v>
      </c>
      <c r="G831" s="197" t="s">
        <v>23</v>
      </c>
      <c r="H831" s="190" t="s">
        <v>4</v>
      </c>
      <c r="I831" s="191"/>
      <c r="J831" s="191"/>
      <c r="K831" s="191"/>
      <c r="L831" s="191"/>
      <c r="M831" s="191"/>
      <c r="N831" s="191"/>
      <c r="O831" s="191"/>
      <c r="P831" s="191"/>
      <c r="Q831" s="191"/>
      <c r="R831" s="192"/>
      <c r="S831" s="193" t="s">
        <v>5</v>
      </c>
      <c r="T831" s="195" t="s">
        <v>24</v>
      </c>
      <c r="U831" s="193" t="s">
        <v>7</v>
      </c>
      <c r="V831" s="196" t="s">
        <v>22</v>
      </c>
    </row>
    <row r="832" spans="1:40" s="112" customFormat="1" ht="21" customHeight="1">
      <c r="B832" s="194"/>
      <c r="C832" s="111"/>
      <c r="D832" s="194"/>
      <c r="E832" s="194"/>
      <c r="F832" s="194"/>
      <c r="G832" s="198"/>
      <c r="H832" s="111" t="s">
        <v>96</v>
      </c>
      <c r="I832" s="111" t="s">
        <v>97</v>
      </c>
      <c r="J832" s="111" t="s">
        <v>98</v>
      </c>
      <c r="K832" s="111" t="s">
        <v>11</v>
      </c>
      <c r="L832" s="111" t="s">
        <v>16</v>
      </c>
      <c r="M832" s="111" t="s">
        <v>99</v>
      </c>
      <c r="N832" s="111" t="s">
        <v>100</v>
      </c>
      <c r="O832" s="111" t="s">
        <v>17</v>
      </c>
      <c r="P832" s="111" t="s">
        <v>14</v>
      </c>
      <c r="Q832" s="111" t="s">
        <v>18</v>
      </c>
      <c r="R832" s="111" t="s">
        <v>15</v>
      </c>
      <c r="S832" s="194"/>
      <c r="T832" s="195"/>
      <c r="U832" s="194"/>
      <c r="V832" s="196"/>
    </row>
    <row r="833" spans="1:40" s="109" customFormat="1" ht="21" customHeight="1">
      <c r="A833" s="35"/>
      <c r="B833" s="195">
        <v>47</v>
      </c>
      <c r="C833" s="197">
        <f>'S1'!C55</f>
        <v>51</v>
      </c>
      <c r="D833" s="212">
        <f>Ave!C51</f>
        <v>0</v>
      </c>
      <c r="E833" s="195">
        <f>'S1'!E51</f>
        <v>0</v>
      </c>
      <c r="F833" s="195">
        <f>'S1'!F51</f>
        <v>0</v>
      </c>
      <c r="G833" s="106" t="s">
        <v>94</v>
      </c>
      <c r="H833" s="106">
        <f>'S1'!G51</f>
        <v>0</v>
      </c>
      <c r="I833" s="106">
        <f>'S1'!H51</f>
        <v>0</v>
      </c>
      <c r="J833" s="106">
        <f>'S1'!I51</f>
        <v>0</v>
      </c>
      <c r="K833" s="106">
        <f>'S1'!J51</f>
        <v>0</v>
      </c>
      <c r="L833" s="106">
        <f>'S1'!K51</f>
        <v>0</v>
      </c>
      <c r="M833" s="106">
        <f>'S1'!L51</f>
        <v>0</v>
      </c>
      <c r="N833" s="106">
        <f>'S1'!M51</f>
        <v>0</v>
      </c>
      <c r="O833" s="106">
        <f>'S1'!N51</f>
        <v>0</v>
      </c>
      <c r="P833" s="106">
        <f>'S1'!O51</f>
        <v>0</v>
      </c>
      <c r="Q833" s="106">
        <f>'S1'!P51</f>
        <v>0</v>
      </c>
      <c r="R833" s="106">
        <f>'S1'!Q51</f>
        <v>0</v>
      </c>
      <c r="S833" s="106" t="str">
        <f>'S1'!S51</f>
        <v/>
      </c>
      <c r="T833" s="106" t="str">
        <f>'S1'!T51</f>
        <v/>
      </c>
      <c r="U833" s="106" t="str">
        <f>'S1'!U51</f>
        <v/>
      </c>
      <c r="V833" s="218" t="str">
        <f>Ave!T51</f>
        <v>-</v>
      </c>
      <c r="W833" s="108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</row>
    <row r="834" spans="1:40" s="109" customFormat="1" ht="21" customHeight="1">
      <c r="A834" s="35"/>
      <c r="B834" s="195"/>
      <c r="C834" s="211"/>
      <c r="D834" s="213"/>
      <c r="E834" s="195"/>
      <c r="F834" s="195"/>
      <c r="G834" s="106" t="s">
        <v>95</v>
      </c>
      <c r="H834" s="106">
        <f>'S2'!G51</f>
        <v>0</v>
      </c>
      <c r="I834" s="106">
        <f>'S2'!H51</f>
        <v>0</v>
      </c>
      <c r="J834" s="106">
        <f>'S2'!I51</f>
        <v>0</v>
      </c>
      <c r="K834" s="106">
        <f>'S2'!J51</f>
        <v>0</v>
      </c>
      <c r="L834" s="106">
        <f>'S2'!K51</f>
        <v>0</v>
      </c>
      <c r="M834" s="106">
        <f>'S2'!L51</f>
        <v>0</v>
      </c>
      <c r="N834" s="106">
        <f>'S2'!M51</f>
        <v>0</v>
      </c>
      <c r="O834" s="106">
        <f>'S2'!N51</f>
        <v>0</v>
      </c>
      <c r="P834" s="106">
        <f>'S2'!O51</f>
        <v>0</v>
      </c>
      <c r="Q834" s="106">
        <f>'S2'!P51</f>
        <v>0</v>
      </c>
      <c r="R834" s="106">
        <f>'S2'!Q51</f>
        <v>0</v>
      </c>
      <c r="S834" s="106" t="str">
        <f>'S2'!S51</f>
        <v/>
      </c>
      <c r="T834" s="106" t="str">
        <f>'S2'!T51</f>
        <v/>
      </c>
      <c r="U834" s="106" t="str">
        <f>'S2'!U51</f>
        <v/>
      </c>
      <c r="V834" s="218"/>
      <c r="W834" s="108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</row>
    <row r="835" spans="1:40" s="109" customFormat="1" ht="21" customHeight="1">
      <c r="A835" s="35"/>
      <c r="B835" s="195"/>
      <c r="C835" s="198"/>
      <c r="D835" s="214"/>
      <c r="E835" s="195"/>
      <c r="F835" s="195"/>
      <c r="G835" s="106" t="s">
        <v>24</v>
      </c>
      <c r="H835" s="106" t="str">
        <f>Ave!F51</f>
        <v/>
      </c>
      <c r="I835" s="106" t="str">
        <f>Ave!G51</f>
        <v/>
      </c>
      <c r="J835" s="106" t="str">
        <f>Ave!H51</f>
        <v/>
      </c>
      <c r="K835" s="106" t="str">
        <f>Ave!I51</f>
        <v/>
      </c>
      <c r="L835" s="106" t="str">
        <f>Ave!J51</f>
        <v/>
      </c>
      <c r="M835" s="106" t="str">
        <f>Ave!K51</f>
        <v/>
      </c>
      <c r="N835" s="106" t="str">
        <f>Ave!L51</f>
        <v/>
      </c>
      <c r="O835" s="106" t="str">
        <f>Ave!M51</f>
        <v/>
      </c>
      <c r="P835" s="106" t="str">
        <f>Ave!N51</f>
        <v/>
      </c>
      <c r="Q835" s="106" t="str">
        <f>Ave!O51</f>
        <v/>
      </c>
      <c r="R835" s="106" t="str">
        <f>Ave!P51</f>
        <v/>
      </c>
      <c r="S835" s="106" t="str">
        <f>Ave!Q51</f>
        <v/>
      </c>
      <c r="T835" s="106" t="str">
        <f>Ave!R51</f>
        <v/>
      </c>
      <c r="U835" s="106" t="str">
        <f>Ave!S51</f>
        <v/>
      </c>
      <c r="V835" s="218"/>
      <c r="W835" s="108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</row>
    <row r="836" spans="1:40" s="2" customFormat="1" ht="1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1"/>
      <c r="U836" s="52"/>
      <c r="V836" s="53"/>
    </row>
    <row r="837" spans="1:40" s="2" customFormat="1" ht="15" customHeight="1">
      <c r="B837" s="188" t="s">
        <v>73</v>
      </c>
      <c r="C837" s="188"/>
      <c r="D837" s="188"/>
      <c r="E837" s="188"/>
      <c r="F837" s="187" t="s">
        <v>74</v>
      </c>
      <c r="G837" s="187"/>
      <c r="H837" s="187"/>
      <c r="I837" s="187"/>
      <c r="J837" s="187"/>
      <c r="K837" s="187"/>
      <c r="L837" s="187"/>
      <c r="M837" s="187"/>
      <c r="N837" s="188" t="s">
        <v>75</v>
      </c>
      <c r="O837" s="188"/>
      <c r="P837" s="188"/>
      <c r="Q837" s="188"/>
      <c r="R837" s="188"/>
      <c r="S837" s="188"/>
      <c r="T837" s="188"/>
      <c r="U837" s="188"/>
      <c r="V837" s="188"/>
    </row>
    <row r="838" spans="1:40" s="2" customFormat="1" ht="15" customHeight="1">
      <c r="B838" s="187" t="s">
        <v>76</v>
      </c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54"/>
      <c r="O838" s="54" t="s">
        <v>77</v>
      </c>
      <c r="P838" s="54"/>
      <c r="Q838" s="54"/>
      <c r="R838" s="54"/>
      <c r="S838" s="54"/>
      <c r="T838" s="54"/>
      <c r="U838" s="54"/>
      <c r="V838" s="54"/>
    </row>
    <row r="839" spans="1:40" s="2" customFormat="1" ht="15" customHeight="1">
      <c r="B839" s="187" t="s">
        <v>76</v>
      </c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51"/>
      <c r="O839" s="51"/>
      <c r="P839" s="51"/>
      <c r="Q839" s="51"/>
      <c r="R839" s="51"/>
      <c r="S839" s="51"/>
      <c r="T839" s="51"/>
      <c r="U839" s="52"/>
      <c r="V839" s="53"/>
    </row>
    <row r="840" spans="1:40" s="2" customFormat="1" ht="15" customHeight="1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188" t="s">
        <v>78</v>
      </c>
      <c r="O840" s="188"/>
      <c r="P840" s="188"/>
      <c r="Q840" s="188"/>
      <c r="R840" s="188"/>
      <c r="S840" s="188"/>
      <c r="T840" s="188"/>
      <c r="U840" s="188"/>
      <c r="V840" s="188"/>
    </row>
    <row r="841" spans="1:40" s="2" customFormat="1" ht="15" customHeight="1">
      <c r="B841" s="189" t="s">
        <v>79</v>
      </c>
      <c r="C841" s="189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  <c r="N841" s="51"/>
      <c r="O841" s="51"/>
      <c r="P841" s="51"/>
      <c r="Q841" s="51"/>
      <c r="R841" s="51"/>
      <c r="S841" s="51"/>
      <c r="T841" s="51"/>
      <c r="U841" s="52"/>
      <c r="V841" s="53"/>
    </row>
    <row r="842" spans="1:40" s="2" customFormat="1" ht="1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2"/>
      <c r="V842" s="53"/>
    </row>
    <row r="843" spans="1:40" s="2" customFormat="1" ht="15" customHeight="1">
      <c r="B843" s="189" t="s">
        <v>80</v>
      </c>
      <c r="C843" s="189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  <c r="N843" s="51"/>
      <c r="O843" s="51"/>
      <c r="P843" s="51"/>
      <c r="Q843" s="51"/>
      <c r="R843" s="51"/>
      <c r="S843" s="51"/>
      <c r="T843" s="51"/>
      <c r="U843" s="52"/>
      <c r="V843" s="53"/>
    </row>
    <row r="844" spans="1:40" s="2" customFormat="1" ht="15" customHeight="1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1"/>
      <c r="O844" s="51"/>
      <c r="P844" s="51"/>
      <c r="Q844" s="51"/>
      <c r="R844" s="51"/>
      <c r="S844" s="51"/>
      <c r="T844" s="51"/>
      <c r="U844" s="52"/>
      <c r="V844" s="53"/>
    </row>
    <row r="845" spans="1:40" s="2" customFormat="1" ht="15" customHeight="1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1"/>
      <c r="O845" s="51"/>
      <c r="P845" s="51"/>
      <c r="Q845" s="51"/>
      <c r="R845" s="51"/>
      <c r="S845" s="51"/>
      <c r="T845" s="51"/>
      <c r="U845" s="52"/>
      <c r="V845" s="53"/>
    </row>
    <row r="846" spans="1:40" s="2" customFormat="1" ht="15" customHeight="1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1"/>
      <c r="O846" s="51"/>
      <c r="P846" s="51"/>
      <c r="Q846" s="51"/>
      <c r="R846" s="51"/>
      <c r="S846" s="51"/>
      <c r="T846" s="51"/>
      <c r="U846" s="52"/>
      <c r="V846" s="53"/>
    </row>
    <row r="847" spans="1:40" s="2" customFormat="1" ht="15" customHeight="1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1"/>
      <c r="O847" s="51"/>
      <c r="P847" s="51"/>
      <c r="Q847" s="51"/>
      <c r="R847" s="51"/>
      <c r="S847" s="51"/>
      <c r="T847" s="51"/>
      <c r="U847" s="52"/>
      <c r="V847" s="53"/>
    </row>
    <row r="848" spans="1:40" s="57" customFormat="1" ht="15" customHeight="1">
      <c r="B848" s="58"/>
      <c r="C848" s="58"/>
      <c r="D848" s="59" t="s">
        <v>26</v>
      </c>
      <c r="E848" s="57" t="s">
        <v>72</v>
      </c>
      <c r="M848" s="57" t="s">
        <v>81</v>
      </c>
      <c r="V848" s="60"/>
    </row>
    <row r="849" spans="1:40" s="76" customFormat="1" ht="15" customHeight="1">
      <c r="B849" s="74"/>
      <c r="C849" s="74"/>
      <c r="D849" s="75"/>
      <c r="H849" s="76" t="s">
        <v>28</v>
      </c>
      <c r="K849" s="76" t="s">
        <v>29</v>
      </c>
      <c r="N849" s="76" t="s">
        <v>30</v>
      </c>
      <c r="V849" s="61"/>
    </row>
    <row r="850" spans="1:40" s="112" customFormat="1" ht="21" customHeight="1">
      <c r="B850" s="193" t="s">
        <v>0</v>
      </c>
      <c r="C850" s="111"/>
      <c r="D850" s="193" t="s">
        <v>1</v>
      </c>
      <c r="E850" s="193" t="s">
        <v>2</v>
      </c>
      <c r="F850" s="193" t="s">
        <v>3</v>
      </c>
      <c r="G850" s="197" t="s">
        <v>23</v>
      </c>
      <c r="H850" s="190" t="s">
        <v>4</v>
      </c>
      <c r="I850" s="191"/>
      <c r="J850" s="191"/>
      <c r="K850" s="191"/>
      <c r="L850" s="191"/>
      <c r="M850" s="191"/>
      <c r="N850" s="191"/>
      <c r="O850" s="191"/>
      <c r="P850" s="191"/>
      <c r="Q850" s="191"/>
      <c r="R850" s="192"/>
      <c r="S850" s="193" t="s">
        <v>5</v>
      </c>
      <c r="T850" s="195" t="s">
        <v>24</v>
      </c>
      <c r="U850" s="193" t="s">
        <v>7</v>
      </c>
      <c r="V850" s="196" t="s">
        <v>22</v>
      </c>
    </row>
    <row r="851" spans="1:40" s="112" customFormat="1" ht="21" customHeight="1">
      <c r="B851" s="194"/>
      <c r="C851" s="111"/>
      <c r="D851" s="194"/>
      <c r="E851" s="194"/>
      <c r="F851" s="194"/>
      <c r="G851" s="198"/>
      <c r="H851" s="111" t="s">
        <v>96</v>
      </c>
      <c r="I851" s="111" t="s">
        <v>97</v>
      </c>
      <c r="J851" s="111" t="s">
        <v>98</v>
      </c>
      <c r="K851" s="111" t="s">
        <v>11</v>
      </c>
      <c r="L851" s="111" t="s">
        <v>16</v>
      </c>
      <c r="M851" s="111" t="s">
        <v>99</v>
      </c>
      <c r="N851" s="111" t="s">
        <v>100</v>
      </c>
      <c r="O851" s="111" t="s">
        <v>17</v>
      </c>
      <c r="P851" s="111" t="s">
        <v>14</v>
      </c>
      <c r="Q851" s="111" t="s">
        <v>18</v>
      </c>
      <c r="R851" s="111" t="s">
        <v>15</v>
      </c>
      <c r="S851" s="194"/>
      <c r="T851" s="195"/>
      <c r="U851" s="194"/>
      <c r="V851" s="196"/>
    </row>
    <row r="852" spans="1:40" s="109" customFormat="1" ht="21" customHeight="1">
      <c r="A852" s="35"/>
      <c r="B852" s="195">
        <v>48</v>
      </c>
      <c r="C852" s="197">
        <f>'S1'!C56</f>
        <v>52</v>
      </c>
      <c r="D852" s="212">
        <f>Ave!C52</f>
        <v>0</v>
      </c>
      <c r="E852" s="195">
        <f>'S1'!E52</f>
        <v>0</v>
      </c>
      <c r="F852" s="195">
        <f>'S1'!F52</f>
        <v>0</v>
      </c>
      <c r="G852" s="106" t="s">
        <v>94</v>
      </c>
      <c r="H852" s="106">
        <f>'S1'!G52</f>
        <v>0</v>
      </c>
      <c r="I852" s="106">
        <f>'S1'!H52</f>
        <v>0</v>
      </c>
      <c r="J852" s="106">
        <f>'S1'!I52</f>
        <v>0</v>
      </c>
      <c r="K852" s="106">
        <f>'S1'!J52</f>
        <v>0</v>
      </c>
      <c r="L852" s="106">
        <f>'S1'!K52</f>
        <v>0</v>
      </c>
      <c r="M852" s="106">
        <f>'S1'!L52</f>
        <v>0</v>
      </c>
      <c r="N852" s="106">
        <f>'S1'!M52</f>
        <v>0</v>
      </c>
      <c r="O852" s="106">
        <f>'S1'!N52</f>
        <v>0</v>
      </c>
      <c r="P852" s="106">
        <f>'S1'!O52</f>
        <v>0</v>
      </c>
      <c r="Q852" s="106">
        <f>'S1'!P52</f>
        <v>0</v>
      </c>
      <c r="R852" s="106">
        <f>'S1'!Q52</f>
        <v>0</v>
      </c>
      <c r="S852" s="106" t="str">
        <f>'S1'!S52</f>
        <v/>
      </c>
      <c r="T852" s="106" t="str">
        <f>'S1'!T52</f>
        <v/>
      </c>
      <c r="U852" s="106" t="str">
        <f>'S1'!U52</f>
        <v/>
      </c>
      <c r="V852" s="218" t="str">
        <f>Ave!T52</f>
        <v>-</v>
      </c>
      <c r="W852" s="108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</row>
    <row r="853" spans="1:40" s="109" customFormat="1" ht="21" customHeight="1">
      <c r="A853" s="35"/>
      <c r="B853" s="195"/>
      <c r="C853" s="211"/>
      <c r="D853" s="213"/>
      <c r="E853" s="195"/>
      <c r="F853" s="195"/>
      <c r="G853" s="106" t="s">
        <v>95</v>
      </c>
      <c r="H853" s="106">
        <f>'S2'!G52</f>
        <v>0</v>
      </c>
      <c r="I853" s="106">
        <f>'S2'!H52</f>
        <v>0</v>
      </c>
      <c r="J853" s="106">
        <f>'S2'!I52</f>
        <v>0</v>
      </c>
      <c r="K853" s="106">
        <f>'S2'!J52</f>
        <v>0</v>
      </c>
      <c r="L853" s="106">
        <f>'S2'!K52</f>
        <v>0</v>
      </c>
      <c r="M853" s="106">
        <f>'S2'!L52</f>
        <v>0</v>
      </c>
      <c r="N853" s="106">
        <f>'S2'!M52</f>
        <v>0</v>
      </c>
      <c r="O853" s="106">
        <f>'S2'!N52</f>
        <v>0</v>
      </c>
      <c r="P853" s="106">
        <f>'S2'!O52</f>
        <v>0</v>
      </c>
      <c r="Q853" s="106">
        <f>'S2'!P52</f>
        <v>0</v>
      </c>
      <c r="R853" s="106">
        <f>'S2'!Q52</f>
        <v>0</v>
      </c>
      <c r="S853" s="106" t="str">
        <f>'S2'!S52</f>
        <v/>
      </c>
      <c r="T853" s="106" t="str">
        <f>'S2'!T52</f>
        <v/>
      </c>
      <c r="U853" s="106" t="str">
        <f>'S2'!U52</f>
        <v/>
      </c>
      <c r="V853" s="218"/>
      <c r="W853" s="108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</row>
    <row r="854" spans="1:40" s="109" customFormat="1" ht="21" customHeight="1">
      <c r="A854" s="35"/>
      <c r="B854" s="195"/>
      <c r="C854" s="198"/>
      <c r="D854" s="214"/>
      <c r="E854" s="195"/>
      <c r="F854" s="195"/>
      <c r="G854" s="106" t="s">
        <v>24</v>
      </c>
      <c r="H854" s="106" t="str">
        <f>Ave!F52</f>
        <v/>
      </c>
      <c r="I854" s="106" t="str">
        <f>Ave!G52</f>
        <v/>
      </c>
      <c r="J854" s="106" t="str">
        <f>Ave!H52</f>
        <v/>
      </c>
      <c r="K854" s="106" t="str">
        <f>Ave!I52</f>
        <v/>
      </c>
      <c r="L854" s="106" t="str">
        <f>Ave!J52</f>
        <v/>
      </c>
      <c r="M854" s="106" t="str">
        <f>Ave!K52</f>
        <v/>
      </c>
      <c r="N854" s="106" t="str">
        <f>Ave!L52</f>
        <v/>
      </c>
      <c r="O854" s="106" t="str">
        <f>Ave!M52</f>
        <v/>
      </c>
      <c r="P854" s="106" t="str">
        <f>Ave!N52</f>
        <v/>
      </c>
      <c r="Q854" s="106" t="str">
        <f>Ave!O52</f>
        <v/>
      </c>
      <c r="R854" s="106" t="str">
        <f>Ave!P52</f>
        <v/>
      </c>
      <c r="S854" s="106" t="str">
        <f>Ave!Q52</f>
        <v/>
      </c>
      <c r="T854" s="106" t="str">
        <f>Ave!R52</f>
        <v/>
      </c>
      <c r="U854" s="106" t="str">
        <f>Ave!S52</f>
        <v/>
      </c>
      <c r="V854" s="218"/>
      <c r="W854" s="108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</row>
    <row r="855" spans="1:40" s="2" customFormat="1" ht="1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1"/>
      <c r="U855" s="52"/>
      <c r="V855" s="53"/>
    </row>
    <row r="856" spans="1:40" s="2" customFormat="1" ht="15" customHeight="1">
      <c r="B856" s="188" t="s">
        <v>73</v>
      </c>
      <c r="C856" s="188"/>
      <c r="D856" s="188"/>
      <c r="E856" s="188"/>
      <c r="F856" s="187" t="s">
        <v>74</v>
      </c>
      <c r="G856" s="187"/>
      <c r="H856" s="187"/>
      <c r="I856" s="187"/>
      <c r="J856" s="187"/>
      <c r="K856" s="187"/>
      <c r="L856" s="187"/>
      <c r="M856" s="187"/>
      <c r="N856" s="188" t="s">
        <v>75</v>
      </c>
      <c r="O856" s="188"/>
      <c r="P856" s="188"/>
      <c r="Q856" s="188"/>
      <c r="R856" s="188"/>
      <c r="S856" s="188"/>
      <c r="T856" s="188"/>
      <c r="U856" s="188"/>
      <c r="V856" s="188"/>
    </row>
    <row r="857" spans="1:40" s="2" customFormat="1" ht="15" customHeight="1">
      <c r="B857" s="187" t="s">
        <v>76</v>
      </c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54"/>
      <c r="O857" s="54" t="s">
        <v>77</v>
      </c>
      <c r="P857" s="54"/>
      <c r="Q857" s="54"/>
      <c r="R857" s="54"/>
      <c r="S857" s="54"/>
      <c r="T857" s="54"/>
      <c r="U857" s="54"/>
      <c r="V857" s="54"/>
    </row>
    <row r="858" spans="1:40" s="2" customFormat="1" ht="15" customHeight="1">
      <c r="B858" s="187" t="s">
        <v>76</v>
      </c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51"/>
      <c r="O858" s="51"/>
      <c r="P858" s="51"/>
      <c r="Q858" s="51"/>
      <c r="R858" s="51"/>
      <c r="S858" s="51"/>
      <c r="T858" s="51"/>
      <c r="U858" s="52"/>
      <c r="V858" s="53"/>
    </row>
    <row r="859" spans="1:40" s="2" customFormat="1" ht="15" customHeight="1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188" t="s">
        <v>78</v>
      </c>
      <c r="O859" s="188"/>
      <c r="P859" s="188"/>
      <c r="Q859" s="188"/>
      <c r="R859" s="188"/>
      <c r="S859" s="188"/>
      <c r="T859" s="188"/>
      <c r="U859" s="188"/>
      <c r="V859" s="188"/>
    </row>
    <row r="860" spans="1:40" s="2" customFormat="1" ht="15" customHeight="1">
      <c r="B860" s="189" t="s">
        <v>79</v>
      </c>
      <c r="C860" s="189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  <c r="N860" s="51"/>
      <c r="O860" s="51"/>
      <c r="P860" s="51"/>
      <c r="Q860" s="51"/>
      <c r="R860" s="51"/>
      <c r="S860" s="51"/>
      <c r="T860" s="51"/>
      <c r="U860" s="52"/>
      <c r="V860" s="53"/>
    </row>
    <row r="861" spans="1:40" s="2" customFormat="1" ht="1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2"/>
      <c r="V861" s="53"/>
    </row>
    <row r="862" spans="1:40" s="2" customFormat="1" ht="15" customHeight="1">
      <c r="B862" s="189" t="s">
        <v>80</v>
      </c>
      <c r="C862" s="189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  <c r="N862" s="51"/>
      <c r="O862" s="51"/>
      <c r="P862" s="51"/>
      <c r="Q862" s="51"/>
      <c r="R862" s="51"/>
      <c r="S862" s="51"/>
      <c r="T862" s="51"/>
      <c r="U862" s="52"/>
      <c r="V862" s="53"/>
    </row>
    <row r="863" spans="1:40" s="2" customFormat="1" ht="15" customHeight="1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1"/>
      <c r="O863" s="51"/>
      <c r="P863" s="51"/>
      <c r="Q863" s="51"/>
      <c r="R863" s="51"/>
      <c r="S863" s="51"/>
      <c r="T863" s="51"/>
      <c r="U863" s="52"/>
      <c r="V863" s="53"/>
    </row>
    <row r="864" spans="1:40" s="2" customFormat="1" ht="15" customHeight="1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1"/>
      <c r="O864" s="51"/>
      <c r="P864" s="51"/>
      <c r="Q864" s="51"/>
      <c r="R864" s="51"/>
      <c r="S864" s="51"/>
      <c r="T864" s="51"/>
      <c r="U864" s="52"/>
      <c r="V864" s="53"/>
    </row>
    <row r="865" spans="1:40" s="57" customFormat="1" ht="15" customHeight="1">
      <c r="B865" s="58"/>
      <c r="C865" s="58"/>
      <c r="D865" s="59" t="s">
        <v>26</v>
      </c>
      <c r="E865" s="57" t="s">
        <v>72</v>
      </c>
      <c r="M865" s="57" t="s">
        <v>81</v>
      </c>
      <c r="V865" s="60"/>
    </row>
    <row r="866" spans="1:40" s="76" customFormat="1" ht="15" customHeight="1">
      <c r="B866" s="74"/>
      <c r="C866" s="74"/>
      <c r="D866" s="75"/>
      <c r="H866" s="76" t="s">
        <v>28</v>
      </c>
      <c r="K866" s="76" t="s">
        <v>29</v>
      </c>
      <c r="N866" s="76" t="s">
        <v>30</v>
      </c>
      <c r="V866" s="61"/>
    </row>
    <row r="867" spans="1:40" s="112" customFormat="1" ht="21" customHeight="1">
      <c r="B867" s="193" t="s">
        <v>0</v>
      </c>
      <c r="C867" s="111"/>
      <c r="D867" s="193" t="s">
        <v>1</v>
      </c>
      <c r="E867" s="193" t="s">
        <v>2</v>
      </c>
      <c r="F867" s="193" t="s">
        <v>3</v>
      </c>
      <c r="G867" s="197" t="s">
        <v>23</v>
      </c>
      <c r="H867" s="190" t="s">
        <v>4</v>
      </c>
      <c r="I867" s="191"/>
      <c r="J867" s="191"/>
      <c r="K867" s="191"/>
      <c r="L867" s="191"/>
      <c r="M867" s="191"/>
      <c r="N867" s="191"/>
      <c r="O867" s="191"/>
      <c r="P867" s="191"/>
      <c r="Q867" s="191"/>
      <c r="R867" s="192"/>
      <c r="S867" s="193" t="s">
        <v>5</v>
      </c>
      <c r="T867" s="195" t="s">
        <v>24</v>
      </c>
      <c r="U867" s="193" t="s">
        <v>7</v>
      </c>
      <c r="V867" s="196" t="s">
        <v>22</v>
      </c>
    </row>
    <row r="868" spans="1:40" s="112" customFormat="1" ht="21" customHeight="1">
      <c r="B868" s="194"/>
      <c r="C868" s="111"/>
      <c r="D868" s="194"/>
      <c r="E868" s="194"/>
      <c r="F868" s="194"/>
      <c r="G868" s="198"/>
      <c r="H868" s="111" t="s">
        <v>96</v>
      </c>
      <c r="I868" s="111" t="s">
        <v>97</v>
      </c>
      <c r="J868" s="111" t="s">
        <v>98</v>
      </c>
      <c r="K868" s="111" t="s">
        <v>11</v>
      </c>
      <c r="L868" s="111" t="s">
        <v>16</v>
      </c>
      <c r="M868" s="111" t="s">
        <v>99</v>
      </c>
      <c r="N868" s="111" t="s">
        <v>100</v>
      </c>
      <c r="O868" s="111" t="s">
        <v>17</v>
      </c>
      <c r="P868" s="111" t="s">
        <v>14</v>
      </c>
      <c r="Q868" s="111" t="s">
        <v>18</v>
      </c>
      <c r="R868" s="111" t="s">
        <v>15</v>
      </c>
      <c r="S868" s="194"/>
      <c r="T868" s="195"/>
      <c r="U868" s="194"/>
      <c r="V868" s="196"/>
    </row>
    <row r="869" spans="1:40" s="109" customFormat="1" ht="21" customHeight="1">
      <c r="A869" s="35"/>
      <c r="B869" s="195">
        <v>49</v>
      </c>
      <c r="C869" s="197">
        <f>'S1'!C57</f>
        <v>53</v>
      </c>
      <c r="D869" s="212">
        <f>Ave!C53</f>
        <v>0</v>
      </c>
      <c r="E869" s="219">
        <f>'S1'!E53</f>
        <v>0</v>
      </c>
      <c r="F869" s="195">
        <f>'S1'!F53</f>
        <v>0</v>
      </c>
      <c r="G869" s="106" t="s">
        <v>94</v>
      </c>
      <c r="H869" s="106">
        <f>'S1'!G53</f>
        <v>0</v>
      </c>
      <c r="I869" s="106">
        <f>'S1'!H53</f>
        <v>0</v>
      </c>
      <c r="J869" s="106">
        <f>'S1'!I53</f>
        <v>0</v>
      </c>
      <c r="K869" s="106">
        <f>'S1'!J53</f>
        <v>0</v>
      </c>
      <c r="L869" s="106">
        <f>'S1'!K53</f>
        <v>0</v>
      </c>
      <c r="M869" s="106">
        <f>'S1'!L53</f>
        <v>0</v>
      </c>
      <c r="N869" s="106">
        <f>'S1'!M53</f>
        <v>0</v>
      </c>
      <c r="O869" s="106">
        <f>'S1'!N53</f>
        <v>0</v>
      </c>
      <c r="P869" s="106">
        <f>'S1'!O53</f>
        <v>0</v>
      </c>
      <c r="Q869" s="106">
        <f>'S1'!P53</f>
        <v>0</v>
      </c>
      <c r="R869" s="106">
        <f>'S1'!Q53</f>
        <v>0</v>
      </c>
      <c r="S869" s="106" t="str">
        <f>'S1'!S53</f>
        <v/>
      </c>
      <c r="T869" s="106" t="str">
        <f>'S1'!T53</f>
        <v/>
      </c>
      <c r="U869" s="106" t="str">
        <f>'S1'!U53</f>
        <v/>
      </c>
      <c r="V869" s="218" t="str">
        <f>Ave!T53</f>
        <v>-</v>
      </c>
      <c r="W869" s="108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</row>
    <row r="870" spans="1:40" s="109" customFormat="1" ht="21" customHeight="1">
      <c r="A870" s="35"/>
      <c r="B870" s="195"/>
      <c r="C870" s="211"/>
      <c r="D870" s="213"/>
      <c r="E870" s="219"/>
      <c r="F870" s="195"/>
      <c r="G870" s="106" t="s">
        <v>95</v>
      </c>
      <c r="H870" s="106">
        <f>'S2'!G53</f>
        <v>0</v>
      </c>
      <c r="I870" s="106">
        <f>'S2'!H53</f>
        <v>0</v>
      </c>
      <c r="J870" s="106">
        <f>'S2'!I53</f>
        <v>0</v>
      </c>
      <c r="K870" s="106">
        <f>'S2'!J53</f>
        <v>0</v>
      </c>
      <c r="L870" s="106">
        <f>'S2'!K53</f>
        <v>0</v>
      </c>
      <c r="M870" s="106">
        <f>'S2'!L53</f>
        <v>0</v>
      </c>
      <c r="N870" s="106">
        <f>'S2'!M53</f>
        <v>0</v>
      </c>
      <c r="O870" s="106">
        <f>'S2'!N53</f>
        <v>0</v>
      </c>
      <c r="P870" s="106">
        <f>'S2'!O53</f>
        <v>0</v>
      </c>
      <c r="Q870" s="106">
        <f>'S2'!P53</f>
        <v>0</v>
      </c>
      <c r="R870" s="106">
        <f>'S2'!Q53</f>
        <v>0</v>
      </c>
      <c r="S870" s="106" t="str">
        <f>'S2'!S53</f>
        <v/>
      </c>
      <c r="T870" s="106" t="str">
        <f>'S2'!T53</f>
        <v/>
      </c>
      <c r="U870" s="106" t="str">
        <f>'S2'!U53</f>
        <v/>
      </c>
      <c r="V870" s="218"/>
      <c r="W870" s="108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</row>
    <row r="871" spans="1:40" s="109" customFormat="1" ht="21" customHeight="1">
      <c r="A871" s="35"/>
      <c r="B871" s="195"/>
      <c r="C871" s="198"/>
      <c r="D871" s="214"/>
      <c r="E871" s="219"/>
      <c r="F871" s="195"/>
      <c r="G871" s="106" t="s">
        <v>24</v>
      </c>
      <c r="H871" s="106" t="str">
        <f>Ave!F53</f>
        <v/>
      </c>
      <c r="I871" s="106" t="str">
        <f>Ave!G53</f>
        <v/>
      </c>
      <c r="J871" s="106" t="str">
        <f>Ave!H53</f>
        <v/>
      </c>
      <c r="K871" s="106" t="str">
        <f>Ave!I53</f>
        <v/>
      </c>
      <c r="L871" s="106" t="str">
        <f>Ave!J53</f>
        <v/>
      </c>
      <c r="M871" s="106" t="str">
        <f>Ave!K53</f>
        <v/>
      </c>
      <c r="N871" s="106" t="str">
        <f>Ave!L53</f>
        <v/>
      </c>
      <c r="O871" s="106" t="str">
        <f>Ave!M53</f>
        <v/>
      </c>
      <c r="P871" s="106" t="str">
        <f>Ave!N53</f>
        <v/>
      </c>
      <c r="Q871" s="106" t="str">
        <f>Ave!O53</f>
        <v/>
      </c>
      <c r="R871" s="106" t="str">
        <f>Ave!P53</f>
        <v/>
      </c>
      <c r="S871" s="106" t="str">
        <f>Ave!Q53</f>
        <v/>
      </c>
      <c r="T871" s="106" t="str">
        <f>Ave!R53</f>
        <v/>
      </c>
      <c r="U871" s="106" t="str">
        <f>Ave!S53</f>
        <v/>
      </c>
      <c r="V871" s="218"/>
      <c r="W871" s="108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</row>
    <row r="872" spans="1:40" s="2" customFormat="1" ht="1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1"/>
      <c r="U872" s="52"/>
      <c r="V872" s="53"/>
    </row>
    <row r="873" spans="1:40" s="2" customFormat="1" ht="15" customHeight="1">
      <c r="B873" s="188" t="s">
        <v>73</v>
      </c>
      <c r="C873" s="188"/>
      <c r="D873" s="188"/>
      <c r="E873" s="188"/>
      <c r="F873" s="187" t="s">
        <v>74</v>
      </c>
      <c r="G873" s="187"/>
      <c r="H873" s="187"/>
      <c r="I873" s="187"/>
      <c r="J873" s="187"/>
      <c r="K873" s="187"/>
      <c r="L873" s="187"/>
      <c r="M873" s="187"/>
      <c r="N873" s="188" t="s">
        <v>75</v>
      </c>
      <c r="O873" s="188"/>
      <c r="P873" s="188"/>
      <c r="Q873" s="188"/>
      <c r="R873" s="188"/>
      <c r="S873" s="188"/>
      <c r="T873" s="188"/>
      <c r="U873" s="188"/>
      <c r="V873" s="188"/>
    </row>
    <row r="874" spans="1:40" s="2" customFormat="1" ht="15" customHeight="1">
      <c r="B874" s="187" t="s">
        <v>76</v>
      </c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54"/>
      <c r="O874" s="54" t="s">
        <v>77</v>
      </c>
      <c r="P874" s="54"/>
      <c r="Q874" s="54"/>
      <c r="R874" s="54"/>
      <c r="S874" s="54"/>
      <c r="T874" s="54"/>
      <c r="U874" s="54"/>
      <c r="V874" s="54"/>
    </row>
    <row r="875" spans="1:40" s="2" customFormat="1" ht="15" customHeight="1">
      <c r="B875" s="187" t="s">
        <v>76</v>
      </c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51"/>
      <c r="O875" s="51"/>
      <c r="P875" s="51"/>
      <c r="Q875" s="51"/>
      <c r="R875" s="51"/>
      <c r="S875" s="51"/>
      <c r="T875" s="51"/>
      <c r="U875" s="52"/>
      <c r="V875" s="53"/>
    </row>
    <row r="876" spans="1:40" s="2" customFormat="1" ht="15" customHeight="1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188" t="s">
        <v>78</v>
      </c>
      <c r="O876" s="188"/>
      <c r="P876" s="188"/>
      <c r="Q876" s="188"/>
      <c r="R876" s="188"/>
      <c r="S876" s="188"/>
      <c r="T876" s="188"/>
      <c r="U876" s="188"/>
      <c r="V876" s="188"/>
    </row>
    <row r="877" spans="1:40" s="2" customFormat="1" ht="15" customHeight="1">
      <c r="B877" s="189" t="s">
        <v>79</v>
      </c>
      <c r="C877" s="189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  <c r="N877" s="51"/>
      <c r="O877" s="51"/>
      <c r="P877" s="51"/>
      <c r="Q877" s="51"/>
      <c r="R877" s="51"/>
      <c r="S877" s="51"/>
      <c r="T877" s="51"/>
      <c r="U877" s="52"/>
      <c r="V877" s="53"/>
    </row>
    <row r="878" spans="1:40" s="2" customFormat="1" ht="1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2"/>
      <c r="V878" s="53"/>
    </row>
    <row r="879" spans="1:40" s="2" customFormat="1" ht="15" customHeight="1">
      <c r="B879" s="189" t="s">
        <v>80</v>
      </c>
      <c r="C879" s="189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  <c r="N879" s="51"/>
      <c r="O879" s="51"/>
      <c r="P879" s="51"/>
      <c r="Q879" s="51"/>
      <c r="R879" s="51"/>
      <c r="S879" s="51"/>
      <c r="T879" s="51"/>
      <c r="U879" s="52"/>
      <c r="V879" s="53"/>
    </row>
    <row r="880" spans="1:40" s="2" customFormat="1" ht="15" customHeight="1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1"/>
      <c r="O880" s="51"/>
      <c r="P880" s="51"/>
      <c r="Q880" s="51"/>
      <c r="R880" s="51"/>
      <c r="S880" s="51"/>
      <c r="T880" s="51"/>
      <c r="U880" s="52"/>
      <c r="V880" s="53"/>
    </row>
    <row r="881" spans="1:40" s="2" customFormat="1" ht="15" customHeight="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1"/>
      <c r="O881" s="51"/>
      <c r="P881" s="51"/>
      <c r="Q881" s="51"/>
      <c r="R881" s="51"/>
      <c r="S881" s="51"/>
      <c r="T881" s="51"/>
      <c r="U881" s="52"/>
      <c r="V881" s="53"/>
    </row>
    <row r="882" spans="1:40" s="2" customFormat="1" ht="15" customHeight="1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1"/>
      <c r="O882" s="51"/>
      <c r="P882" s="51"/>
      <c r="Q882" s="51"/>
      <c r="R882" s="51"/>
      <c r="S882" s="51"/>
      <c r="T882" s="51"/>
      <c r="U882" s="52"/>
      <c r="V882" s="53"/>
    </row>
    <row r="883" spans="1:40" s="2" customFormat="1" ht="15" customHeight="1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1"/>
      <c r="O883" s="51"/>
      <c r="P883" s="51"/>
      <c r="Q883" s="51"/>
      <c r="R883" s="51"/>
      <c r="S883" s="51"/>
      <c r="T883" s="51"/>
      <c r="U883" s="52"/>
      <c r="V883" s="53"/>
    </row>
    <row r="884" spans="1:40" s="57" customFormat="1" ht="15" customHeight="1">
      <c r="B884" s="58"/>
      <c r="C884" s="58"/>
      <c r="D884" s="59" t="s">
        <v>26</v>
      </c>
      <c r="E884" s="57" t="s">
        <v>72</v>
      </c>
      <c r="M884" s="57" t="s">
        <v>81</v>
      </c>
      <c r="V884" s="60"/>
    </row>
    <row r="885" spans="1:40" s="76" customFormat="1" ht="15" customHeight="1">
      <c r="B885" s="74"/>
      <c r="C885" s="74"/>
      <c r="D885" s="75"/>
      <c r="H885" s="76" t="s">
        <v>28</v>
      </c>
      <c r="K885" s="76" t="s">
        <v>29</v>
      </c>
      <c r="N885" s="76" t="s">
        <v>30</v>
      </c>
      <c r="V885" s="61"/>
    </row>
    <row r="886" spans="1:40" s="112" customFormat="1" ht="21" customHeight="1">
      <c r="B886" s="193" t="s">
        <v>0</v>
      </c>
      <c r="C886" s="111"/>
      <c r="D886" s="193" t="s">
        <v>1</v>
      </c>
      <c r="E886" s="193" t="s">
        <v>2</v>
      </c>
      <c r="F886" s="193" t="s">
        <v>3</v>
      </c>
      <c r="G886" s="197" t="s">
        <v>23</v>
      </c>
      <c r="H886" s="190" t="s">
        <v>4</v>
      </c>
      <c r="I886" s="191"/>
      <c r="J886" s="191"/>
      <c r="K886" s="191"/>
      <c r="L886" s="191"/>
      <c r="M886" s="191"/>
      <c r="N886" s="191"/>
      <c r="O886" s="191"/>
      <c r="P886" s="191"/>
      <c r="Q886" s="191"/>
      <c r="R886" s="192"/>
      <c r="S886" s="193" t="s">
        <v>5</v>
      </c>
      <c r="T886" s="195" t="s">
        <v>24</v>
      </c>
      <c r="U886" s="193" t="s">
        <v>7</v>
      </c>
      <c r="V886" s="196" t="s">
        <v>22</v>
      </c>
    </row>
    <row r="887" spans="1:40" s="112" customFormat="1" ht="21" customHeight="1">
      <c r="B887" s="194"/>
      <c r="C887" s="111"/>
      <c r="D887" s="194"/>
      <c r="E887" s="194"/>
      <c r="F887" s="194"/>
      <c r="G887" s="198"/>
      <c r="H887" s="111" t="s">
        <v>96</v>
      </c>
      <c r="I887" s="111" t="s">
        <v>97</v>
      </c>
      <c r="J887" s="111" t="s">
        <v>98</v>
      </c>
      <c r="K887" s="111" t="s">
        <v>11</v>
      </c>
      <c r="L887" s="111" t="s">
        <v>16</v>
      </c>
      <c r="M887" s="111" t="s">
        <v>99</v>
      </c>
      <c r="N887" s="111" t="s">
        <v>100</v>
      </c>
      <c r="O887" s="111" t="s">
        <v>17</v>
      </c>
      <c r="P887" s="111" t="s">
        <v>14</v>
      </c>
      <c r="Q887" s="111" t="s">
        <v>18</v>
      </c>
      <c r="R887" s="111" t="s">
        <v>15</v>
      </c>
      <c r="S887" s="194"/>
      <c r="T887" s="195"/>
      <c r="U887" s="194"/>
      <c r="V887" s="196"/>
    </row>
    <row r="888" spans="1:40" s="109" customFormat="1" ht="21" customHeight="1">
      <c r="A888" s="35"/>
      <c r="B888" s="195">
        <v>50</v>
      </c>
      <c r="C888" s="197">
        <f>'S1'!C58</f>
        <v>54</v>
      </c>
      <c r="D888" s="212">
        <f>Ave!C54</f>
        <v>0</v>
      </c>
      <c r="E888" s="216">
        <f>'S1'!E54</f>
        <v>0</v>
      </c>
      <c r="F888" s="195">
        <f>'S1'!F54</f>
        <v>0</v>
      </c>
      <c r="G888" s="106" t="s">
        <v>94</v>
      </c>
      <c r="H888" s="106">
        <f>'S1'!G54</f>
        <v>0</v>
      </c>
      <c r="I888" s="106">
        <f>'S1'!H54</f>
        <v>0</v>
      </c>
      <c r="J888" s="106">
        <f>'S1'!I54</f>
        <v>0</v>
      </c>
      <c r="K888" s="106">
        <f>'S1'!J54</f>
        <v>0</v>
      </c>
      <c r="L888" s="106">
        <f>'S1'!K54</f>
        <v>0</v>
      </c>
      <c r="M888" s="106">
        <f>'S1'!L54</f>
        <v>0</v>
      </c>
      <c r="N888" s="106">
        <f>'S1'!M54</f>
        <v>0</v>
      </c>
      <c r="O888" s="106">
        <f>'S1'!N54</f>
        <v>0</v>
      </c>
      <c r="P888" s="106">
        <f>'S1'!O54</f>
        <v>0</v>
      </c>
      <c r="Q888" s="106">
        <f>'S1'!P54</f>
        <v>0</v>
      </c>
      <c r="R888" s="106">
        <f>'S1'!Q54</f>
        <v>0</v>
      </c>
      <c r="S888" s="106" t="str">
        <f>'S1'!S54</f>
        <v/>
      </c>
      <c r="T888" s="106" t="str">
        <f>'S1'!T54</f>
        <v/>
      </c>
      <c r="U888" s="106" t="str">
        <f>'S1'!U54</f>
        <v/>
      </c>
      <c r="V888" s="218" t="str">
        <f>Ave!T54</f>
        <v>-</v>
      </c>
      <c r="W888" s="108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</row>
    <row r="889" spans="1:40" s="109" customFormat="1" ht="21" customHeight="1">
      <c r="A889" s="35"/>
      <c r="B889" s="195"/>
      <c r="C889" s="211"/>
      <c r="D889" s="213"/>
      <c r="E889" s="216"/>
      <c r="F889" s="195"/>
      <c r="G889" s="106" t="s">
        <v>95</v>
      </c>
      <c r="H889" s="106">
        <f>'S2'!G54</f>
        <v>0</v>
      </c>
      <c r="I889" s="106">
        <f>'S2'!H54</f>
        <v>0</v>
      </c>
      <c r="J889" s="106">
        <f>'S2'!I54</f>
        <v>0</v>
      </c>
      <c r="K889" s="106">
        <f>'S2'!J54</f>
        <v>0</v>
      </c>
      <c r="L889" s="106">
        <f>'S2'!K54</f>
        <v>0</v>
      </c>
      <c r="M889" s="106">
        <f>'S2'!L54</f>
        <v>0</v>
      </c>
      <c r="N889" s="106">
        <f>'S2'!M54</f>
        <v>0</v>
      </c>
      <c r="O889" s="106">
        <f>'S2'!N54</f>
        <v>0</v>
      </c>
      <c r="P889" s="106">
        <f>'S2'!O54</f>
        <v>0</v>
      </c>
      <c r="Q889" s="106">
        <f>'S2'!P54</f>
        <v>0</v>
      </c>
      <c r="R889" s="106">
        <f>'S2'!Q54</f>
        <v>0</v>
      </c>
      <c r="S889" s="106" t="str">
        <f>'S2'!S54</f>
        <v/>
      </c>
      <c r="T889" s="106" t="str">
        <f>'S2'!T54</f>
        <v/>
      </c>
      <c r="U889" s="106" t="str">
        <f>'S2'!U54</f>
        <v/>
      </c>
      <c r="V889" s="218"/>
      <c r="W889" s="108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</row>
    <row r="890" spans="1:40" s="109" customFormat="1" ht="21" customHeight="1">
      <c r="A890" s="35"/>
      <c r="B890" s="195"/>
      <c r="C890" s="198"/>
      <c r="D890" s="214"/>
      <c r="E890" s="216"/>
      <c r="F890" s="195"/>
      <c r="G890" s="106" t="s">
        <v>24</v>
      </c>
      <c r="H890" s="106" t="str">
        <f>Ave!F54</f>
        <v/>
      </c>
      <c r="I890" s="106" t="str">
        <f>Ave!G54</f>
        <v/>
      </c>
      <c r="J890" s="106" t="str">
        <f>Ave!H54</f>
        <v/>
      </c>
      <c r="K890" s="106" t="str">
        <f>Ave!I54</f>
        <v/>
      </c>
      <c r="L890" s="106" t="str">
        <f>Ave!J54</f>
        <v/>
      </c>
      <c r="M890" s="106" t="str">
        <f>Ave!K54</f>
        <v/>
      </c>
      <c r="N890" s="106" t="str">
        <f>Ave!L54</f>
        <v/>
      </c>
      <c r="O890" s="106" t="str">
        <f>Ave!M54</f>
        <v/>
      </c>
      <c r="P890" s="106" t="str">
        <f>Ave!N54</f>
        <v/>
      </c>
      <c r="Q890" s="106" t="str">
        <f>Ave!O54</f>
        <v/>
      </c>
      <c r="R890" s="106" t="str">
        <f>Ave!P54</f>
        <v/>
      </c>
      <c r="S890" s="106" t="str">
        <f>Ave!Q54</f>
        <v/>
      </c>
      <c r="T890" s="106" t="str">
        <f>Ave!R54</f>
        <v/>
      </c>
      <c r="U890" s="106" t="str">
        <f>Ave!S54</f>
        <v/>
      </c>
      <c r="V890" s="218"/>
      <c r="W890" s="108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</row>
    <row r="891" spans="1:40" s="2" customFormat="1" ht="1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1"/>
      <c r="U891" s="52"/>
      <c r="V891" s="53"/>
    </row>
    <row r="892" spans="1:40" s="2" customFormat="1" ht="15" customHeight="1">
      <c r="B892" s="188" t="s">
        <v>73</v>
      </c>
      <c r="C892" s="188"/>
      <c r="D892" s="188"/>
      <c r="E892" s="188"/>
      <c r="F892" s="187" t="s">
        <v>74</v>
      </c>
      <c r="G892" s="187"/>
      <c r="H892" s="187"/>
      <c r="I892" s="187"/>
      <c r="J892" s="187"/>
      <c r="K892" s="187"/>
      <c r="L892" s="187"/>
      <c r="M892" s="187"/>
      <c r="N892" s="188" t="s">
        <v>75</v>
      </c>
      <c r="O892" s="188"/>
      <c r="P892" s="188"/>
      <c r="Q892" s="188"/>
      <c r="R892" s="188"/>
      <c r="S892" s="188"/>
      <c r="T892" s="188"/>
      <c r="U892" s="188"/>
      <c r="V892" s="188"/>
    </row>
    <row r="893" spans="1:40" s="2" customFormat="1" ht="15" customHeight="1">
      <c r="B893" s="187" t="s">
        <v>76</v>
      </c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54"/>
      <c r="O893" s="54" t="s">
        <v>77</v>
      </c>
      <c r="P893" s="54"/>
      <c r="Q893" s="54"/>
      <c r="R893" s="54"/>
      <c r="S893" s="54"/>
      <c r="T893" s="54"/>
      <c r="U893" s="54"/>
      <c r="V893" s="54"/>
    </row>
    <row r="894" spans="1:40" s="2" customFormat="1" ht="15" customHeight="1">
      <c r="B894" s="187" t="s">
        <v>76</v>
      </c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51"/>
      <c r="O894" s="51"/>
      <c r="P894" s="51"/>
      <c r="Q894" s="51"/>
      <c r="R894" s="51"/>
      <c r="S894" s="51"/>
      <c r="T894" s="51"/>
      <c r="U894" s="52"/>
      <c r="V894" s="53"/>
    </row>
    <row r="895" spans="1:40" s="2" customFormat="1" ht="15" customHeight="1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188" t="s">
        <v>78</v>
      </c>
      <c r="O895" s="188"/>
      <c r="P895" s="188"/>
      <c r="Q895" s="188"/>
      <c r="R895" s="188"/>
      <c r="S895" s="188"/>
      <c r="T895" s="188"/>
      <c r="U895" s="188"/>
      <c r="V895" s="188"/>
    </row>
    <row r="896" spans="1:40" s="2" customFormat="1" ht="15" customHeight="1">
      <c r="B896" s="189" t="s">
        <v>79</v>
      </c>
      <c r="C896" s="189"/>
      <c r="D896" s="189"/>
      <c r="E896" s="189"/>
      <c r="F896" s="189"/>
      <c r="G896" s="189"/>
      <c r="H896" s="189"/>
      <c r="I896" s="189"/>
      <c r="J896" s="189"/>
      <c r="K896" s="189"/>
      <c r="L896" s="189"/>
      <c r="M896" s="189"/>
      <c r="N896" s="51"/>
      <c r="O896" s="51"/>
      <c r="P896" s="51"/>
      <c r="Q896" s="51"/>
      <c r="R896" s="51"/>
      <c r="S896" s="51"/>
      <c r="T896" s="51"/>
      <c r="U896" s="52"/>
      <c r="V896" s="53"/>
    </row>
    <row r="897" spans="1:40" s="2" customFormat="1" ht="1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2"/>
      <c r="V897" s="53"/>
    </row>
    <row r="898" spans="1:40" s="2" customFormat="1" ht="15" customHeight="1">
      <c r="B898" s="189" t="s">
        <v>80</v>
      </c>
      <c r="C898" s="189"/>
      <c r="D898" s="189"/>
      <c r="E898" s="189"/>
      <c r="F898" s="189"/>
      <c r="G898" s="189"/>
      <c r="H898" s="189"/>
      <c r="I898" s="189"/>
      <c r="J898" s="189"/>
      <c r="K898" s="189"/>
      <c r="L898" s="189"/>
      <c r="M898" s="189"/>
      <c r="N898" s="51"/>
      <c r="O898" s="51"/>
      <c r="P898" s="51"/>
      <c r="Q898" s="51"/>
      <c r="R898" s="51"/>
      <c r="S898" s="51"/>
      <c r="T898" s="51"/>
      <c r="U898" s="52"/>
      <c r="V898" s="53"/>
    </row>
    <row r="899" spans="1:40" s="2" customFormat="1" ht="15" customHeight="1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1"/>
      <c r="O899" s="51"/>
      <c r="P899" s="51"/>
      <c r="Q899" s="51"/>
      <c r="R899" s="51"/>
      <c r="S899" s="51"/>
      <c r="T899" s="51"/>
      <c r="U899" s="52"/>
      <c r="V899" s="53"/>
    </row>
    <row r="900" spans="1:40" s="2" customFormat="1" ht="15" customHeight="1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1"/>
      <c r="O900" s="51"/>
      <c r="P900" s="51"/>
      <c r="Q900" s="51"/>
      <c r="R900" s="51"/>
      <c r="S900" s="51"/>
      <c r="T900" s="51"/>
      <c r="U900" s="52"/>
      <c r="V900" s="53"/>
    </row>
    <row r="901" spans="1:40" s="57" customFormat="1" ht="15" customHeight="1">
      <c r="B901" s="58"/>
      <c r="C901" s="58"/>
      <c r="D901" s="59" t="s">
        <v>26</v>
      </c>
      <c r="E901" s="57" t="s">
        <v>72</v>
      </c>
      <c r="M901" s="57" t="s">
        <v>81</v>
      </c>
      <c r="V901" s="60"/>
    </row>
    <row r="902" spans="1:40" s="76" customFormat="1" ht="15" customHeight="1">
      <c r="B902" s="74"/>
      <c r="C902" s="74"/>
      <c r="D902" s="75"/>
      <c r="H902" s="76" t="s">
        <v>28</v>
      </c>
      <c r="K902" s="76" t="s">
        <v>29</v>
      </c>
      <c r="N902" s="76" t="s">
        <v>30</v>
      </c>
      <c r="V902" s="61"/>
    </row>
    <row r="903" spans="1:40" s="112" customFormat="1" ht="20.45" customHeight="1">
      <c r="B903" s="193" t="s">
        <v>0</v>
      </c>
      <c r="C903" s="111"/>
      <c r="D903" s="193" t="s">
        <v>1</v>
      </c>
      <c r="E903" s="193" t="s">
        <v>2</v>
      </c>
      <c r="F903" s="193" t="s">
        <v>3</v>
      </c>
      <c r="G903" s="197" t="s">
        <v>23</v>
      </c>
      <c r="H903" s="190" t="s">
        <v>4</v>
      </c>
      <c r="I903" s="191"/>
      <c r="J903" s="191"/>
      <c r="K903" s="191"/>
      <c r="L903" s="191"/>
      <c r="M903" s="191"/>
      <c r="N903" s="191"/>
      <c r="O903" s="191"/>
      <c r="P903" s="191"/>
      <c r="Q903" s="191"/>
      <c r="R903" s="192"/>
      <c r="S903" s="193" t="s">
        <v>5</v>
      </c>
      <c r="T903" s="195" t="s">
        <v>24</v>
      </c>
      <c r="U903" s="193" t="s">
        <v>7</v>
      </c>
      <c r="V903" s="196" t="s">
        <v>22</v>
      </c>
    </row>
    <row r="904" spans="1:40" s="112" customFormat="1" ht="20.45" customHeight="1">
      <c r="B904" s="194"/>
      <c r="C904" s="111"/>
      <c r="D904" s="194"/>
      <c r="E904" s="194"/>
      <c r="F904" s="194"/>
      <c r="G904" s="198"/>
      <c r="H904" s="111" t="s">
        <v>96</v>
      </c>
      <c r="I904" s="111" t="s">
        <v>97</v>
      </c>
      <c r="J904" s="111" t="s">
        <v>98</v>
      </c>
      <c r="K904" s="111" t="s">
        <v>11</v>
      </c>
      <c r="L904" s="111" t="s">
        <v>16</v>
      </c>
      <c r="M904" s="111" t="s">
        <v>99</v>
      </c>
      <c r="N904" s="111" t="s">
        <v>100</v>
      </c>
      <c r="O904" s="111" t="s">
        <v>17</v>
      </c>
      <c r="P904" s="111" t="s">
        <v>14</v>
      </c>
      <c r="Q904" s="111" t="s">
        <v>18</v>
      </c>
      <c r="R904" s="111" t="s">
        <v>15</v>
      </c>
      <c r="S904" s="194"/>
      <c r="T904" s="195"/>
      <c r="U904" s="194"/>
      <c r="V904" s="196"/>
    </row>
    <row r="905" spans="1:40" s="109" customFormat="1" ht="20.45" customHeight="1">
      <c r="A905" s="35"/>
      <c r="B905" s="195">
        <v>51</v>
      </c>
      <c r="C905" s="197">
        <f>'S1'!C61</f>
        <v>57</v>
      </c>
      <c r="D905" s="212">
        <f>Ave!C55</f>
        <v>0</v>
      </c>
      <c r="E905" s="219">
        <f>'S1'!E55</f>
        <v>0</v>
      </c>
      <c r="F905" s="195">
        <f>'S1'!F55</f>
        <v>0</v>
      </c>
      <c r="G905" s="106" t="s">
        <v>94</v>
      </c>
      <c r="H905" s="106">
        <f>'S1'!G55</f>
        <v>0</v>
      </c>
      <c r="I905" s="106">
        <f>'S1'!H55</f>
        <v>0</v>
      </c>
      <c r="J905" s="106">
        <f>'S1'!I55</f>
        <v>0</v>
      </c>
      <c r="K905" s="106">
        <f>'S1'!J55</f>
        <v>0</v>
      </c>
      <c r="L905" s="106">
        <f>'S1'!K55</f>
        <v>0</v>
      </c>
      <c r="M905" s="106">
        <f>'S1'!L55</f>
        <v>0</v>
      </c>
      <c r="N905" s="106">
        <f>'S1'!M55</f>
        <v>0</v>
      </c>
      <c r="O905" s="106">
        <f>'S1'!N55</f>
        <v>0</v>
      </c>
      <c r="P905" s="106">
        <f>'S1'!O55</f>
        <v>0</v>
      </c>
      <c r="Q905" s="106">
        <f>'S1'!P55</f>
        <v>0</v>
      </c>
      <c r="R905" s="106">
        <f>'S1'!Q55</f>
        <v>0</v>
      </c>
      <c r="S905" s="106" t="str">
        <f>'S1'!S55</f>
        <v/>
      </c>
      <c r="T905" s="106" t="str">
        <f>'S1'!T55</f>
        <v/>
      </c>
      <c r="U905" s="106" t="str">
        <f>'S1'!U55</f>
        <v/>
      </c>
      <c r="V905" s="218" t="str">
        <f>Ave!T55</f>
        <v>-</v>
      </c>
      <c r="W905" s="108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</row>
    <row r="906" spans="1:40" s="109" customFormat="1" ht="20.45" customHeight="1">
      <c r="A906" s="35"/>
      <c r="B906" s="195"/>
      <c r="C906" s="211"/>
      <c r="D906" s="213"/>
      <c r="E906" s="219"/>
      <c r="F906" s="195"/>
      <c r="G906" s="106" t="s">
        <v>95</v>
      </c>
      <c r="H906" s="106">
        <f>'S2'!G55</f>
        <v>0</v>
      </c>
      <c r="I906" s="106">
        <f>'S2'!H55</f>
        <v>0</v>
      </c>
      <c r="J906" s="106">
        <f>'S2'!I55</f>
        <v>0</v>
      </c>
      <c r="K906" s="106">
        <f>'S2'!J55</f>
        <v>0</v>
      </c>
      <c r="L906" s="106">
        <f>'S2'!K55</f>
        <v>0</v>
      </c>
      <c r="M906" s="106">
        <f>'S2'!L55</f>
        <v>0</v>
      </c>
      <c r="N906" s="106">
        <f>'S2'!M55</f>
        <v>0</v>
      </c>
      <c r="O906" s="106">
        <f>'S2'!N55</f>
        <v>0</v>
      </c>
      <c r="P906" s="106">
        <f>'S2'!O55</f>
        <v>0</v>
      </c>
      <c r="Q906" s="106">
        <f>'S2'!P55</f>
        <v>0</v>
      </c>
      <c r="R906" s="106">
        <f>'S2'!Q55</f>
        <v>0</v>
      </c>
      <c r="S906" s="106" t="str">
        <f>'S2'!S55</f>
        <v/>
      </c>
      <c r="T906" s="106" t="str">
        <f>'S2'!T55</f>
        <v/>
      </c>
      <c r="U906" s="106" t="str">
        <f>'S2'!U55</f>
        <v/>
      </c>
      <c r="V906" s="218"/>
      <c r="W906" s="108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</row>
    <row r="907" spans="1:40" s="109" customFormat="1" ht="20.45" customHeight="1">
      <c r="A907" s="35"/>
      <c r="B907" s="195"/>
      <c r="C907" s="198"/>
      <c r="D907" s="214"/>
      <c r="E907" s="219"/>
      <c r="F907" s="195"/>
      <c r="G907" s="106" t="s">
        <v>24</v>
      </c>
      <c r="H907" s="106" t="str">
        <f>Ave!F55</f>
        <v/>
      </c>
      <c r="I907" s="106" t="str">
        <f>Ave!G55</f>
        <v/>
      </c>
      <c r="J907" s="106" t="str">
        <f>Ave!H55</f>
        <v/>
      </c>
      <c r="K907" s="106" t="str">
        <f>Ave!I55</f>
        <v/>
      </c>
      <c r="L907" s="106" t="str">
        <f>Ave!J55</f>
        <v/>
      </c>
      <c r="M907" s="106" t="str">
        <f>Ave!K55</f>
        <v/>
      </c>
      <c r="N907" s="106" t="str">
        <f>Ave!L55</f>
        <v/>
      </c>
      <c r="O907" s="106" t="str">
        <f>Ave!M55</f>
        <v/>
      </c>
      <c r="P907" s="106" t="str">
        <f>Ave!N55</f>
        <v/>
      </c>
      <c r="Q907" s="106" t="str">
        <f>Ave!O55</f>
        <v/>
      </c>
      <c r="R907" s="106" t="str">
        <f>Ave!P55</f>
        <v/>
      </c>
      <c r="S907" s="106" t="str">
        <f>Ave!Q55</f>
        <v/>
      </c>
      <c r="T907" s="106" t="str">
        <f>Ave!R55</f>
        <v/>
      </c>
      <c r="U907" s="106" t="str">
        <f>Ave!S55</f>
        <v/>
      </c>
      <c r="V907" s="218"/>
      <c r="W907" s="108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</row>
    <row r="908" spans="1:40" s="2" customFormat="1" ht="1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1"/>
      <c r="U908" s="52"/>
      <c r="V908" s="53"/>
    </row>
    <row r="909" spans="1:40" s="2" customFormat="1" ht="15" customHeight="1">
      <c r="B909" s="188" t="s">
        <v>73</v>
      </c>
      <c r="C909" s="188"/>
      <c r="D909" s="188"/>
      <c r="E909" s="188"/>
      <c r="F909" s="187" t="s">
        <v>74</v>
      </c>
      <c r="G909" s="187"/>
      <c r="H909" s="187"/>
      <c r="I909" s="187"/>
      <c r="J909" s="187"/>
      <c r="K909" s="187"/>
      <c r="L909" s="187"/>
      <c r="M909" s="187"/>
      <c r="N909" s="188" t="s">
        <v>75</v>
      </c>
      <c r="O909" s="188"/>
      <c r="P909" s="188"/>
      <c r="Q909" s="188"/>
      <c r="R909" s="188"/>
      <c r="S909" s="188"/>
      <c r="T909" s="188"/>
      <c r="U909" s="188"/>
      <c r="V909" s="188"/>
    </row>
    <row r="910" spans="1:40" s="2" customFormat="1" ht="15" customHeight="1">
      <c r="B910" s="187" t="s">
        <v>76</v>
      </c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54"/>
      <c r="O910" s="54" t="s">
        <v>77</v>
      </c>
      <c r="P910" s="54"/>
      <c r="Q910" s="54"/>
      <c r="R910" s="54"/>
      <c r="S910" s="54"/>
      <c r="T910" s="54"/>
      <c r="U910" s="54"/>
      <c r="V910" s="54"/>
    </row>
    <row r="911" spans="1:40" s="2" customFormat="1" ht="15" customHeight="1">
      <c r="B911" s="187" t="s">
        <v>76</v>
      </c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51"/>
      <c r="O911" s="51"/>
      <c r="P911" s="51"/>
      <c r="Q911" s="51"/>
      <c r="R911" s="51"/>
      <c r="S911" s="51"/>
      <c r="T911" s="51"/>
      <c r="U911" s="52"/>
      <c r="V911" s="53"/>
    </row>
    <row r="912" spans="1:40" s="2" customFormat="1" ht="15" customHeight="1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188" t="s">
        <v>78</v>
      </c>
      <c r="O912" s="188"/>
      <c r="P912" s="188"/>
      <c r="Q912" s="188"/>
      <c r="R912" s="188"/>
      <c r="S912" s="188"/>
      <c r="T912" s="188"/>
      <c r="U912" s="188"/>
      <c r="V912" s="188"/>
    </row>
    <row r="913" spans="1:40" s="2" customFormat="1" ht="15" customHeight="1">
      <c r="B913" s="189" t="s">
        <v>79</v>
      </c>
      <c r="C913" s="189"/>
      <c r="D913" s="189"/>
      <c r="E913" s="189"/>
      <c r="F913" s="189"/>
      <c r="G913" s="189"/>
      <c r="H913" s="189"/>
      <c r="I913" s="189"/>
      <c r="J913" s="189"/>
      <c r="K913" s="189"/>
      <c r="L913" s="189"/>
      <c r="M913" s="189"/>
      <c r="N913" s="51"/>
      <c r="O913" s="51"/>
      <c r="P913" s="51"/>
      <c r="Q913" s="51"/>
      <c r="R913" s="51"/>
      <c r="S913" s="51"/>
      <c r="T913" s="51"/>
      <c r="U913" s="52"/>
      <c r="V913" s="53"/>
    </row>
    <row r="914" spans="1:40" s="2" customFormat="1" ht="1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2"/>
      <c r="V914" s="53"/>
    </row>
    <row r="915" spans="1:40" s="2" customFormat="1" ht="15" customHeight="1">
      <c r="B915" s="189" t="s">
        <v>80</v>
      </c>
      <c r="C915" s="189"/>
      <c r="D915" s="189"/>
      <c r="E915" s="189"/>
      <c r="F915" s="189"/>
      <c r="G915" s="189"/>
      <c r="H915" s="189"/>
      <c r="I915" s="189"/>
      <c r="J915" s="189"/>
      <c r="K915" s="189"/>
      <c r="L915" s="189"/>
      <c r="M915" s="189"/>
      <c r="N915" s="51"/>
      <c r="O915" s="51"/>
      <c r="P915" s="51"/>
      <c r="Q915" s="51"/>
      <c r="R915" s="51"/>
      <c r="S915" s="51"/>
      <c r="T915" s="51"/>
      <c r="U915" s="52"/>
      <c r="V915" s="53"/>
    </row>
    <row r="916" spans="1:40" s="2" customFormat="1" ht="15" customHeight="1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1"/>
      <c r="O916" s="51"/>
      <c r="P916" s="51"/>
      <c r="Q916" s="51"/>
      <c r="R916" s="51"/>
      <c r="S916" s="51"/>
      <c r="T916" s="51"/>
      <c r="U916" s="52"/>
      <c r="V916" s="53"/>
    </row>
    <row r="917" spans="1:40" s="2" customFormat="1" ht="15" customHeight="1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1"/>
      <c r="O917" s="51"/>
      <c r="P917" s="51"/>
      <c r="Q917" s="51"/>
      <c r="R917" s="51"/>
      <c r="S917" s="51"/>
      <c r="T917" s="51"/>
      <c r="U917" s="52"/>
      <c r="V917" s="53"/>
    </row>
    <row r="918" spans="1:40" s="2" customFormat="1" ht="15" customHeight="1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1"/>
      <c r="O918" s="51"/>
      <c r="P918" s="51"/>
      <c r="Q918" s="51"/>
      <c r="R918" s="51"/>
      <c r="S918" s="51"/>
      <c r="T918" s="51"/>
      <c r="U918" s="52"/>
      <c r="V918" s="53"/>
    </row>
    <row r="919" spans="1:40" s="2" customFormat="1" ht="15" customHeight="1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1"/>
      <c r="O919" s="51"/>
      <c r="P919" s="51"/>
      <c r="Q919" s="51"/>
      <c r="R919" s="51"/>
      <c r="S919" s="51"/>
      <c r="T919" s="51"/>
      <c r="U919" s="52"/>
      <c r="V919" s="53"/>
    </row>
    <row r="920" spans="1:40" s="57" customFormat="1" ht="15" customHeight="1">
      <c r="B920" s="58"/>
      <c r="C920" s="58"/>
      <c r="D920" s="59" t="s">
        <v>26</v>
      </c>
      <c r="E920" s="57" t="s">
        <v>72</v>
      </c>
      <c r="M920" s="57" t="s">
        <v>81</v>
      </c>
      <c r="V920" s="60"/>
    </row>
    <row r="921" spans="1:40" s="76" customFormat="1" ht="15" customHeight="1">
      <c r="B921" s="74"/>
      <c r="C921" s="74"/>
      <c r="D921" s="75"/>
      <c r="H921" s="76" t="s">
        <v>28</v>
      </c>
      <c r="K921" s="76" t="s">
        <v>29</v>
      </c>
      <c r="N921" s="76" t="s">
        <v>30</v>
      </c>
      <c r="V921" s="61"/>
    </row>
    <row r="922" spans="1:40" s="112" customFormat="1" ht="20.45" customHeight="1">
      <c r="B922" s="193" t="s">
        <v>0</v>
      </c>
      <c r="C922" s="111"/>
      <c r="D922" s="193" t="s">
        <v>1</v>
      </c>
      <c r="E922" s="193" t="s">
        <v>2</v>
      </c>
      <c r="F922" s="193" t="s">
        <v>3</v>
      </c>
      <c r="G922" s="197" t="s">
        <v>23</v>
      </c>
      <c r="H922" s="190" t="s">
        <v>4</v>
      </c>
      <c r="I922" s="191"/>
      <c r="J922" s="191"/>
      <c r="K922" s="191"/>
      <c r="L922" s="191"/>
      <c r="M922" s="191"/>
      <c r="N922" s="191"/>
      <c r="O922" s="191"/>
      <c r="P922" s="191"/>
      <c r="Q922" s="191"/>
      <c r="R922" s="192"/>
      <c r="S922" s="193" t="s">
        <v>5</v>
      </c>
      <c r="T922" s="195" t="s">
        <v>24</v>
      </c>
      <c r="U922" s="193" t="s">
        <v>7</v>
      </c>
      <c r="V922" s="196" t="s">
        <v>22</v>
      </c>
    </row>
    <row r="923" spans="1:40" s="112" customFormat="1" ht="20.45" customHeight="1">
      <c r="B923" s="194"/>
      <c r="C923" s="111"/>
      <c r="D923" s="194"/>
      <c r="E923" s="194"/>
      <c r="F923" s="194"/>
      <c r="G923" s="198"/>
      <c r="H923" s="111" t="s">
        <v>96</v>
      </c>
      <c r="I923" s="111" t="s">
        <v>97</v>
      </c>
      <c r="J923" s="111" t="s">
        <v>98</v>
      </c>
      <c r="K923" s="111" t="s">
        <v>11</v>
      </c>
      <c r="L923" s="111" t="s">
        <v>16</v>
      </c>
      <c r="M923" s="111" t="s">
        <v>99</v>
      </c>
      <c r="N923" s="111" t="s">
        <v>100</v>
      </c>
      <c r="O923" s="111" t="s">
        <v>17</v>
      </c>
      <c r="P923" s="111" t="s">
        <v>14</v>
      </c>
      <c r="Q923" s="111" t="s">
        <v>18</v>
      </c>
      <c r="R923" s="111" t="s">
        <v>15</v>
      </c>
      <c r="S923" s="194"/>
      <c r="T923" s="195"/>
      <c r="U923" s="194"/>
      <c r="V923" s="196"/>
    </row>
    <row r="924" spans="1:40" s="109" customFormat="1" ht="20.45" customHeight="1">
      <c r="A924" s="35"/>
      <c r="B924" s="195">
        <v>52</v>
      </c>
      <c r="C924" s="197">
        <f>'S1'!C62</f>
        <v>58</v>
      </c>
      <c r="D924" s="212">
        <f>Ave!C56</f>
        <v>0</v>
      </c>
      <c r="E924" s="215">
        <f>'S1'!E56</f>
        <v>0</v>
      </c>
      <c r="F924" s="195">
        <f>'S1'!F56</f>
        <v>0</v>
      </c>
      <c r="G924" s="106" t="s">
        <v>94</v>
      </c>
      <c r="H924" s="106">
        <f>'S1'!G56</f>
        <v>0</v>
      </c>
      <c r="I924" s="106">
        <f>'S1'!H56</f>
        <v>0</v>
      </c>
      <c r="J924" s="106">
        <f>'S1'!I56</f>
        <v>0</v>
      </c>
      <c r="K924" s="106">
        <f>'S1'!J56</f>
        <v>0</v>
      </c>
      <c r="L924" s="106">
        <f>'S1'!K56</f>
        <v>0</v>
      </c>
      <c r="M924" s="106">
        <f>'S1'!L56</f>
        <v>0</v>
      </c>
      <c r="N924" s="106">
        <f>'S1'!M56</f>
        <v>0</v>
      </c>
      <c r="O924" s="106">
        <f>'S1'!N56</f>
        <v>0</v>
      </c>
      <c r="P924" s="106">
        <f>'S1'!O56</f>
        <v>0</v>
      </c>
      <c r="Q924" s="106">
        <f>'S1'!P56</f>
        <v>0</v>
      </c>
      <c r="R924" s="106">
        <f>'S1'!Q56</f>
        <v>0</v>
      </c>
      <c r="S924" s="106" t="str">
        <f>'S1'!S56</f>
        <v/>
      </c>
      <c r="T924" s="106" t="str">
        <f>'S1'!T56</f>
        <v/>
      </c>
      <c r="U924" s="106" t="str">
        <f>'S1'!U56</f>
        <v/>
      </c>
      <c r="V924" s="218" t="str">
        <f>Ave!T56</f>
        <v>-</v>
      </c>
      <c r="W924" s="108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</row>
    <row r="925" spans="1:40" s="109" customFormat="1" ht="20.45" customHeight="1">
      <c r="A925" s="35"/>
      <c r="B925" s="195"/>
      <c r="C925" s="211"/>
      <c r="D925" s="213"/>
      <c r="E925" s="216"/>
      <c r="F925" s="195"/>
      <c r="G925" s="106" t="s">
        <v>95</v>
      </c>
      <c r="H925" s="106">
        <f>'S2'!G56</f>
        <v>0</v>
      </c>
      <c r="I925" s="106">
        <f>'S2'!H56</f>
        <v>0</v>
      </c>
      <c r="J925" s="106">
        <f>'S2'!I56</f>
        <v>0</v>
      </c>
      <c r="K925" s="106">
        <f>'S2'!J56</f>
        <v>0</v>
      </c>
      <c r="L925" s="106">
        <f>'S2'!K56</f>
        <v>0</v>
      </c>
      <c r="M925" s="106">
        <f>'S2'!L56</f>
        <v>0</v>
      </c>
      <c r="N925" s="106">
        <f>'S2'!M56</f>
        <v>0</v>
      </c>
      <c r="O925" s="106">
        <f>'S2'!N56</f>
        <v>0</v>
      </c>
      <c r="P925" s="106">
        <f>'S2'!O56</f>
        <v>0</v>
      </c>
      <c r="Q925" s="106">
        <f>'S2'!P56</f>
        <v>0</v>
      </c>
      <c r="R925" s="106">
        <f>'S2'!Q56</f>
        <v>0</v>
      </c>
      <c r="S925" s="106" t="str">
        <f>'S2'!S56</f>
        <v/>
      </c>
      <c r="T925" s="106" t="str">
        <f>'S2'!T56</f>
        <v/>
      </c>
      <c r="U925" s="106" t="str">
        <f>'S2'!U56</f>
        <v/>
      </c>
      <c r="V925" s="218"/>
      <c r="W925" s="108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</row>
    <row r="926" spans="1:40" s="109" customFormat="1" ht="20.45" customHeight="1">
      <c r="A926" s="35"/>
      <c r="B926" s="195"/>
      <c r="C926" s="198"/>
      <c r="D926" s="214"/>
      <c r="E926" s="217"/>
      <c r="F926" s="195"/>
      <c r="G926" s="106" t="s">
        <v>24</v>
      </c>
      <c r="H926" s="106" t="str">
        <f>Ave!F56</f>
        <v/>
      </c>
      <c r="I926" s="106" t="str">
        <f>Ave!G56</f>
        <v/>
      </c>
      <c r="J926" s="106" t="str">
        <f>Ave!H56</f>
        <v/>
      </c>
      <c r="K926" s="106" t="str">
        <f>Ave!I56</f>
        <v/>
      </c>
      <c r="L926" s="106" t="str">
        <f>Ave!J56</f>
        <v/>
      </c>
      <c r="M926" s="106" t="str">
        <f>Ave!K56</f>
        <v/>
      </c>
      <c r="N926" s="106" t="str">
        <f>Ave!L56</f>
        <v/>
      </c>
      <c r="O926" s="106" t="str">
        <f>Ave!M56</f>
        <v/>
      </c>
      <c r="P926" s="106" t="str">
        <f>Ave!N56</f>
        <v/>
      </c>
      <c r="Q926" s="106" t="str">
        <f>Ave!O56</f>
        <v/>
      </c>
      <c r="R926" s="106" t="str">
        <f>Ave!P56</f>
        <v/>
      </c>
      <c r="S926" s="106" t="str">
        <f>Ave!Q56</f>
        <v/>
      </c>
      <c r="T926" s="106" t="str">
        <f>Ave!R56</f>
        <v/>
      </c>
      <c r="U926" s="106" t="str">
        <f>Ave!S56</f>
        <v/>
      </c>
      <c r="V926" s="218"/>
      <c r="W926" s="108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</row>
    <row r="927" spans="1:40" s="2" customFormat="1" ht="1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1"/>
      <c r="U927" s="52"/>
      <c r="V927" s="53"/>
    </row>
    <row r="928" spans="1:40" s="2" customFormat="1" ht="15" customHeight="1">
      <c r="B928" s="188" t="s">
        <v>73</v>
      </c>
      <c r="C928" s="188"/>
      <c r="D928" s="188"/>
      <c r="E928" s="188"/>
      <c r="F928" s="187" t="s">
        <v>74</v>
      </c>
      <c r="G928" s="187"/>
      <c r="H928" s="187"/>
      <c r="I928" s="187"/>
      <c r="J928" s="187"/>
      <c r="K928" s="187"/>
      <c r="L928" s="187"/>
      <c r="M928" s="187"/>
      <c r="N928" s="188" t="s">
        <v>75</v>
      </c>
      <c r="O928" s="188"/>
      <c r="P928" s="188"/>
      <c r="Q928" s="188"/>
      <c r="R928" s="188"/>
      <c r="S928" s="188"/>
      <c r="T928" s="188"/>
      <c r="U928" s="188"/>
      <c r="V928" s="188"/>
    </row>
    <row r="929" spans="1:40" s="2" customFormat="1" ht="15" customHeight="1">
      <c r="B929" s="187" t="s">
        <v>76</v>
      </c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54"/>
      <c r="O929" s="54" t="s">
        <v>77</v>
      </c>
      <c r="P929" s="54"/>
      <c r="Q929" s="54"/>
      <c r="R929" s="54"/>
      <c r="S929" s="54"/>
      <c r="T929" s="54"/>
      <c r="U929" s="54"/>
      <c r="V929" s="54"/>
    </row>
    <row r="930" spans="1:40" s="2" customFormat="1" ht="15" customHeight="1">
      <c r="B930" s="187" t="s">
        <v>76</v>
      </c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51"/>
      <c r="O930" s="51"/>
      <c r="P930" s="51"/>
      <c r="Q930" s="51"/>
      <c r="R930" s="51"/>
      <c r="S930" s="51"/>
      <c r="T930" s="51"/>
      <c r="U930" s="52"/>
      <c r="V930" s="53"/>
    </row>
    <row r="931" spans="1:40" s="2" customFormat="1" ht="15" customHeight="1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188" t="s">
        <v>78</v>
      </c>
      <c r="O931" s="188"/>
      <c r="P931" s="188"/>
      <c r="Q931" s="188"/>
      <c r="R931" s="188"/>
      <c r="S931" s="188"/>
      <c r="T931" s="188"/>
      <c r="U931" s="188"/>
      <c r="V931" s="188"/>
    </row>
    <row r="932" spans="1:40" s="2" customFormat="1" ht="15" customHeight="1">
      <c r="B932" s="189" t="s">
        <v>79</v>
      </c>
      <c r="C932" s="189"/>
      <c r="D932" s="189"/>
      <c r="E932" s="189"/>
      <c r="F932" s="189"/>
      <c r="G932" s="189"/>
      <c r="H932" s="189"/>
      <c r="I932" s="189"/>
      <c r="J932" s="189"/>
      <c r="K932" s="189"/>
      <c r="L932" s="189"/>
      <c r="M932" s="189"/>
      <c r="N932" s="51"/>
      <c r="O932" s="51"/>
      <c r="P932" s="51"/>
      <c r="Q932" s="51"/>
      <c r="R932" s="51"/>
      <c r="S932" s="51"/>
      <c r="T932" s="51"/>
      <c r="U932" s="52"/>
      <c r="V932" s="53"/>
    </row>
    <row r="933" spans="1:40" s="2" customFormat="1" ht="1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2"/>
      <c r="V933" s="53"/>
    </row>
    <row r="934" spans="1:40" s="2" customFormat="1" ht="15" customHeight="1">
      <c r="B934" s="189" t="s">
        <v>80</v>
      </c>
      <c r="C934" s="189"/>
      <c r="D934" s="189"/>
      <c r="E934" s="189"/>
      <c r="F934" s="189"/>
      <c r="G934" s="189"/>
      <c r="H934" s="189"/>
      <c r="I934" s="189"/>
      <c r="J934" s="189"/>
      <c r="K934" s="189"/>
      <c r="L934" s="189"/>
      <c r="M934" s="189"/>
      <c r="N934" s="51"/>
      <c r="O934" s="51"/>
      <c r="P934" s="51"/>
      <c r="Q934" s="51"/>
      <c r="R934" s="51"/>
      <c r="S934" s="51"/>
      <c r="T934" s="51"/>
      <c r="U934" s="52"/>
      <c r="V934" s="53"/>
    </row>
    <row r="935" spans="1:40" s="2" customFormat="1" ht="15" customHeight="1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1"/>
      <c r="O935" s="51"/>
      <c r="P935" s="51"/>
      <c r="Q935" s="51"/>
      <c r="R935" s="51"/>
      <c r="S935" s="51"/>
      <c r="T935" s="51"/>
      <c r="U935" s="52"/>
      <c r="V935" s="53"/>
    </row>
    <row r="936" spans="1:40" s="2" customFormat="1" ht="15" customHeight="1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1"/>
      <c r="O936" s="51"/>
      <c r="P936" s="51"/>
      <c r="Q936" s="51"/>
      <c r="R936" s="51"/>
      <c r="S936" s="51"/>
      <c r="T936" s="51"/>
      <c r="U936" s="52"/>
      <c r="V936" s="53"/>
    </row>
    <row r="937" spans="1:40" s="57" customFormat="1" ht="15" customHeight="1">
      <c r="B937" s="58"/>
      <c r="C937" s="58"/>
      <c r="D937" s="59" t="s">
        <v>26</v>
      </c>
      <c r="E937" s="57" t="s">
        <v>72</v>
      </c>
      <c r="M937" s="57" t="s">
        <v>81</v>
      </c>
      <c r="V937" s="60"/>
    </row>
    <row r="938" spans="1:40" s="76" customFormat="1" ht="15" customHeight="1">
      <c r="B938" s="74"/>
      <c r="C938" s="74"/>
      <c r="D938" s="75"/>
      <c r="H938" s="76" t="s">
        <v>28</v>
      </c>
      <c r="K938" s="76" t="s">
        <v>29</v>
      </c>
      <c r="N938" s="76" t="s">
        <v>30</v>
      </c>
      <c r="V938" s="61"/>
    </row>
    <row r="939" spans="1:40" s="112" customFormat="1" ht="20.45" customHeight="1">
      <c r="B939" s="193" t="s">
        <v>0</v>
      </c>
      <c r="C939" s="111"/>
      <c r="D939" s="193" t="s">
        <v>1</v>
      </c>
      <c r="E939" s="193" t="s">
        <v>2</v>
      </c>
      <c r="F939" s="193" t="s">
        <v>3</v>
      </c>
      <c r="G939" s="197" t="s">
        <v>23</v>
      </c>
      <c r="H939" s="190" t="s">
        <v>4</v>
      </c>
      <c r="I939" s="191"/>
      <c r="J939" s="191"/>
      <c r="K939" s="191"/>
      <c r="L939" s="191"/>
      <c r="M939" s="191"/>
      <c r="N939" s="191"/>
      <c r="O939" s="191"/>
      <c r="P939" s="191"/>
      <c r="Q939" s="191"/>
      <c r="R939" s="192"/>
      <c r="S939" s="193" t="s">
        <v>5</v>
      </c>
      <c r="T939" s="195" t="s">
        <v>24</v>
      </c>
      <c r="U939" s="193" t="s">
        <v>7</v>
      </c>
      <c r="V939" s="196" t="s">
        <v>22</v>
      </c>
    </row>
    <row r="940" spans="1:40" s="112" customFormat="1" ht="20.45" customHeight="1">
      <c r="B940" s="194"/>
      <c r="C940" s="111"/>
      <c r="D940" s="194"/>
      <c r="E940" s="194"/>
      <c r="F940" s="194"/>
      <c r="G940" s="198"/>
      <c r="H940" s="111" t="s">
        <v>96</v>
      </c>
      <c r="I940" s="111" t="s">
        <v>97</v>
      </c>
      <c r="J940" s="111" t="s">
        <v>98</v>
      </c>
      <c r="K940" s="111" t="s">
        <v>11</v>
      </c>
      <c r="L940" s="111" t="s">
        <v>16</v>
      </c>
      <c r="M940" s="111" t="s">
        <v>99</v>
      </c>
      <c r="N940" s="111" t="s">
        <v>100</v>
      </c>
      <c r="O940" s="111" t="s">
        <v>17</v>
      </c>
      <c r="P940" s="111" t="s">
        <v>14</v>
      </c>
      <c r="Q940" s="111" t="s">
        <v>18</v>
      </c>
      <c r="R940" s="111" t="s">
        <v>15</v>
      </c>
      <c r="S940" s="194"/>
      <c r="T940" s="195"/>
      <c r="U940" s="194"/>
      <c r="V940" s="196"/>
    </row>
    <row r="941" spans="1:40" s="109" customFormat="1" ht="20.45" customHeight="1">
      <c r="A941" s="35"/>
      <c r="B941" s="195">
        <v>53</v>
      </c>
      <c r="C941" s="197">
        <f>'S1'!C63</f>
        <v>59</v>
      </c>
      <c r="D941" s="212">
        <f>Ave!C57</f>
        <v>0</v>
      </c>
      <c r="E941" s="215">
        <f>'S1'!E57</f>
        <v>0</v>
      </c>
      <c r="F941" s="195">
        <f>'S1'!F57</f>
        <v>0</v>
      </c>
      <c r="G941" s="106" t="s">
        <v>94</v>
      </c>
      <c r="H941" s="106">
        <f>'S1'!G57</f>
        <v>0</v>
      </c>
      <c r="I941" s="106">
        <f>'S1'!H57</f>
        <v>0</v>
      </c>
      <c r="J941" s="106">
        <f>'S1'!I57</f>
        <v>0</v>
      </c>
      <c r="K941" s="106">
        <f>'S1'!J57</f>
        <v>0</v>
      </c>
      <c r="L941" s="106">
        <f>'S1'!K57</f>
        <v>0</v>
      </c>
      <c r="M941" s="106">
        <f>'S1'!L57</f>
        <v>0</v>
      </c>
      <c r="N941" s="106">
        <f>'S1'!M57</f>
        <v>0</v>
      </c>
      <c r="O941" s="106">
        <f>'S1'!N57</f>
        <v>0</v>
      </c>
      <c r="P941" s="106">
        <f>'S1'!O57</f>
        <v>0</v>
      </c>
      <c r="Q941" s="106">
        <f>'S1'!P57</f>
        <v>0</v>
      </c>
      <c r="R941" s="106">
        <f>'S1'!Q57</f>
        <v>0</v>
      </c>
      <c r="S941" s="106" t="str">
        <f>'S1'!S57</f>
        <v/>
      </c>
      <c r="T941" s="106" t="str">
        <f>'S1'!T57</f>
        <v/>
      </c>
      <c r="U941" s="106" t="str">
        <f>'S1'!U57</f>
        <v/>
      </c>
      <c r="V941" s="218" t="str">
        <f>Ave!T57</f>
        <v>-</v>
      </c>
      <c r="W941" s="108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</row>
    <row r="942" spans="1:40" s="109" customFormat="1" ht="20.45" customHeight="1">
      <c r="A942" s="35"/>
      <c r="B942" s="195"/>
      <c r="C942" s="211"/>
      <c r="D942" s="213"/>
      <c r="E942" s="216"/>
      <c r="F942" s="195"/>
      <c r="G942" s="106" t="s">
        <v>95</v>
      </c>
      <c r="H942" s="106">
        <f>'S2'!G57</f>
        <v>0</v>
      </c>
      <c r="I942" s="106">
        <f>'S2'!H57</f>
        <v>0</v>
      </c>
      <c r="J942" s="106">
        <f>'S2'!I57</f>
        <v>0</v>
      </c>
      <c r="K942" s="106">
        <f>'S2'!J57</f>
        <v>0</v>
      </c>
      <c r="L942" s="106">
        <f>'S2'!K57</f>
        <v>0</v>
      </c>
      <c r="M942" s="106">
        <f>'S2'!L57</f>
        <v>0</v>
      </c>
      <c r="N942" s="106">
        <f>'S2'!M57</f>
        <v>0</v>
      </c>
      <c r="O942" s="106">
        <f>'S2'!N57</f>
        <v>0</v>
      </c>
      <c r="P942" s="106">
        <f>'S2'!O57</f>
        <v>0</v>
      </c>
      <c r="Q942" s="106">
        <f>'S2'!P57</f>
        <v>0</v>
      </c>
      <c r="R942" s="106">
        <f>'S2'!Q57</f>
        <v>0</v>
      </c>
      <c r="S942" s="106" t="str">
        <f>'S2'!S57</f>
        <v/>
      </c>
      <c r="T942" s="106" t="str">
        <f>'S2'!T57</f>
        <v/>
      </c>
      <c r="U942" s="106" t="str">
        <f>'S2'!U57</f>
        <v/>
      </c>
      <c r="V942" s="218"/>
      <c r="W942" s="108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</row>
    <row r="943" spans="1:40" s="109" customFormat="1" ht="20.45" customHeight="1">
      <c r="A943" s="35"/>
      <c r="B943" s="195"/>
      <c r="C943" s="198"/>
      <c r="D943" s="214"/>
      <c r="E943" s="217"/>
      <c r="F943" s="195"/>
      <c r="G943" s="106" t="s">
        <v>24</v>
      </c>
      <c r="H943" s="106" t="str">
        <f>Ave!F57</f>
        <v/>
      </c>
      <c r="I943" s="106" t="str">
        <f>Ave!G57</f>
        <v/>
      </c>
      <c r="J943" s="106" t="str">
        <f>Ave!H57</f>
        <v/>
      </c>
      <c r="K943" s="106" t="str">
        <f>Ave!I57</f>
        <v/>
      </c>
      <c r="L943" s="106" t="str">
        <f>Ave!J57</f>
        <v/>
      </c>
      <c r="M943" s="106" t="str">
        <f>Ave!K57</f>
        <v/>
      </c>
      <c r="N943" s="106" t="str">
        <f>Ave!L57</f>
        <v/>
      </c>
      <c r="O943" s="106" t="str">
        <f>Ave!M57</f>
        <v/>
      </c>
      <c r="P943" s="106" t="str">
        <f>Ave!N57</f>
        <v/>
      </c>
      <c r="Q943" s="106" t="str">
        <f>Ave!O57</f>
        <v/>
      </c>
      <c r="R943" s="106" t="str">
        <f>Ave!P57</f>
        <v/>
      </c>
      <c r="S943" s="106" t="str">
        <f>Ave!Q57</f>
        <v/>
      </c>
      <c r="T943" s="106" t="str">
        <f>Ave!R57</f>
        <v/>
      </c>
      <c r="U943" s="106" t="str">
        <f>Ave!S57</f>
        <v/>
      </c>
      <c r="V943" s="218"/>
      <c r="W943" s="108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</row>
    <row r="944" spans="1:40" s="2" customFormat="1" ht="1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1"/>
      <c r="U944" s="52"/>
      <c r="V944" s="53"/>
    </row>
    <row r="945" spans="1:40" s="2" customFormat="1" ht="15" customHeight="1">
      <c r="B945" s="188" t="s">
        <v>73</v>
      </c>
      <c r="C945" s="188"/>
      <c r="D945" s="188"/>
      <c r="E945" s="188"/>
      <c r="F945" s="187" t="s">
        <v>74</v>
      </c>
      <c r="G945" s="187"/>
      <c r="H945" s="187"/>
      <c r="I945" s="187"/>
      <c r="J945" s="187"/>
      <c r="K945" s="187"/>
      <c r="L945" s="187"/>
      <c r="M945" s="187"/>
      <c r="N945" s="188" t="s">
        <v>75</v>
      </c>
      <c r="O945" s="188"/>
      <c r="P945" s="188"/>
      <c r="Q945" s="188"/>
      <c r="R945" s="188"/>
      <c r="S945" s="188"/>
      <c r="T945" s="188"/>
      <c r="U945" s="188"/>
      <c r="V945" s="188"/>
    </row>
    <row r="946" spans="1:40" s="2" customFormat="1" ht="15" customHeight="1">
      <c r="B946" s="187" t="s">
        <v>76</v>
      </c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54"/>
      <c r="O946" s="54" t="s">
        <v>77</v>
      </c>
      <c r="P946" s="54"/>
      <c r="Q946" s="54"/>
      <c r="R946" s="54"/>
      <c r="S946" s="54"/>
      <c r="T946" s="54"/>
      <c r="U946" s="54"/>
      <c r="V946" s="54"/>
    </row>
    <row r="947" spans="1:40" s="2" customFormat="1" ht="15" customHeight="1">
      <c r="B947" s="187" t="s">
        <v>76</v>
      </c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51"/>
      <c r="O947" s="51"/>
      <c r="P947" s="51"/>
      <c r="Q947" s="51"/>
      <c r="R947" s="51"/>
      <c r="S947" s="51"/>
      <c r="T947" s="51"/>
      <c r="U947" s="52"/>
      <c r="V947" s="53"/>
    </row>
    <row r="948" spans="1:40" s="2" customFormat="1" ht="15" customHeight="1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188" t="s">
        <v>78</v>
      </c>
      <c r="O948" s="188"/>
      <c r="P948" s="188"/>
      <c r="Q948" s="188"/>
      <c r="R948" s="188"/>
      <c r="S948" s="188"/>
      <c r="T948" s="188"/>
      <c r="U948" s="188"/>
      <c r="V948" s="188"/>
    </row>
    <row r="949" spans="1:40" s="2" customFormat="1" ht="15" customHeight="1">
      <c r="B949" s="189" t="s">
        <v>79</v>
      </c>
      <c r="C949" s="189"/>
      <c r="D949" s="189"/>
      <c r="E949" s="189"/>
      <c r="F949" s="189"/>
      <c r="G949" s="189"/>
      <c r="H949" s="189"/>
      <c r="I949" s="189"/>
      <c r="J949" s="189"/>
      <c r="K949" s="189"/>
      <c r="L949" s="189"/>
      <c r="M949" s="189"/>
      <c r="N949" s="51"/>
      <c r="O949" s="51"/>
      <c r="P949" s="51"/>
      <c r="Q949" s="51"/>
      <c r="R949" s="51"/>
      <c r="S949" s="51"/>
      <c r="T949" s="51"/>
      <c r="U949" s="52"/>
      <c r="V949" s="53"/>
    </row>
    <row r="950" spans="1:40" s="2" customFormat="1" ht="1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2"/>
      <c r="V950" s="53"/>
    </row>
    <row r="951" spans="1:40" s="2" customFormat="1" ht="15" customHeight="1">
      <c r="B951" s="189" t="s">
        <v>80</v>
      </c>
      <c r="C951" s="189"/>
      <c r="D951" s="189"/>
      <c r="E951" s="189"/>
      <c r="F951" s="189"/>
      <c r="G951" s="189"/>
      <c r="H951" s="189"/>
      <c r="I951" s="189"/>
      <c r="J951" s="189"/>
      <c r="K951" s="189"/>
      <c r="L951" s="189"/>
      <c r="M951" s="189"/>
      <c r="N951" s="51"/>
      <c r="O951" s="51"/>
      <c r="P951" s="51"/>
      <c r="Q951" s="51"/>
      <c r="R951" s="51"/>
      <c r="S951" s="51"/>
      <c r="T951" s="51"/>
      <c r="U951" s="52"/>
      <c r="V951" s="53"/>
    </row>
    <row r="952" spans="1:40" s="2" customFormat="1" ht="15" customHeight="1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1"/>
      <c r="O952" s="51"/>
      <c r="P952" s="51"/>
      <c r="Q952" s="51"/>
      <c r="R952" s="51"/>
      <c r="S952" s="51"/>
      <c r="T952" s="51"/>
      <c r="U952" s="52"/>
      <c r="V952" s="53"/>
    </row>
    <row r="953" spans="1:40" s="2" customFormat="1" ht="15" customHeight="1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1"/>
      <c r="O953" s="51"/>
      <c r="P953" s="51"/>
      <c r="Q953" s="51"/>
      <c r="R953" s="51"/>
      <c r="S953" s="51"/>
      <c r="T953" s="51"/>
      <c r="U953" s="52"/>
      <c r="V953" s="53"/>
    </row>
    <row r="954" spans="1:40" s="2" customFormat="1" ht="15" customHeight="1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1"/>
      <c r="O954" s="51"/>
      <c r="P954" s="51"/>
      <c r="Q954" s="51"/>
      <c r="R954" s="51"/>
      <c r="S954" s="51"/>
      <c r="T954" s="51"/>
      <c r="U954" s="52"/>
      <c r="V954" s="53"/>
    </row>
    <row r="955" spans="1:40" s="2" customFormat="1" ht="15" customHeight="1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1"/>
      <c r="O955" s="51"/>
      <c r="P955" s="51"/>
      <c r="Q955" s="51"/>
      <c r="R955" s="51"/>
      <c r="S955" s="51"/>
      <c r="T955" s="51"/>
      <c r="U955" s="52"/>
      <c r="V955" s="53"/>
    </row>
    <row r="956" spans="1:40" s="57" customFormat="1" ht="15" customHeight="1">
      <c r="B956" s="58"/>
      <c r="C956" s="58"/>
      <c r="D956" s="59" t="s">
        <v>26</v>
      </c>
      <c r="E956" s="57" t="s">
        <v>72</v>
      </c>
      <c r="M956" s="57" t="s">
        <v>81</v>
      </c>
      <c r="V956" s="60"/>
    </row>
    <row r="957" spans="1:40" s="76" customFormat="1" ht="15" customHeight="1">
      <c r="B957" s="74"/>
      <c r="C957" s="74"/>
      <c r="D957" s="75"/>
      <c r="H957" s="76" t="s">
        <v>28</v>
      </c>
      <c r="K957" s="76" t="s">
        <v>29</v>
      </c>
      <c r="N957" s="76" t="s">
        <v>30</v>
      </c>
      <c r="V957" s="61"/>
    </row>
    <row r="958" spans="1:40" s="112" customFormat="1" ht="20.45" customHeight="1">
      <c r="B958" s="193" t="s">
        <v>0</v>
      </c>
      <c r="C958" s="111"/>
      <c r="D958" s="193" t="s">
        <v>1</v>
      </c>
      <c r="E958" s="193" t="s">
        <v>2</v>
      </c>
      <c r="F958" s="193" t="s">
        <v>3</v>
      </c>
      <c r="G958" s="197" t="s">
        <v>23</v>
      </c>
      <c r="H958" s="190" t="s">
        <v>4</v>
      </c>
      <c r="I958" s="191"/>
      <c r="J958" s="191"/>
      <c r="K958" s="191"/>
      <c r="L958" s="191"/>
      <c r="M958" s="191"/>
      <c r="N958" s="191"/>
      <c r="O958" s="191"/>
      <c r="P958" s="191"/>
      <c r="Q958" s="191"/>
      <c r="R958" s="192"/>
      <c r="S958" s="193" t="s">
        <v>5</v>
      </c>
      <c r="T958" s="195" t="s">
        <v>24</v>
      </c>
      <c r="U958" s="193" t="s">
        <v>7</v>
      </c>
      <c r="V958" s="196" t="s">
        <v>22</v>
      </c>
    </row>
    <row r="959" spans="1:40" s="112" customFormat="1" ht="20.45" customHeight="1">
      <c r="B959" s="194"/>
      <c r="C959" s="111"/>
      <c r="D959" s="194"/>
      <c r="E959" s="194"/>
      <c r="F959" s="194"/>
      <c r="G959" s="198"/>
      <c r="H959" s="111" t="s">
        <v>96</v>
      </c>
      <c r="I959" s="111" t="s">
        <v>97</v>
      </c>
      <c r="J959" s="111" t="s">
        <v>98</v>
      </c>
      <c r="K959" s="111" t="s">
        <v>11</v>
      </c>
      <c r="L959" s="111" t="s">
        <v>16</v>
      </c>
      <c r="M959" s="111" t="s">
        <v>99</v>
      </c>
      <c r="N959" s="111" t="s">
        <v>100</v>
      </c>
      <c r="O959" s="111" t="s">
        <v>17</v>
      </c>
      <c r="P959" s="111" t="s">
        <v>14</v>
      </c>
      <c r="Q959" s="111" t="s">
        <v>18</v>
      </c>
      <c r="R959" s="111" t="s">
        <v>15</v>
      </c>
      <c r="S959" s="194"/>
      <c r="T959" s="195"/>
      <c r="U959" s="194"/>
      <c r="V959" s="196"/>
    </row>
    <row r="960" spans="1:40" s="109" customFormat="1" ht="20.45" customHeight="1">
      <c r="A960" s="35"/>
      <c r="B960" s="195">
        <v>54</v>
      </c>
      <c r="C960" s="197">
        <f>'S1'!C64</f>
        <v>60</v>
      </c>
      <c r="D960" s="212">
        <f>Ave!C58</f>
        <v>0</v>
      </c>
      <c r="E960" s="215">
        <f>'S1'!E58</f>
        <v>0</v>
      </c>
      <c r="F960" s="195">
        <f>'S1'!F58</f>
        <v>0</v>
      </c>
      <c r="G960" s="106" t="s">
        <v>94</v>
      </c>
      <c r="H960" s="106">
        <f>'S1'!G58</f>
        <v>0</v>
      </c>
      <c r="I960" s="106">
        <f>'S1'!H58</f>
        <v>0</v>
      </c>
      <c r="J960" s="106">
        <f>'S1'!I58</f>
        <v>0</v>
      </c>
      <c r="K960" s="106">
        <f>'S1'!J58</f>
        <v>0</v>
      </c>
      <c r="L960" s="106">
        <f>'S1'!K58</f>
        <v>0</v>
      </c>
      <c r="M960" s="106">
        <f>'S1'!L58</f>
        <v>0</v>
      </c>
      <c r="N960" s="106">
        <f>'S1'!M58</f>
        <v>0</v>
      </c>
      <c r="O960" s="106">
        <f>'S1'!N58</f>
        <v>0</v>
      </c>
      <c r="P960" s="106">
        <f>'S1'!O58</f>
        <v>0</v>
      </c>
      <c r="Q960" s="106">
        <f>'S1'!P58</f>
        <v>0</v>
      </c>
      <c r="R960" s="106">
        <f>'S1'!Q58</f>
        <v>0</v>
      </c>
      <c r="S960" s="106" t="str">
        <f>'S1'!S58</f>
        <v/>
      </c>
      <c r="T960" s="106" t="str">
        <f>'S1'!T58</f>
        <v/>
      </c>
      <c r="U960" s="106" t="str">
        <f>'S1'!U58</f>
        <v/>
      </c>
      <c r="V960" s="218" t="str">
        <f>Ave!T58</f>
        <v>-</v>
      </c>
      <c r="W960" s="108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</row>
    <row r="961" spans="1:40" s="109" customFormat="1" ht="20.45" customHeight="1">
      <c r="A961" s="35"/>
      <c r="B961" s="195"/>
      <c r="C961" s="211"/>
      <c r="D961" s="213"/>
      <c r="E961" s="216"/>
      <c r="F961" s="195"/>
      <c r="G961" s="106" t="s">
        <v>95</v>
      </c>
      <c r="H961" s="106">
        <f>'S2'!G58</f>
        <v>0</v>
      </c>
      <c r="I961" s="106">
        <f>'S2'!H58</f>
        <v>0</v>
      </c>
      <c r="J961" s="106">
        <f>'S2'!I58</f>
        <v>0</v>
      </c>
      <c r="K961" s="106">
        <f>'S2'!J58</f>
        <v>0</v>
      </c>
      <c r="L961" s="106">
        <f>'S2'!K58</f>
        <v>0</v>
      </c>
      <c r="M961" s="106">
        <f>'S2'!L58</f>
        <v>0</v>
      </c>
      <c r="N961" s="106">
        <f>'S2'!M58</f>
        <v>0</v>
      </c>
      <c r="O961" s="106">
        <f>'S2'!N58</f>
        <v>0</v>
      </c>
      <c r="P961" s="106">
        <f>'S2'!O58</f>
        <v>0</v>
      </c>
      <c r="Q961" s="106">
        <f>'S2'!P58</f>
        <v>0</v>
      </c>
      <c r="R961" s="106">
        <f>'S2'!Q58</f>
        <v>0</v>
      </c>
      <c r="S961" s="106" t="str">
        <f>'S2'!S58</f>
        <v/>
      </c>
      <c r="T961" s="106" t="str">
        <f>'S2'!T58</f>
        <v/>
      </c>
      <c r="U961" s="106" t="str">
        <f>'S2'!U58</f>
        <v/>
      </c>
      <c r="V961" s="218"/>
      <c r="W961" s="108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</row>
    <row r="962" spans="1:40" s="109" customFormat="1" ht="20.45" customHeight="1">
      <c r="A962" s="35"/>
      <c r="B962" s="195"/>
      <c r="C962" s="198"/>
      <c r="D962" s="214"/>
      <c r="E962" s="217"/>
      <c r="F962" s="195"/>
      <c r="G962" s="106" t="s">
        <v>24</v>
      </c>
      <c r="H962" s="106" t="str">
        <f>Ave!F58</f>
        <v/>
      </c>
      <c r="I962" s="106" t="str">
        <f>Ave!G58</f>
        <v/>
      </c>
      <c r="J962" s="106" t="str">
        <f>Ave!H58</f>
        <v/>
      </c>
      <c r="K962" s="106" t="str">
        <f>Ave!I58</f>
        <v/>
      </c>
      <c r="L962" s="106" t="str">
        <f>Ave!J58</f>
        <v/>
      </c>
      <c r="M962" s="106" t="str">
        <f>Ave!K58</f>
        <v/>
      </c>
      <c r="N962" s="106" t="str">
        <f>Ave!L58</f>
        <v/>
      </c>
      <c r="O962" s="106" t="str">
        <f>Ave!M58</f>
        <v/>
      </c>
      <c r="P962" s="106" t="str">
        <f>Ave!N58</f>
        <v/>
      </c>
      <c r="Q962" s="106" t="str">
        <f>Ave!O58</f>
        <v/>
      </c>
      <c r="R962" s="106" t="str">
        <f>Ave!P58</f>
        <v/>
      </c>
      <c r="S962" s="106" t="str">
        <f>Ave!Q58</f>
        <v/>
      </c>
      <c r="T962" s="106" t="str">
        <f>Ave!R58</f>
        <v/>
      </c>
      <c r="U962" s="106" t="str">
        <f>Ave!S58</f>
        <v/>
      </c>
      <c r="V962" s="218"/>
      <c r="W962" s="108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</row>
    <row r="963" spans="1:40" s="2" customFormat="1" ht="1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1"/>
      <c r="U963" s="52"/>
      <c r="V963" s="53"/>
    </row>
    <row r="964" spans="1:40" s="2" customFormat="1" ht="15" customHeight="1">
      <c r="B964" s="188" t="s">
        <v>73</v>
      </c>
      <c r="C964" s="188"/>
      <c r="D964" s="188"/>
      <c r="E964" s="188"/>
      <c r="F964" s="187" t="s">
        <v>74</v>
      </c>
      <c r="G964" s="187"/>
      <c r="H964" s="187"/>
      <c r="I964" s="187"/>
      <c r="J964" s="187"/>
      <c r="K964" s="187"/>
      <c r="L964" s="187"/>
      <c r="M964" s="187"/>
      <c r="N964" s="188" t="s">
        <v>75</v>
      </c>
      <c r="O964" s="188"/>
      <c r="P964" s="188"/>
      <c r="Q964" s="188"/>
      <c r="R964" s="188"/>
      <c r="S964" s="188"/>
      <c r="T964" s="188"/>
      <c r="U964" s="188"/>
      <c r="V964" s="188"/>
    </row>
    <row r="965" spans="1:40" s="2" customFormat="1" ht="15" customHeight="1">
      <c r="B965" s="187" t="s">
        <v>76</v>
      </c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54"/>
      <c r="O965" s="54" t="s">
        <v>77</v>
      </c>
      <c r="P965" s="54"/>
      <c r="Q965" s="54"/>
      <c r="R965" s="54"/>
      <c r="S965" s="54"/>
      <c r="T965" s="54"/>
      <c r="U965" s="54"/>
      <c r="V965" s="54"/>
    </row>
    <row r="966" spans="1:40" s="2" customFormat="1" ht="15" customHeight="1">
      <c r="B966" s="187" t="s">
        <v>76</v>
      </c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51"/>
      <c r="O966" s="51"/>
      <c r="P966" s="51"/>
      <c r="Q966" s="51"/>
      <c r="R966" s="51"/>
      <c r="S966" s="51"/>
      <c r="T966" s="51"/>
      <c r="U966" s="52"/>
      <c r="V966" s="53"/>
    </row>
    <row r="967" spans="1:40" s="2" customFormat="1" ht="15" customHeight="1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188" t="s">
        <v>78</v>
      </c>
      <c r="O967" s="188"/>
      <c r="P967" s="188"/>
      <c r="Q967" s="188"/>
      <c r="R967" s="188"/>
      <c r="S967" s="188"/>
      <c r="T967" s="188"/>
      <c r="U967" s="188"/>
      <c r="V967" s="188"/>
    </row>
    <row r="968" spans="1:40" s="2" customFormat="1" ht="15" customHeight="1">
      <c r="B968" s="189" t="s">
        <v>79</v>
      </c>
      <c r="C968" s="189"/>
      <c r="D968" s="189"/>
      <c r="E968" s="189"/>
      <c r="F968" s="189"/>
      <c r="G968" s="189"/>
      <c r="H968" s="189"/>
      <c r="I968" s="189"/>
      <c r="J968" s="189"/>
      <c r="K968" s="189"/>
      <c r="L968" s="189"/>
      <c r="M968" s="189"/>
      <c r="N968" s="51"/>
      <c r="O968" s="51"/>
      <c r="P968" s="51"/>
      <c r="Q968" s="51"/>
      <c r="R968" s="51"/>
      <c r="S968" s="51"/>
      <c r="T968" s="51"/>
      <c r="U968" s="52"/>
      <c r="V968" s="53"/>
    </row>
    <row r="969" spans="1:40" s="2" customFormat="1" ht="1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2"/>
      <c r="V969" s="53"/>
    </row>
    <row r="970" spans="1:40" s="2" customFormat="1" ht="15" customHeight="1">
      <c r="B970" s="189" t="s">
        <v>80</v>
      </c>
      <c r="C970" s="189"/>
      <c r="D970" s="189"/>
      <c r="E970" s="189"/>
      <c r="F970" s="189"/>
      <c r="G970" s="189"/>
      <c r="H970" s="189"/>
      <c r="I970" s="189"/>
      <c r="J970" s="189"/>
      <c r="K970" s="189"/>
      <c r="L970" s="189"/>
      <c r="M970" s="189"/>
      <c r="N970" s="51"/>
      <c r="O970" s="51"/>
      <c r="P970" s="51"/>
      <c r="Q970" s="51"/>
      <c r="R970" s="51"/>
      <c r="S970" s="51"/>
      <c r="T970" s="51"/>
      <c r="U970" s="52"/>
      <c r="V970" s="53"/>
    </row>
    <row r="971" spans="1:40" s="2" customFormat="1" ht="15" customHeight="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1"/>
      <c r="O971" s="51"/>
      <c r="P971" s="51"/>
      <c r="Q971" s="51"/>
      <c r="R971" s="51"/>
      <c r="S971" s="51"/>
      <c r="T971" s="51"/>
      <c r="U971" s="52"/>
      <c r="V971" s="53"/>
    </row>
    <row r="972" spans="1:40" s="2" customFormat="1" ht="15" customHeight="1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1"/>
      <c r="O972" s="51"/>
      <c r="P972" s="51"/>
      <c r="Q972" s="51"/>
      <c r="R972" s="51"/>
      <c r="S972" s="51"/>
      <c r="T972" s="51"/>
      <c r="U972" s="52"/>
      <c r="V972" s="53"/>
    </row>
    <row r="973" spans="1:40" s="57" customFormat="1" ht="15" customHeight="1">
      <c r="B973" s="58"/>
      <c r="C973" s="58"/>
      <c r="D973" s="59" t="s">
        <v>26</v>
      </c>
      <c r="E973" s="57" t="s">
        <v>72</v>
      </c>
      <c r="M973" s="57" t="s">
        <v>81</v>
      </c>
      <c r="V973" s="60"/>
    </row>
    <row r="974" spans="1:40" s="76" customFormat="1" ht="15" customHeight="1">
      <c r="B974" s="74"/>
      <c r="C974" s="74"/>
      <c r="D974" s="75"/>
      <c r="H974" s="76" t="s">
        <v>28</v>
      </c>
      <c r="K974" s="76" t="s">
        <v>29</v>
      </c>
      <c r="N974" s="76" t="s">
        <v>30</v>
      </c>
      <c r="V974" s="61"/>
    </row>
    <row r="975" spans="1:40" s="112" customFormat="1" ht="20.45" customHeight="1">
      <c r="B975" s="193" t="s">
        <v>0</v>
      </c>
      <c r="C975" s="111"/>
      <c r="D975" s="193" t="s">
        <v>1</v>
      </c>
      <c r="E975" s="193" t="s">
        <v>2</v>
      </c>
      <c r="F975" s="193" t="s">
        <v>3</v>
      </c>
      <c r="G975" s="197" t="s">
        <v>23</v>
      </c>
      <c r="H975" s="190" t="s">
        <v>4</v>
      </c>
      <c r="I975" s="191"/>
      <c r="J975" s="191"/>
      <c r="K975" s="191"/>
      <c r="L975" s="191"/>
      <c r="M975" s="191"/>
      <c r="N975" s="191"/>
      <c r="O975" s="191"/>
      <c r="P975" s="191"/>
      <c r="Q975" s="191"/>
      <c r="R975" s="192"/>
      <c r="S975" s="193" t="s">
        <v>5</v>
      </c>
      <c r="T975" s="195" t="s">
        <v>24</v>
      </c>
      <c r="U975" s="193" t="s">
        <v>7</v>
      </c>
      <c r="V975" s="196" t="s">
        <v>22</v>
      </c>
    </row>
    <row r="976" spans="1:40" s="112" customFormat="1" ht="20.45" customHeight="1">
      <c r="B976" s="194"/>
      <c r="C976" s="111"/>
      <c r="D976" s="194"/>
      <c r="E976" s="194"/>
      <c r="F976" s="194"/>
      <c r="G976" s="198"/>
      <c r="H976" s="111" t="s">
        <v>96</v>
      </c>
      <c r="I976" s="111" t="s">
        <v>97</v>
      </c>
      <c r="J976" s="111" t="s">
        <v>98</v>
      </c>
      <c r="K976" s="111" t="s">
        <v>11</v>
      </c>
      <c r="L976" s="111" t="s">
        <v>16</v>
      </c>
      <c r="M976" s="111" t="s">
        <v>99</v>
      </c>
      <c r="N976" s="111" t="s">
        <v>100</v>
      </c>
      <c r="O976" s="111" t="s">
        <v>17</v>
      </c>
      <c r="P976" s="111" t="s">
        <v>14</v>
      </c>
      <c r="Q976" s="111" t="s">
        <v>18</v>
      </c>
      <c r="R976" s="111" t="s">
        <v>15</v>
      </c>
      <c r="S976" s="194"/>
      <c r="T976" s="195"/>
      <c r="U976" s="194"/>
      <c r="V976" s="196"/>
    </row>
    <row r="977" spans="2:25" s="116" customFormat="1" ht="20.45" customHeight="1">
      <c r="B977" s="193">
        <v>55</v>
      </c>
      <c r="C977" s="114"/>
      <c r="D977" s="207">
        <f>Ave!C59</f>
        <v>0</v>
      </c>
      <c r="E977" s="195">
        <f>'S1'!E59</f>
        <v>0</v>
      </c>
      <c r="F977" s="193">
        <f>'S1'!F59</f>
        <v>0</v>
      </c>
      <c r="G977" s="106" t="s">
        <v>94</v>
      </c>
      <c r="H977" s="111">
        <f>'S1'!G59</f>
        <v>0</v>
      </c>
      <c r="I977" s="111">
        <f>'S1'!H59</f>
        <v>0</v>
      </c>
      <c r="J977" s="111">
        <f>'S1'!I59</f>
        <v>0</v>
      </c>
      <c r="K977" s="111">
        <f>'S1'!J59</f>
        <v>0</v>
      </c>
      <c r="L977" s="111">
        <f>'S1'!K59</f>
        <v>0</v>
      </c>
      <c r="M977" s="111">
        <f>'S1'!L59</f>
        <v>0</v>
      </c>
      <c r="N977" s="111">
        <f>'S1'!M59</f>
        <v>0</v>
      </c>
      <c r="O977" s="111">
        <f>'S1'!N59</f>
        <v>0</v>
      </c>
      <c r="P977" s="111">
        <f>'S1'!O59</f>
        <v>0</v>
      </c>
      <c r="Q977" s="111">
        <f>'S1'!P59</f>
        <v>0</v>
      </c>
      <c r="R977" s="111">
        <f>'S1'!Q59</f>
        <v>0</v>
      </c>
      <c r="S977" s="111" t="str">
        <f>'S1'!S59</f>
        <v/>
      </c>
      <c r="T977" s="111" t="str">
        <f>'S1'!T59</f>
        <v/>
      </c>
      <c r="U977" s="111" t="str">
        <f>'S1'!U59</f>
        <v/>
      </c>
      <c r="V977" s="210" t="str">
        <f>Ave!T59</f>
        <v>-</v>
      </c>
      <c r="W977" s="115"/>
      <c r="X977" s="9"/>
      <c r="Y977" s="9"/>
    </row>
    <row r="978" spans="2:25" s="116" customFormat="1" ht="20.45" customHeight="1">
      <c r="B978" s="206"/>
      <c r="C978" s="114"/>
      <c r="D978" s="208"/>
      <c r="E978" s="195"/>
      <c r="F978" s="206"/>
      <c r="G978" s="106" t="s">
        <v>95</v>
      </c>
      <c r="H978" s="111">
        <f>'S2'!G59</f>
        <v>0</v>
      </c>
      <c r="I978" s="111">
        <f>'S2'!H59</f>
        <v>0</v>
      </c>
      <c r="J978" s="111">
        <f>'S2'!I59</f>
        <v>0</v>
      </c>
      <c r="K978" s="111">
        <f>'S2'!J59</f>
        <v>0</v>
      </c>
      <c r="L978" s="111">
        <f>'S2'!K59</f>
        <v>0</v>
      </c>
      <c r="M978" s="111">
        <f>'S2'!L59</f>
        <v>0</v>
      </c>
      <c r="N978" s="111">
        <f>'S2'!M59</f>
        <v>0</v>
      </c>
      <c r="O978" s="111">
        <f>'S2'!N59</f>
        <v>0</v>
      </c>
      <c r="P978" s="111">
        <f>'S2'!O59</f>
        <v>0</v>
      </c>
      <c r="Q978" s="111">
        <f>'S2'!P59</f>
        <v>0</v>
      </c>
      <c r="R978" s="111">
        <f>'S2'!Q59</f>
        <v>0</v>
      </c>
      <c r="S978" s="111" t="str">
        <f>'S2'!S59</f>
        <v/>
      </c>
      <c r="T978" s="111" t="str">
        <f>'S2'!T59</f>
        <v/>
      </c>
      <c r="U978" s="111" t="str">
        <f>'S2'!U59</f>
        <v/>
      </c>
      <c r="V978" s="210"/>
      <c r="W978" s="115"/>
      <c r="X978" s="9"/>
      <c r="Y978" s="9"/>
    </row>
    <row r="979" spans="2:25" s="35" customFormat="1" ht="20.45" customHeight="1">
      <c r="B979" s="194"/>
      <c r="C979" s="117"/>
      <c r="D979" s="209"/>
      <c r="E979" s="195"/>
      <c r="F979" s="194"/>
      <c r="G979" s="106" t="s">
        <v>24</v>
      </c>
      <c r="H979" s="118" t="str">
        <f>Ave!F59</f>
        <v/>
      </c>
      <c r="I979" s="118" t="str">
        <f>Ave!G59</f>
        <v/>
      </c>
      <c r="J979" s="118" t="str">
        <f>Ave!H59</f>
        <v/>
      </c>
      <c r="K979" s="118" t="str">
        <f>Ave!I59</f>
        <v/>
      </c>
      <c r="L979" s="118" t="str">
        <f>Ave!J59</f>
        <v/>
      </c>
      <c r="M979" s="106" t="str">
        <f>Ave!K59</f>
        <v/>
      </c>
      <c r="N979" s="118" t="str">
        <f>Ave!L59</f>
        <v/>
      </c>
      <c r="O979" s="118" t="str">
        <f>Ave!M59</f>
        <v/>
      </c>
      <c r="P979" s="118" t="str">
        <f>Ave!N59</f>
        <v/>
      </c>
      <c r="Q979" s="118" t="str">
        <f>Ave!O59</f>
        <v/>
      </c>
      <c r="R979" s="118" t="str">
        <f>Ave!P59</f>
        <v/>
      </c>
      <c r="S979" s="118" t="str">
        <f>Ave!Q59</f>
        <v/>
      </c>
      <c r="T979" s="118" t="str">
        <f>Ave!R59</f>
        <v/>
      </c>
      <c r="U979" s="118" t="str">
        <f>Ave!S59</f>
        <v/>
      </c>
      <c r="V979" s="210"/>
    </row>
    <row r="980" spans="2:25" s="2" customFormat="1" ht="1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1"/>
      <c r="U980" s="52"/>
      <c r="V980" s="53"/>
    </row>
    <row r="981" spans="2:25" s="2" customFormat="1" ht="15" customHeight="1">
      <c r="B981" s="188" t="s">
        <v>73</v>
      </c>
      <c r="C981" s="188"/>
      <c r="D981" s="188"/>
      <c r="E981" s="188"/>
      <c r="F981" s="187" t="s">
        <v>74</v>
      </c>
      <c r="G981" s="187"/>
      <c r="H981" s="187"/>
      <c r="I981" s="187"/>
      <c r="J981" s="187"/>
      <c r="K981" s="187"/>
      <c r="L981" s="187"/>
      <c r="M981" s="187"/>
      <c r="N981" s="188" t="s">
        <v>75</v>
      </c>
      <c r="O981" s="188"/>
      <c r="P981" s="188"/>
      <c r="Q981" s="188"/>
      <c r="R981" s="188"/>
      <c r="S981" s="188"/>
      <c r="T981" s="188"/>
      <c r="U981" s="188"/>
      <c r="V981" s="188"/>
    </row>
    <row r="982" spans="2:25" s="2" customFormat="1" ht="15" customHeight="1">
      <c r="B982" s="187" t="s">
        <v>76</v>
      </c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54"/>
      <c r="O982" s="54" t="s">
        <v>77</v>
      </c>
      <c r="P982" s="54"/>
      <c r="Q982" s="54"/>
      <c r="R982" s="54"/>
      <c r="S982" s="54"/>
      <c r="T982" s="54"/>
      <c r="U982" s="54"/>
      <c r="V982" s="54"/>
    </row>
    <row r="983" spans="2:25" s="2" customFormat="1" ht="15" customHeight="1">
      <c r="B983" s="187" t="s">
        <v>76</v>
      </c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51"/>
      <c r="O983" s="51"/>
      <c r="P983" s="51"/>
      <c r="Q983" s="51"/>
      <c r="R983" s="51"/>
      <c r="S983" s="51"/>
      <c r="T983" s="51"/>
      <c r="U983" s="52"/>
      <c r="V983" s="53"/>
    </row>
    <row r="984" spans="2:25" s="2" customFormat="1" ht="15" customHeight="1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188" t="s">
        <v>78</v>
      </c>
      <c r="O984" s="188"/>
      <c r="P984" s="188"/>
      <c r="Q984" s="188"/>
      <c r="R984" s="188"/>
      <c r="S984" s="188"/>
      <c r="T984" s="188"/>
      <c r="U984" s="188"/>
      <c r="V984" s="188"/>
    </row>
    <row r="985" spans="2:25" s="2" customFormat="1" ht="15" customHeight="1">
      <c r="B985" s="189" t="s">
        <v>79</v>
      </c>
      <c r="C985" s="189"/>
      <c r="D985" s="189"/>
      <c r="E985" s="189"/>
      <c r="F985" s="189"/>
      <c r="G985" s="189"/>
      <c r="H985" s="189"/>
      <c r="I985" s="189"/>
      <c r="J985" s="189"/>
      <c r="K985" s="189"/>
      <c r="L985" s="189"/>
      <c r="M985" s="189"/>
      <c r="N985" s="51"/>
      <c r="O985" s="51"/>
      <c r="P985" s="51"/>
      <c r="Q985" s="51"/>
      <c r="R985" s="51"/>
      <c r="S985" s="51"/>
      <c r="T985" s="51"/>
      <c r="U985" s="52"/>
      <c r="V985" s="53"/>
    </row>
    <row r="986" spans="2:25" s="2" customFormat="1" ht="1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2"/>
      <c r="V986" s="53"/>
    </row>
    <row r="987" spans="2:25" s="2" customFormat="1" ht="15" customHeight="1">
      <c r="B987" s="189" t="s">
        <v>80</v>
      </c>
      <c r="C987" s="189"/>
      <c r="D987" s="189"/>
      <c r="E987" s="189"/>
      <c r="F987" s="189"/>
      <c r="G987" s="189"/>
      <c r="H987" s="189"/>
      <c r="I987" s="189"/>
      <c r="J987" s="189"/>
      <c r="K987" s="189"/>
      <c r="L987" s="189"/>
      <c r="M987" s="189"/>
      <c r="N987" s="51"/>
      <c r="O987" s="51"/>
      <c r="P987" s="51"/>
      <c r="Q987" s="51"/>
      <c r="R987" s="51"/>
      <c r="S987" s="51"/>
      <c r="T987" s="51"/>
      <c r="U987" s="52"/>
      <c r="V987" s="53"/>
    </row>
    <row r="988" spans="2:25" s="2" customFormat="1" ht="15" customHeight="1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1"/>
      <c r="O988" s="51"/>
      <c r="P988" s="51"/>
      <c r="Q988" s="51"/>
      <c r="R988" s="51"/>
      <c r="S988" s="51"/>
      <c r="T988" s="51"/>
      <c r="U988" s="52"/>
      <c r="V988" s="53"/>
    </row>
    <row r="989" spans="2:25" s="2" customFormat="1" ht="15" customHeight="1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1"/>
      <c r="O989" s="51"/>
      <c r="P989" s="51"/>
      <c r="Q989" s="51"/>
      <c r="R989" s="51"/>
      <c r="S989" s="51"/>
      <c r="T989" s="51"/>
      <c r="U989" s="52"/>
      <c r="V989" s="53"/>
    </row>
    <row r="990" spans="2:25" s="2" customFormat="1" ht="15" customHeight="1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1"/>
      <c r="O990" s="51"/>
      <c r="P990" s="51"/>
      <c r="Q990" s="51"/>
      <c r="R990" s="51"/>
      <c r="S990" s="51"/>
      <c r="T990" s="51"/>
      <c r="U990" s="52"/>
      <c r="V990" s="53"/>
    </row>
    <row r="991" spans="2:25" s="2" customFormat="1" ht="15" customHeight="1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1"/>
      <c r="O991" s="51"/>
      <c r="P991" s="51"/>
      <c r="Q991" s="51"/>
      <c r="R991" s="51"/>
      <c r="S991" s="51"/>
      <c r="T991" s="51"/>
      <c r="U991" s="52"/>
      <c r="V991" s="53"/>
    </row>
    <row r="992" spans="2:25" s="57" customFormat="1" ht="15" customHeight="1">
      <c r="B992" s="58"/>
      <c r="C992" s="58"/>
      <c r="D992" s="59" t="s">
        <v>26</v>
      </c>
      <c r="E992" s="57" t="s">
        <v>72</v>
      </c>
      <c r="M992" s="57" t="s">
        <v>81</v>
      </c>
      <c r="V992" s="60"/>
    </row>
    <row r="993" spans="2:22" s="76" customFormat="1" ht="15" customHeight="1">
      <c r="B993" s="74"/>
      <c r="C993" s="74"/>
      <c r="D993" s="75"/>
      <c r="H993" s="76" t="s">
        <v>28</v>
      </c>
      <c r="K993" s="76" t="s">
        <v>29</v>
      </c>
      <c r="N993" s="76" t="s">
        <v>30</v>
      </c>
      <c r="V993" s="61"/>
    </row>
    <row r="994" spans="2:22" s="112" customFormat="1" ht="20.45" customHeight="1">
      <c r="B994" s="193" t="s">
        <v>0</v>
      </c>
      <c r="C994" s="111"/>
      <c r="D994" s="193" t="s">
        <v>1</v>
      </c>
      <c r="E994" s="193" t="s">
        <v>2</v>
      </c>
      <c r="F994" s="193" t="s">
        <v>3</v>
      </c>
      <c r="G994" s="197" t="s">
        <v>23</v>
      </c>
      <c r="H994" s="190" t="s">
        <v>4</v>
      </c>
      <c r="I994" s="191"/>
      <c r="J994" s="191"/>
      <c r="K994" s="191"/>
      <c r="L994" s="191"/>
      <c r="M994" s="191"/>
      <c r="N994" s="191"/>
      <c r="O994" s="191"/>
      <c r="P994" s="191"/>
      <c r="Q994" s="191"/>
      <c r="R994" s="192"/>
      <c r="S994" s="193" t="s">
        <v>5</v>
      </c>
      <c r="T994" s="195" t="s">
        <v>24</v>
      </c>
      <c r="U994" s="193" t="s">
        <v>7</v>
      </c>
      <c r="V994" s="196" t="s">
        <v>22</v>
      </c>
    </row>
    <row r="995" spans="2:22" s="112" customFormat="1" ht="20.45" customHeight="1">
      <c r="B995" s="194"/>
      <c r="C995" s="111"/>
      <c r="D995" s="194"/>
      <c r="E995" s="194"/>
      <c r="F995" s="194"/>
      <c r="G995" s="198"/>
      <c r="H995" s="111" t="s">
        <v>96</v>
      </c>
      <c r="I995" s="111" t="s">
        <v>97</v>
      </c>
      <c r="J995" s="111" t="s">
        <v>98</v>
      </c>
      <c r="K995" s="111" t="s">
        <v>11</v>
      </c>
      <c r="L995" s="111" t="s">
        <v>16</v>
      </c>
      <c r="M995" s="111" t="s">
        <v>99</v>
      </c>
      <c r="N995" s="111" t="s">
        <v>100</v>
      </c>
      <c r="O995" s="111" t="s">
        <v>17</v>
      </c>
      <c r="P995" s="111" t="s">
        <v>14</v>
      </c>
      <c r="Q995" s="111" t="s">
        <v>18</v>
      </c>
      <c r="R995" s="111" t="s">
        <v>15</v>
      </c>
      <c r="S995" s="194"/>
      <c r="T995" s="195"/>
      <c r="U995" s="194"/>
      <c r="V995" s="196"/>
    </row>
    <row r="996" spans="2:22" s="35" customFormat="1" ht="20.45" customHeight="1">
      <c r="B996" s="199">
        <v>56</v>
      </c>
      <c r="C996" s="117"/>
      <c r="D996" s="202">
        <f>Ave!C60</f>
        <v>0</v>
      </c>
      <c r="E996" s="195">
        <f>'S1'!E60</f>
        <v>0</v>
      </c>
      <c r="F996" s="199">
        <f>'S1'!F60</f>
        <v>0</v>
      </c>
      <c r="G996" s="106" t="s">
        <v>94</v>
      </c>
      <c r="H996" s="118">
        <f>'S1'!G60</f>
        <v>0</v>
      </c>
      <c r="I996" s="118">
        <f>'S1'!H60</f>
        <v>0</v>
      </c>
      <c r="J996" s="118">
        <f>'S1'!I60</f>
        <v>0</v>
      </c>
      <c r="K996" s="118">
        <f>'S1'!J60</f>
        <v>0</v>
      </c>
      <c r="L996" s="118">
        <f>'S1'!K60</f>
        <v>0</v>
      </c>
      <c r="M996" s="118">
        <f>'S1'!L60</f>
        <v>0</v>
      </c>
      <c r="N996" s="118">
        <f>'S1'!M60</f>
        <v>0</v>
      </c>
      <c r="O996" s="118">
        <f>'S1'!N60</f>
        <v>0</v>
      </c>
      <c r="P996" s="118">
        <f>'S1'!O60</f>
        <v>0</v>
      </c>
      <c r="Q996" s="118">
        <f>'S1'!P60</f>
        <v>0</v>
      </c>
      <c r="R996" s="118">
        <f>'S1'!Q60</f>
        <v>0</v>
      </c>
      <c r="S996" s="118" t="str">
        <f>'S1'!S60</f>
        <v/>
      </c>
      <c r="T996" s="118" t="str">
        <f>'S1'!T60</f>
        <v/>
      </c>
      <c r="U996" s="118" t="str">
        <f>'S1'!U60</f>
        <v/>
      </c>
      <c r="V996" s="205" t="str">
        <f>Ave!T60</f>
        <v>-</v>
      </c>
    </row>
    <row r="997" spans="2:22" s="35" customFormat="1" ht="20.45" customHeight="1">
      <c r="B997" s="200"/>
      <c r="C997" s="117"/>
      <c r="D997" s="203"/>
      <c r="E997" s="195"/>
      <c r="F997" s="200"/>
      <c r="G997" s="106" t="s">
        <v>95</v>
      </c>
      <c r="H997" s="118">
        <f>'S2'!G60</f>
        <v>0</v>
      </c>
      <c r="I997" s="118">
        <f>'S2'!H60</f>
        <v>0</v>
      </c>
      <c r="J997" s="118">
        <f>'S2'!I60</f>
        <v>0</v>
      </c>
      <c r="K997" s="118">
        <f>'S2'!J60</f>
        <v>0</v>
      </c>
      <c r="L997" s="118">
        <f>'S2'!K60</f>
        <v>0</v>
      </c>
      <c r="M997" s="118">
        <f>'S2'!L60</f>
        <v>0</v>
      </c>
      <c r="N997" s="118">
        <f>'S2'!M60</f>
        <v>0</v>
      </c>
      <c r="O997" s="118">
        <f>'S2'!N60</f>
        <v>0</v>
      </c>
      <c r="P997" s="118">
        <f>'S2'!O60</f>
        <v>0</v>
      </c>
      <c r="Q997" s="118">
        <f>'S2'!P60</f>
        <v>0</v>
      </c>
      <c r="R997" s="118">
        <f>'S2'!Q60</f>
        <v>0</v>
      </c>
      <c r="S997" s="118" t="str">
        <f>'S2'!S60</f>
        <v/>
      </c>
      <c r="T997" s="118" t="str">
        <f>'S2'!T60</f>
        <v/>
      </c>
      <c r="U997" s="118" t="str">
        <f>'S2'!U60</f>
        <v/>
      </c>
      <c r="V997" s="205"/>
    </row>
    <row r="998" spans="2:22" s="35" customFormat="1" ht="20.45" customHeight="1">
      <c r="B998" s="201"/>
      <c r="C998" s="117"/>
      <c r="D998" s="204"/>
      <c r="E998" s="195"/>
      <c r="F998" s="201"/>
      <c r="G998" s="106" t="s">
        <v>24</v>
      </c>
      <c r="H998" s="118" t="str">
        <f>Ave!F60</f>
        <v/>
      </c>
      <c r="I998" s="118" t="str">
        <f>Ave!G60</f>
        <v/>
      </c>
      <c r="J998" s="118" t="str">
        <f>Ave!H60</f>
        <v/>
      </c>
      <c r="K998" s="118" t="str">
        <f>Ave!I60</f>
        <v/>
      </c>
      <c r="L998" s="118" t="str">
        <f>Ave!J60</f>
        <v/>
      </c>
      <c r="M998" s="106" t="str">
        <f>Ave!K60</f>
        <v/>
      </c>
      <c r="N998" s="118" t="str">
        <f>Ave!L60</f>
        <v/>
      </c>
      <c r="O998" s="118" t="str">
        <f>Ave!M60</f>
        <v/>
      </c>
      <c r="P998" s="118" t="str">
        <f>Ave!N60</f>
        <v/>
      </c>
      <c r="Q998" s="118" t="str">
        <f>Ave!O60</f>
        <v/>
      </c>
      <c r="R998" s="118" t="str">
        <f>Ave!P60</f>
        <v/>
      </c>
      <c r="S998" s="118" t="str">
        <f>Ave!Q60</f>
        <v/>
      </c>
      <c r="T998" s="118" t="str">
        <f>Ave!R61</f>
        <v/>
      </c>
      <c r="U998" s="118" t="str">
        <f>Ave!S60</f>
        <v/>
      </c>
      <c r="V998" s="205"/>
    </row>
    <row r="999" spans="2:22" s="2" customFormat="1" ht="1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1"/>
      <c r="U999" s="52"/>
      <c r="V999" s="53"/>
    </row>
    <row r="1000" spans="2:22" s="2" customFormat="1" ht="15" customHeight="1">
      <c r="B1000" s="188" t="s">
        <v>73</v>
      </c>
      <c r="C1000" s="188"/>
      <c r="D1000" s="188"/>
      <c r="E1000" s="188"/>
      <c r="F1000" s="187" t="s">
        <v>74</v>
      </c>
      <c r="G1000" s="187"/>
      <c r="H1000" s="187"/>
      <c r="I1000" s="187"/>
      <c r="J1000" s="187"/>
      <c r="K1000" s="187"/>
      <c r="L1000" s="187"/>
      <c r="M1000" s="187"/>
      <c r="N1000" s="188" t="s">
        <v>75</v>
      </c>
      <c r="O1000" s="188"/>
      <c r="P1000" s="188"/>
      <c r="Q1000" s="188"/>
      <c r="R1000" s="188"/>
      <c r="S1000" s="188"/>
      <c r="T1000" s="188"/>
      <c r="U1000" s="188"/>
      <c r="V1000" s="188"/>
    </row>
    <row r="1001" spans="2:22" s="2" customFormat="1" ht="15" customHeight="1">
      <c r="B1001" s="187" t="s">
        <v>76</v>
      </c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54"/>
      <c r="O1001" s="54" t="s">
        <v>77</v>
      </c>
      <c r="P1001" s="54"/>
      <c r="Q1001" s="54"/>
      <c r="R1001" s="54"/>
      <c r="S1001" s="54"/>
      <c r="T1001" s="54"/>
      <c r="U1001" s="54"/>
      <c r="V1001" s="54"/>
    </row>
    <row r="1002" spans="2:22" s="2" customFormat="1" ht="15" customHeight="1">
      <c r="B1002" s="187" t="s">
        <v>76</v>
      </c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51"/>
      <c r="O1002" s="51"/>
      <c r="P1002" s="51"/>
      <c r="Q1002" s="51"/>
      <c r="R1002" s="51"/>
      <c r="S1002" s="51"/>
      <c r="T1002" s="51"/>
      <c r="U1002" s="52"/>
      <c r="V1002" s="53"/>
    </row>
    <row r="1003" spans="2:22" s="2" customFormat="1" ht="15" customHeight="1"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188" t="s">
        <v>78</v>
      </c>
      <c r="O1003" s="188"/>
      <c r="P1003" s="188"/>
      <c r="Q1003" s="188"/>
      <c r="R1003" s="188"/>
      <c r="S1003" s="188"/>
      <c r="T1003" s="188"/>
      <c r="U1003" s="188"/>
      <c r="V1003" s="188"/>
    </row>
    <row r="1004" spans="2:22" s="2" customFormat="1" ht="15" customHeight="1">
      <c r="B1004" s="189" t="s">
        <v>79</v>
      </c>
      <c r="C1004" s="189"/>
      <c r="D1004" s="189"/>
      <c r="E1004" s="189"/>
      <c r="F1004" s="189"/>
      <c r="G1004" s="189"/>
      <c r="H1004" s="189"/>
      <c r="I1004" s="189"/>
      <c r="J1004" s="189"/>
      <c r="K1004" s="189"/>
      <c r="L1004" s="189"/>
      <c r="M1004" s="189"/>
      <c r="N1004" s="51"/>
      <c r="O1004" s="51"/>
      <c r="P1004" s="51"/>
      <c r="Q1004" s="51"/>
      <c r="R1004" s="51"/>
      <c r="S1004" s="51"/>
      <c r="T1004" s="51"/>
      <c r="U1004" s="52"/>
      <c r="V1004" s="53"/>
    </row>
    <row r="1005" spans="2:22" s="2" customFormat="1" ht="15" customHeight="1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2"/>
      <c r="V1005" s="53"/>
    </row>
    <row r="1006" spans="2:22" s="2" customFormat="1" ht="15" customHeight="1">
      <c r="B1006" s="189" t="s">
        <v>80</v>
      </c>
      <c r="C1006" s="189"/>
      <c r="D1006" s="189"/>
      <c r="E1006" s="189"/>
      <c r="F1006" s="189"/>
      <c r="G1006" s="189"/>
      <c r="H1006" s="189"/>
      <c r="I1006" s="189"/>
      <c r="J1006" s="189"/>
      <c r="K1006" s="189"/>
      <c r="L1006" s="189"/>
      <c r="M1006" s="189"/>
      <c r="N1006" s="51"/>
      <c r="O1006" s="51"/>
      <c r="P1006" s="51"/>
      <c r="Q1006" s="51"/>
      <c r="R1006" s="51"/>
      <c r="S1006" s="51"/>
      <c r="T1006" s="51"/>
      <c r="U1006" s="52"/>
      <c r="V1006" s="53"/>
    </row>
    <row r="1007" spans="2:22" s="2" customFormat="1" ht="15" customHeight="1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1"/>
      <c r="O1007" s="51"/>
      <c r="P1007" s="51"/>
      <c r="Q1007" s="51"/>
      <c r="R1007" s="51"/>
      <c r="S1007" s="51"/>
      <c r="T1007" s="51"/>
      <c r="U1007" s="52"/>
      <c r="V1007" s="53"/>
    </row>
    <row r="1008" spans="2:22" s="2" customFormat="1" ht="15" customHeight="1"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1"/>
      <c r="O1008" s="51"/>
      <c r="P1008" s="51"/>
      <c r="Q1008" s="51"/>
      <c r="R1008" s="51"/>
      <c r="S1008" s="51"/>
      <c r="T1008" s="51"/>
      <c r="U1008" s="52"/>
      <c r="V1008" s="53"/>
    </row>
    <row r="1009" spans="2:22" s="57" customFormat="1" ht="15" customHeight="1">
      <c r="B1009" s="58"/>
      <c r="C1009" s="58"/>
      <c r="D1009" s="59" t="s">
        <v>26</v>
      </c>
      <c r="E1009" s="57" t="s">
        <v>72</v>
      </c>
      <c r="M1009" s="57" t="s">
        <v>81</v>
      </c>
      <c r="V1009" s="60"/>
    </row>
    <row r="1010" spans="2:22" s="76" customFormat="1" ht="15" customHeight="1">
      <c r="B1010" s="74"/>
      <c r="C1010" s="74"/>
      <c r="D1010" s="75"/>
      <c r="H1010" s="76" t="s">
        <v>28</v>
      </c>
      <c r="K1010" s="76" t="s">
        <v>29</v>
      </c>
      <c r="N1010" s="76" t="s">
        <v>30</v>
      </c>
      <c r="V1010" s="61"/>
    </row>
    <row r="1011" spans="2:22" s="112" customFormat="1" ht="20.45" customHeight="1">
      <c r="B1011" s="193" t="s">
        <v>0</v>
      </c>
      <c r="C1011" s="111"/>
      <c r="D1011" s="193" t="s">
        <v>1</v>
      </c>
      <c r="E1011" s="193" t="s">
        <v>2</v>
      </c>
      <c r="F1011" s="193" t="s">
        <v>3</v>
      </c>
      <c r="G1011" s="197" t="s">
        <v>23</v>
      </c>
      <c r="H1011" s="190" t="s">
        <v>4</v>
      </c>
      <c r="I1011" s="191"/>
      <c r="J1011" s="191"/>
      <c r="K1011" s="191"/>
      <c r="L1011" s="191"/>
      <c r="M1011" s="191"/>
      <c r="N1011" s="191"/>
      <c r="O1011" s="191"/>
      <c r="P1011" s="191"/>
      <c r="Q1011" s="191"/>
      <c r="R1011" s="192"/>
      <c r="S1011" s="193" t="s">
        <v>5</v>
      </c>
      <c r="T1011" s="195" t="s">
        <v>24</v>
      </c>
      <c r="U1011" s="193" t="s">
        <v>7</v>
      </c>
      <c r="V1011" s="196" t="s">
        <v>22</v>
      </c>
    </row>
    <row r="1012" spans="2:22" s="112" customFormat="1" ht="20.45" customHeight="1">
      <c r="B1012" s="194"/>
      <c r="C1012" s="111"/>
      <c r="D1012" s="194"/>
      <c r="E1012" s="194"/>
      <c r="F1012" s="194"/>
      <c r="G1012" s="198"/>
      <c r="H1012" s="111" t="s">
        <v>96</v>
      </c>
      <c r="I1012" s="111" t="s">
        <v>97</v>
      </c>
      <c r="J1012" s="111" t="s">
        <v>98</v>
      </c>
      <c r="K1012" s="111" t="s">
        <v>11</v>
      </c>
      <c r="L1012" s="111" t="s">
        <v>16</v>
      </c>
      <c r="M1012" s="111" t="s">
        <v>99</v>
      </c>
      <c r="N1012" s="111" t="s">
        <v>100</v>
      </c>
      <c r="O1012" s="111" t="s">
        <v>17</v>
      </c>
      <c r="P1012" s="111" t="s">
        <v>14</v>
      </c>
      <c r="Q1012" s="111" t="s">
        <v>18</v>
      </c>
      <c r="R1012" s="111" t="s">
        <v>15</v>
      </c>
      <c r="S1012" s="194"/>
      <c r="T1012" s="195"/>
      <c r="U1012" s="194"/>
      <c r="V1012" s="196"/>
    </row>
    <row r="1013" spans="2:22" s="35" customFormat="1" ht="20.45" customHeight="1">
      <c r="B1013" s="193">
        <v>57</v>
      </c>
      <c r="C1013" s="117"/>
      <c r="D1013" s="202">
        <f>Ave!C61</f>
        <v>0</v>
      </c>
      <c r="E1013" s="195">
        <f>'S1'!E61</f>
        <v>0</v>
      </c>
      <c r="F1013" s="199">
        <f>'S1'!F61</f>
        <v>0</v>
      </c>
      <c r="G1013" s="106" t="s">
        <v>94</v>
      </c>
      <c r="H1013" s="118">
        <f>'S1'!G61</f>
        <v>0</v>
      </c>
      <c r="I1013" s="118">
        <f>'S1'!H61</f>
        <v>0</v>
      </c>
      <c r="J1013" s="118">
        <f>'S1'!I61</f>
        <v>0</v>
      </c>
      <c r="K1013" s="118">
        <f>'S1'!J61</f>
        <v>0</v>
      </c>
      <c r="L1013" s="118">
        <f>'S1'!K61</f>
        <v>0</v>
      </c>
      <c r="M1013" s="118">
        <f>'S1'!L61</f>
        <v>0</v>
      </c>
      <c r="N1013" s="118">
        <f>'S1'!M61</f>
        <v>0</v>
      </c>
      <c r="O1013" s="118">
        <f>'S1'!N61</f>
        <v>0</v>
      </c>
      <c r="P1013" s="118">
        <f>'S1'!O61</f>
        <v>0</v>
      </c>
      <c r="Q1013" s="118">
        <f>'S1'!P61</f>
        <v>0</v>
      </c>
      <c r="R1013" s="118">
        <f>'S1'!Q61</f>
        <v>0</v>
      </c>
      <c r="S1013" s="118" t="str">
        <f>'S1'!S61</f>
        <v/>
      </c>
      <c r="T1013" s="118" t="str">
        <f>'S1'!T61</f>
        <v/>
      </c>
      <c r="U1013" s="118" t="str">
        <f>'S1'!U61</f>
        <v/>
      </c>
      <c r="V1013" s="205" t="str">
        <f>Ave!T61</f>
        <v>-</v>
      </c>
    </row>
    <row r="1014" spans="2:22" s="35" customFormat="1" ht="20.45" customHeight="1">
      <c r="B1014" s="206"/>
      <c r="C1014" s="117"/>
      <c r="D1014" s="203"/>
      <c r="E1014" s="195"/>
      <c r="F1014" s="200"/>
      <c r="G1014" s="106" t="s">
        <v>95</v>
      </c>
      <c r="H1014" s="118">
        <f>'S2'!G61</f>
        <v>0</v>
      </c>
      <c r="I1014" s="118">
        <f>'S2'!H61</f>
        <v>0</v>
      </c>
      <c r="J1014" s="118">
        <f>'S2'!I61</f>
        <v>0</v>
      </c>
      <c r="K1014" s="118">
        <f>'S2'!J61</f>
        <v>0</v>
      </c>
      <c r="L1014" s="118">
        <f>'S2'!K61</f>
        <v>0</v>
      </c>
      <c r="M1014" s="118">
        <f>'S2'!L61</f>
        <v>0</v>
      </c>
      <c r="N1014" s="118">
        <f>'S2'!M61</f>
        <v>0</v>
      </c>
      <c r="O1014" s="118">
        <f>'S2'!N61</f>
        <v>0</v>
      </c>
      <c r="P1014" s="118">
        <f>'S2'!O61</f>
        <v>0</v>
      </c>
      <c r="Q1014" s="118">
        <f>'S2'!P61</f>
        <v>0</v>
      </c>
      <c r="R1014" s="118">
        <f>'S2'!Q61</f>
        <v>0</v>
      </c>
      <c r="S1014" s="118" t="str">
        <f>'S2'!S61</f>
        <v/>
      </c>
      <c r="T1014" s="118" t="str">
        <f>'S2'!T61</f>
        <v/>
      </c>
      <c r="U1014" s="118" t="str">
        <f>'S2'!U61</f>
        <v/>
      </c>
      <c r="V1014" s="205"/>
    </row>
    <row r="1015" spans="2:22" s="35" customFormat="1" ht="20.45" customHeight="1">
      <c r="B1015" s="194"/>
      <c r="C1015" s="117"/>
      <c r="D1015" s="204"/>
      <c r="E1015" s="195"/>
      <c r="F1015" s="201"/>
      <c r="G1015" s="106" t="s">
        <v>24</v>
      </c>
      <c r="H1015" s="118" t="str">
        <f>Ave!F61</f>
        <v/>
      </c>
      <c r="I1015" s="118" t="str">
        <f>Ave!G61</f>
        <v/>
      </c>
      <c r="J1015" s="118" t="str">
        <f>Ave!H61</f>
        <v/>
      </c>
      <c r="K1015" s="118" t="str">
        <f>Ave!I61</f>
        <v/>
      </c>
      <c r="L1015" s="118" t="str">
        <f>Ave!J61</f>
        <v/>
      </c>
      <c r="M1015" s="118" t="str">
        <f>Ave!K61</f>
        <v/>
      </c>
      <c r="N1015" s="118" t="str">
        <f>Ave!L61</f>
        <v/>
      </c>
      <c r="O1015" s="118" t="str">
        <f>Ave!M61</f>
        <v/>
      </c>
      <c r="P1015" s="118" t="str">
        <f>Ave!N61</f>
        <v/>
      </c>
      <c r="Q1015" s="118" t="str">
        <f>Ave!O61</f>
        <v/>
      </c>
      <c r="R1015" s="118" t="str">
        <f>Ave!P61</f>
        <v/>
      </c>
      <c r="S1015" s="118" t="str">
        <f>Ave!Q61</f>
        <v/>
      </c>
      <c r="T1015" s="118" t="str">
        <f>Ave!R62</f>
        <v/>
      </c>
      <c r="U1015" s="118" t="str">
        <f>Ave!S61</f>
        <v/>
      </c>
      <c r="V1015" s="205"/>
    </row>
    <row r="1016" spans="2:22" s="2" customFormat="1" ht="15" customHeight="1"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1"/>
      <c r="U1016" s="52"/>
      <c r="V1016" s="53"/>
    </row>
    <row r="1017" spans="2:22" s="2" customFormat="1" ht="15" customHeight="1">
      <c r="B1017" s="188" t="s">
        <v>73</v>
      </c>
      <c r="C1017" s="188"/>
      <c r="D1017" s="188"/>
      <c r="E1017" s="188"/>
      <c r="F1017" s="187" t="s">
        <v>74</v>
      </c>
      <c r="G1017" s="187"/>
      <c r="H1017" s="187"/>
      <c r="I1017" s="187"/>
      <c r="J1017" s="187"/>
      <c r="K1017" s="187"/>
      <c r="L1017" s="187"/>
      <c r="M1017" s="187"/>
      <c r="N1017" s="188" t="s">
        <v>75</v>
      </c>
      <c r="O1017" s="188"/>
      <c r="P1017" s="188"/>
      <c r="Q1017" s="188"/>
      <c r="R1017" s="188"/>
      <c r="S1017" s="188"/>
      <c r="T1017" s="188"/>
      <c r="U1017" s="188"/>
      <c r="V1017" s="188"/>
    </row>
    <row r="1018" spans="2:22" s="2" customFormat="1" ht="15" customHeight="1">
      <c r="B1018" s="187" t="s">
        <v>76</v>
      </c>
      <c r="C1018" s="187"/>
      <c r="D1018" s="187"/>
      <c r="E1018" s="187"/>
      <c r="F1018" s="187"/>
      <c r="G1018" s="187"/>
      <c r="H1018" s="187"/>
      <c r="I1018" s="187"/>
      <c r="J1018" s="187"/>
      <c r="K1018" s="187"/>
      <c r="L1018" s="187"/>
      <c r="M1018" s="187"/>
      <c r="N1018" s="54"/>
      <c r="O1018" s="54" t="s">
        <v>77</v>
      </c>
      <c r="P1018" s="54"/>
      <c r="Q1018" s="54"/>
      <c r="R1018" s="54"/>
      <c r="S1018" s="54"/>
      <c r="T1018" s="54"/>
      <c r="U1018" s="54"/>
      <c r="V1018" s="54"/>
    </row>
    <row r="1019" spans="2:22" s="2" customFormat="1" ht="15" customHeight="1">
      <c r="B1019" s="187" t="s">
        <v>76</v>
      </c>
      <c r="C1019" s="187"/>
      <c r="D1019" s="187"/>
      <c r="E1019" s="187"/>
      <c r="F1019" s="187"/>
      <c r="G1019" s="187"/>
      <c r="H1019" s="187"/>
      <c r="I1019" s="187"/>
      <c r="J1019" s="187"/>
      <c r="K1019" s="187"/>
      <c r="L1019" s="187"/>
      <c r="M1019" s="187"/>
      <c r="N1019" s="51"/>
      <c r="O1019" s="51"/>
      <c r="P1019" s="51"/>
      <c r="Q1019" s="51"/>
      <c r="R1019" s="51"/>
      <c r="S1019" s="51"/>
      <c r="T1019" s="51"/>
      <c r="U1019" s="52"/>
      <c r="V1019" s="53"/>
    </row>
    <row r="1020" spans="2:22" s="2" customFormat="1" ht="15" customHeight="1"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188" t="s">
        <v>78</v>
      </c>
      <c r="O1020" s="188"/>
      <c r="P1020" s="188"/>
      <c r="Q1020" s="188"/>
      <c r="R1020" s="188"/>
      <c r="S1020" s="188"/>
      <c r="T1020" s="188"/>
      <c r="U1020" s="188"/>
      <c r="V1020" s="188"/>
    </row>
    <row r="1021" spans="2:22" s="2" customFormat="1" ht="15" customHeight="1">
      <c r="B1021" s="189" t="s">
        <v>79</v>
      </c>
      <c r="C1021" s="189"/>
      <c r="D1021" s="189"/>
      <c r="E1021" s="189"/>
      <c r="F1021" s="189"/>
      <c r="G1021" s="189"/>
      <c r="H1021" s="189"/>
      <c r="I1021" s="189"/>
      <c r="J1021" s="189"/>
      <c r="K1021" s="189"/>
      <c r="L1021" s="189"/>
      <c r="M1021" s="189"/>
      <c r="N1021" s="51"/>
      <c r="O1021" s="51"/>
      <c r="P1021" s="51"/>
      <c r="Q1021" s="51"/>
      <c r="R1021" s="51"/>
      <c r="S1021" s="51"/>
      <c r="T1021" s="51"/>
      <c r="U1021" s="52"/>
      <c r="V1021" s="53"/>
    </row>
    <row r="1022" spans="2:22" s="2" customFormat="1" ht="15" customHeight="1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2"/>
      <c r="V1022" s="53"/>
    </row>
    <row r="1023" spans="2:22" s="2" customFormat="1" ht="15" customHeight="1">
      <c r="B1023" s="189" t="s">
        <v>80</v>
      </c>
      <c r="C1023" s="189"/>
      <c r="D1023" s="189"/>
      <c r="E1023" s="189"/>
      <c r="F1023" s="189"/>
      <c r="G1023" s="189"/>
      <c r="H1023" s="189"/>
      <c r="I1023" s="189"/>
      <c r="J1023" s="189"/>
      <c r="K1023" s="189"/>
      <c r="L1023" s="189"/>
      <c r="M1023" s="189"/>
      <c r="N1023" s="51"/>
      <c r="O1023" s="51"/>
      <c r="P1023" s="51"/>
      <c r="Q1023" s="51"/>
      <c r="R1023" s="51"/>
      <c r="S1023" s="51"/>
      <c r="T1023" s="51"/>
      <c r="U1023" s="52"/>
      <c r="V1023" s="53"/>
    </row>
    <row r="1024" spans="2:22" s="2" customFormat="1" ht="15" customHeight="1"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1"/>
      <c r="O1024" s="51"/>
      <c r="P1024" s="51"/>
      <c r="Q1024" s="51"/>
      <c r="R1024" s="51"/>
      <c r="S1024" s="51"/>
      <c r="T1024" s="51"/>
      <c r="U1024" s="52"/>
      <c r="V1024" s="53"/>
    </row>
    <row r="1025" spans="2:22" s="2" customFormat="1" ht="15" customHeight="1"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1"/>
      <c r="O1025" s="51"/>
      <c r="P1025" s="51"/>
      <c r="Q1025" s="51"/>
      <c r="R1025" s="51"/>
      <c r="S1025" s="51"/>
      <c r="T1025" s="51"/>
      <c r="U1025" s="52"/>
      <c r="V1025" s="53"/>
    </row>
    <row r="1026" spans="2:22" s="2" customFormat="1" ht="15" customHeight="1"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1"/>
      <c r="O1026" s="51"/>
      <c r="P1026" s="51"/>
      <c r="Q1026" s="51"/>
      <c r="R1026" s="51"/>
      <c r="S1026" s="51"/>
      <c r="T1026" s="51"/>
      <c r="U1026" s="52"/>
      <c r="V1026" s="53"/>
    </row>
    <row r="1027" spans="2:22" s="2" customFormat="1" ht="15" customHeight="1"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1"/>
      <c r="O1027" s="51"/>
      <c r="P1027" s="51"/>
      <c r="Q1027" s="51"/>
      <c r="R1027" s="51"/>
      <c r="S1027" s="51"/>
      <c r="T1027" s="51"/>
      <c r="U1027" s="52"/>
      <c r="V1027" s="53"/>
    </row>
    <row r="1028" spans="2:22" s="57" customFormat="1" ht="15" customHeight="1">
      <c r="B1028" s="58"/>
      <c r="C1028" s="58"/>
      <c r="D1028" s="59" t="s">
        <v>26</v>
      </c>
      <c r="E1028" s="57" t="s">
        <v>72</v>
      </c>
      <c r="M1028" s="57" t="s">
        <v>81</v>
      </c>
      <c r="V1028" s="60"/>
    </row>
    <row r="1029" spans="2:22" s="76" customFormat="1" ht="15" customHeight="1">
      <c r="B1029" s="74"/>
      <c r="C1029" s="74"/>
      <c r="D1029" s="75"/>
      <c r="H1029" s="76" t="s">
        <v>28</v>
      </c>
      <c r="K1029" s="76" t="s">
        <v>29</v>
      </c>
      <c r="N1029" s="76" t="s">
        <v>30</v>
      </c>
      <c r="V1029" s="61"/>
    </row>
    <row r="1030" spans="2:22" s="112" customFormat="1" ht="20.45" customHeight="1">
      <c r="B1030" s="193" t="s">
        <v>0</v>
      </c>
      <c r="C1030" s="111"/>
      <c r="D1030" s="193" t="s">
        <v>1</v>
      </c>
      <c r="E1030" s="193" t="s">
        <v>2</v>
      </c>
      <c r="F1030" s="193" t="s">
        <v>3</v>
      </c>
      <c r="G1030" s="197" t="s">
        <v>23</v>
      </c>
      <c r="H1030" s="190" t="s">
        <v>4</v>
      </c>
      <c r="I1030" s="191"/>
      <c r="J1030" s="191"/>
      <c r="K1030" s="191"/>
      <c r="L1030" s="191"/>
      <c r="M1030" s="191"/>
      <c r="N1030" s="191"/>
      <c r="O1030" s="191"/>
      <c r="P1030" s="191"/>
      <c r="Q1030" s="191"/>
      <c r="R1030" s="192"/>
      <c r="S1030" s="193" t="s">
        <v>5</v>
      </c>
      <c r="T1030" s="195" t="s">
        <v>24</v>
      </c>
      <c r="U1030" s="193" t="s">
        <v>7</v>
      </c>
      <c r="V1030" s="196" t="s">
        <v>22</v>
      </c>
    </row>
    <row r="1031" spans="2:22" s="112" customFormat="1" ht="20.45" customHeight="1">
      <c r="B1031" s="194"/>
      <c r="C1031" s="111"/>
      <c r="D1031" s="194"/>
      <c r="E1031" s="194"/>
      <c r="F1031" s="194"/>
      <c r="G1031" s="198"/>
      <c r="H1031" s="111" t="s">
        <v>96</v>
      </c>
      <c r="I1031" s="111" t="s">
        <v>97</v>
      </c>
      <c r="J1031" s="111" t="s">
        <v>98</v>
      </c>
      <c r="K1031" s="111" t="s">
        <v>11</v>
      </c>
      <c r="L1031" s="111" t="s">
        <v>16</v>
      </c>
      <c r="M1031" s="111" t="s">
        <v>99</v>
      </c>
      <c r="N1031" s="111" t="s">
        <v>100</v>
      </c>
      <c r="O1031" s="111" t="s">
        <v>17</v>
      </c>
      <c r="P1031" s="111" t="s">
        <v>14</v>
      </c>
      <c r="Q1031" s="111" t="s">
        <v>18</v>
      </c>
      <c r="R1031" s="111" t="s">
        <v>15</v>
      </c>
      <c r="S1031" s="194"/>
      <c r="T1031" s="195"/>
      <c r="U1031" s="194"/>
      <c r="V1031" s="196"/>
    </row>
    <row r="1032" spans="2:22" s="35" customFormat="1" ht="20.45" customHeight="1">
      <c r="B1032" s="199">
        <v>58</v>
      </c>
      <c r="C1032" s="117"/>
      <c r="D1032" s="202">
        <f>Ave!C62</f>
        <v>0</v>
      </c>
      <c r="E1032" s="195">
        <f>'S1'!E62</f>
        <v>0</v>
      </c>
      <c r="F1032" s="199">
        <f>'S1'!F62</f>
        <v>0</v>
      </c>
      <c r="G1032" s="106" t="s">
        <v>94</v>
      </c>
      <c r="H1032" s="118">
        <f>'S1'!G62</f>
        <v>0</v>
      </c>
      <c r="I1032" s="118">
        <f>'S1'!H62</f>
        <v>0</v>
      </c>
      <c r="J1032" s="118">
        <f>'S1'!I62</f>
        <v>0</v>
      </c>
      <c r="K1032" s="118">
        <f>'S1'!J62</f>
        <v>0</v>
      </c>
      <c r="L1032" s="118">
        <f>'S1'!K62</f>
        <v>0</v>
      </c>
      <c r="M1032" s="118">
        <f>'S1'!L62</f>
        <v>0</v>
      </c>
      <c r="N1032" s="118">
        <f>'S1'!M62</f>
        <v>0</v>
      </c>
      <c r="O1032" s="118">
        <f>'S1'!N62</f>
        <v>0</v>
      </c>
      <c r="P1032" s="118">
        <f>'S1'!O62</f>
        <v>0</v>
      </c>
      <c r="Q1032" s="118">
        <f>'S1'!P62</f>
        <v>0</v>
      </c>
      <c r="R1032" s="118">
        <f>'S1'!Q62</f>
        <v>0</v>
      </c>
      <c r="S1032" s="118" t="str">
        <f>'S1'!S62</f>
        <v/>
      </c>
      <c r="T1032" s="118" t="str">
        <f>'S1'!T62</f>
        <v/>
      </c>
      <c r="U1032" s="118" t="str">
        <f>'S1'!U62</f>
        <v/>
      </c>
      <c r="V1032" s="205" t="str">
        <f>Ave!T62</f>
        <v>-</v>
      </c>
    </row>
    <row r="1033" spans="2:22" s="35" customFormat="1" ht="20.45" customHeight="1">
      <c r="B1033" s="200"/>
      <c r="C1033" s="117"/>
      <c r="D1033" s="203"/>
      <c r="E1033" s="195"/>
      <c r="F1033" s="200"/>
      <c r="G1033" s="106" t="s">
        <v>95</v>
      </c>
      <c r="H1033" s="118">
        <f>'S2'!G62</f>
        <v>0</v>
      </c>
      <c r="I1033" s="118">
        <f>'S2'!H62</f>
        <v>0</v>
      </c>
      <c r="J1033" s="118">
        <f>'S2'!I62</f>
        <v>0</v>
      </c>
      <c r="K1033" s="118">
        <f>'S2'!J62</f>
        <v>0</v>
      </c>
      <c r="L1033" s="118">
        <f>'S2'!K62</f>
        <v>0</v>
      </c>
      <c r="M1033" s="118">
        <f>'S2'!L62</f>
        <v>0</v>
      </c>
      <c r="N1033" s="118">
        <f>'S2'!M62</f>
        <v>0</v>
      </c>
      <c r="O1033" s="118">
        <f>'S2'!N62</f>
        <v>0</v>
      </c>
      <c r="P1033" s="118">
        <f>'S2'!O62</f>
        <v>0</v>
      </c>
      <c r="Q1033" s="118">
        <f>'S2'!P62</f>
        <v>0</v>
      </c>
      <c r="R1033" s="118">
        <f>'S2'!Q62</f>
        <v>0</v>
      </c>
      <c r="S1033" s="118" t="str">
        <f>'S2'!S62</f>
        <v/>
      </c>
      <c r="T1033" s="118" t="str">
        <f>'S2'!T62</f>
        <v/>
      </c>
      <c r="U1033" s="118" t="str">
        <f>'S2'!U62</f>
        <v/>
      </c>
      <c r="V1033" s="205"/>
    </row>
    <row r="1034" spans="2:22" s="35" customFormat="1" ht="20.45" customHeight="1">
      <c r="B1034" s="201"/>
      <c r="C1034" s="117"/>
      <c r="D1034" s="204"/>
      <c r="E1034" s="195"/>
      <c r="F1034" s="201"/>
      <c r="G1034" s="106" t="s">
        <v>24</v>
      </c>
      <c r="H1034" s="118" t="str">
        <f>Ave!F62</f>
        <v/>
      </c>
      <c r="I1034" s="118" t="str">
        <f>Ave!G62</f>
        <v/>
      </c>
      <c r="J1034" s="118" t="str">
        <f>Ave!H62</f>
        <v/>
      </c>
      <c r="K1034" s="118" t="str">
        <f>Ave!I62</f>
        <v/>
      </c>
      <c r="L1034" s="118" t="str">
        <f>Ave!J62</f>
        <v/>
      </c>
      <c r="M1034" s="118" t="str">
        <f>Ave!K62</f>
        <v/>
      </c>
      <c r="N1034" s="118" t="str">
        <f>Ave!L62</f>
        <v/>
      </c>
      <c r="O1034" s="118" t="str">
        <f>Ave!M62</f>
        <v/>
      </c>
      <c r="P1034" s="118" t="str">
        <f>Ave!N62</f>
        <v/>
      </c>
      <c r="Q1034" s="118" t="str">
        <f>Ave!O62</f>
        <v/>
      </c>
      <c r="R1034" s="118" t="str">
        <f>Ave!P62</f>
        <v/>
      </c>
      <c r="S1034" s="118" t="str">
        <f>Ave!Q62</f>
        <v/>
      </c>
      <c r="T1034" s="118" t="str">
        <f>Ave!R62</f>
        <v/>
      </c>
      <c r="U1034" s="118" t="str">
        <f>Ave!S62</f>
        <v/>
      </c>
      <c r="V1034" s="205"/>
    </row>
    <row r="1035" spans="2:22" s="2" customFormat="1" ht="15" customHeight="1"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1"/>
      <c r="U1035" s="52"/>
      <c r="V1035" s="53"/>
    </row>
    <row r="1036" spans="2:22" s="2" customFormat="1" ht="15" customHeight="1">
      <c r="B1036" s="188" t="s">
        <v>73</v>
      </c>
      <c r="C1036" s="188"/>
      <c r="D1036" s="188"/>
      <c r="E1036" s="188"/>
      <c r="F1036" s="187" t="s">
        <v>74</v>
      </c>
      <c r="G1036" s="187"/>
      <c r="H1036" s="187"/>
      <c r="I1036" s="187"/>
      <c r="J1036" s="187"/>
      <c r="K1036" s="187"/>
      <c r="L1036" s="187"/>
      <c r="M1036" s="187"/>
      <c r="N1036" s="188" t="s">
        <v>75</v>
      </c>
      <c r="O1036" s="188"/>
      <c r="P1036" s="188"/>
      <c r="Q1036" s="188"/>
      <c r="R1036" s="188"/>
      <c r="S1036" s="188"/>
      <c r="T1036" s="188"/>
      <c r="U1036" s="188"/>
      <c r="V1036" s="188"/>
    </row>
    <row r="1037" spans="2:22" s="2" customFormat="1" ht="15" customHeight="1">
      <c r="B1037" s="187" t="s">
        <v>76</v>
      </c>
      <c r="C1037" s="187"/>
      <c r="D1037" s="187"/>
      <c r="E1037" s="187"/>
      <c r="F1037" s="187"/>
      <c r="G1037" s="187"/>
      <c r="H1037" s="187"/>
      <c r="I1037" s="187"/>
      <c r="J1037" s="187"/>
      <c r="K1037" s="187"/>
      <c r="L1037" s="187"/>
      <c r="M1037" s="187"/>
      <c r="N1037" s="54"/>
      <c r="O1037" s="54" t="s">
        <v>77</v>
      </c>
      <c r="P1037" s="54"/>
      <c r="Q1037" s="54"/>
      <c r="R1037" s="54"/>
      <c r="S1037" s="54"/>
      <c r="T1037" s="54"/>
      <c r="U1037" s="54"/>
      <c r="V1037" s="54"/>
    </row>
    <row r="1038" spans="2:22" s="2" customFormat="1" ht="15" customHeight="1">
      <c r="B1038" s="187" t="s">
        <v>76</v>
      </c>
      <c r="C1038" s="187"/>
      <c r="D1038" s="187"/>
      <c r="E1038" s="187"/>
      <c r="F1038" s="187"/>
      <c r="G1038" s="187"/>
      <c r="H1038" s="187"/>
      <c r="I1038" s="187"/>
      <c r="J1038" s="187"/>
      <c r="K1038" s="187"/>
      <c r="L1038" s="187"/>
      <c r="M1038" s="187"/>
      <c r="N1038" s="51"/>
      <c r="O1038" s="51"/>
      <c r="P1038" s="51"/>
      <c r="Q1038" s="51"/>
      <c r="R1038" s="51"/>
      <c r="S1038" s="51"/>
      <c r="T1038" s="51"/>
      <c r="U1038" s="52"/>
      <c r="V1038" s="53"/>
    </row>
    <row r="1039" spans="2:22" s="2" customFormat="1" ht="15" customHeight="1"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188" t="s">
        <v>78</v>
      </c>
      <c r="O1039" s="188"/>
      <c r="P1039" s="188"/>
      <c r="Q1039" s="188"/>
      <c r="R1039" s="188"/>
      <c r="S1039" s="188"/>
      <c r="T1039" s="188"/>
      <c r="U1039" s="188"/>
      <c r="V1039" s="188"/>
    </row>
    <row r="1040" spans="2:22" s="2" customFormat="1" ht="15" customHeight="1">
      <c r="B1040" s="189" t="s">
        <v>79</v>
      </c>
      <c r="C1040" s="189"/>
      <c r="D1040" s="189"/>
      <c r="E1040" s="189"/>
      <c r="F1040" s="189"/>
      <c r="G1040" s="189"/>
      <c r="H1040" s="189"/>
      <c r="I1040" s="189"/>
      <c r="J1040" s="189"/>
      <c r="K1040" s="189"/>
      <c r="L1040" s="189"/>
      <c r="M1040" s="189"/>
      <c r="N1040" s="51"/>
      <c r="O1040" s="51"/>
      <c r="P1040" s="51"/>
      <c r="Q1040" s="51"/>
      <c r="R1040" s="51"/>
      <c r="S1040" s="51"/>
      <c r="T1040" s="51"/>
      <c r="U1040" s="52"/>
      <c r="V1040" s="53"/>
    </row>
    <row r="1041" spans="2:22" s="2" customFormat="1" ht="15" customHeight="1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2"/>
      <c r="V1041" s="53"/>
    </row>
    <row r="1042" spans="2:22" s="2" customFormat="1" ht="15" customHeight="1">
      <c r="B1042" s="189" t="s">
        <v>80</v>
      </c>
      <c r="C1042" s="189"/>
      <c r="D1042" s="189"/>
      <c r="E1042" s="189"/>
      <c r="F1042" s="189"/>
      <c r="G1042" s="189"/>
      <c r="H1042" s="189"/>
      <c r="I1042" s="189"/>
      <c r="J1042" s="189"/>
      <c r="K1042" s="189"/>
      <c r="L1042" s="189"/>
      <c r="M1042" s="189"/>
      <c r="N1042" s="51"/>
      <c r="O1042" s="51"/>
      <c r="P1042" s="51"/>
      <c r="Q1042" s="51"/>
      <c r="R1042" s="51"/>
      <c r="S1042" s="51"/>
      <c r="T1042" s="51"/>
      <c r="U1042" s="52"/>
      <c r="V1042" s="53"/>
    </row>
    <row r="1043" spans="2:22" s="2" customFormat="1" ht="15" customHeight="1"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1"/>
      <c r="O1043" s="51"/>
      <c r="P1043" s="51"/>
      <c r="Q1043" s="51"/>
      <c r="R1043" s="51"/>
      <c r="S1043" s="51"/>
      <c r="T1043" s="51"/>
      <c r="U1043" s="52"/>
      <c r="V1043" s="53"/>
    </row>
    <row r="1044" spans="2:22" s="2" customFormat="1" ht="15" customHeight="1"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1"/>
      <c r="O1044" s="51"/>
      <c r="P1044" s="51"/>
      <c r="Q1044" s="51"/>
      <c r="R1044" s="51"/>
      <c r="S1044" s="51"/>
      <c r="T1044" s="51"/>
      <c r="U1044" s="52"/>
      <c r="V1044" s="53"/>
    </row>
    <row r="1045" spans="2:22" s="57" customFormat="1" ht="15" customHeight="1">
      <c r="B1045" s="58"/>
      <c r="C1045" s="58"/>
      <c r="D1045" s="59" t="s">
        <v>26</v>
      </c>
      <c r="E1045" s="57" t="s">
        <v>72</v>
      </c>
      <c r="M1045" s="57" t="s">
        <v>81</v>
      </c>
      <c r="V1045" s="60"/>
    </row>
    <row r="1046" spans="2:22" s="76" customFormat="1" ht="15" customHeight="1">
      <c r="B1046" s="74"/>
      <c r="C1046" s="74"/>
      <c r="D1046" s="75"/>
      <c r="H1046" s="76" t="s">
        <v>28</v>
      </c>
      <c r="K1046" s="76" t="s">
        <v>29</v>
      </c>
      <c r="N1046" s="76" t="s">
        <v>30</v>
      </c>
      <c r="V1046" s="61"/>
    </row>
    <row r="1047" spans="2:22" s="112" customFormat="1" ht="20.45" customHeight="1">
      <c r="B1047" s="193" t="s">
        <v>0</v>
      </c>
      <c r="C1047" s="111"/>
      <c r="D1047" s="193" t="s">
        <v>1</v>
      </c>
      <c r="E1047" s="193" t="s">
        <v>2</v>
      </c>
      <c r="F1047" s="193" t="s">
        <v>3</v>
      </c>
      <c r="G1047" s="197" t="s">
        <v>23</v>
      </c>
      <c r="H1047" s="190" t="s">
        <v>4</v>
      </c>
      <c r="I1047" s="191"/>
      <c r="J1047" s="191"/>
      <c r="K1047" s="191"/>
      <c r="L1047" s="191"/>
      <c r="M1047" s="191"/>
      <c r="N1047" s="191"/>
      <c r="O1047" s="191"/>
      <c r="P1047" s="191"/>
      <c r="Q1047" s="191"/>
      <c r="R1047" s="192"/>
      <c r="S1047" s="193" t="s">
        <v>5</v>
      </c>
      <c r="T1047" s="193" t="s">
        <v>6</v>
      </c>
      <c r="U1047" s="193" t="s">
        <v>7</v>
      </c>
      <c r="V1047" s="196" t="s">
        <v>22</v>
      </c>
    </row>
    <row r="1048" spans="2:22" s="112" customFormat="1" ht="20.45" customHeight="1">
      <c r="B1048" s="194"/>
      <c r="C1048" s="111"/>
      <c r="D1048" s="194"/>
      <c r="E1048" s="194"/>
      <c r="F1048" s="194"/>
      <c r="G1048" s="198"/>
      <c r="H1048" s="111" t="s">
        <v>96</v>
      </c>
      <c r="I1048" s="111" t="s">
        <v>97</v>
      </c>
      <c r="J1048" s="111" t="s">
        <v>98</v>
      </c>
      <c r="K1048" s="111" t="s">
        <v>11</v>
      </c>
      <c r="L1048" s="111" t="s">
        <v>16</v>
      </c>
      <c r="M1048" s="111" t="s">
        <v>99</v>
      </c>
      <c r="N1048" s="111" t="s">
        <v>100</v>
      </c>
      <c r="O1048" s="111" t="s">
        <v>17</v>
      </c>
      <c r="P1048" s="111" t="s">
        <v>14</v>
      </c>
      <c r="Q1048" s="111" t="s">
        <v>18</v>
      </c>
      <c r="R1048" s="111" t="s">
        <v>15</v>
      </c>
      <c r="S1048" s="194"/>
      <c r="T1048" s="194"/>
      <c r="U1048" s="194"/>
      <c r="V1048" s="196"/>
    </row>
    <row r="1049" spans="2:22" s="35" customFormat="1" ht="20.45" customHeight="1">
      <c r="B1049" s="193">
        <v>59</v>
      </c>
      <c r="C1049" s="117"/>
      <c r="D1049" s="202">
        <f>Ave!C63</f>
        <v>0</v>
      </c>
      <c r="E1049" s="195">
        <f>'S1'!E63</f>
        <v>0</v>
      </c>
      <c r="F1049" s="199">
        <f>'S1'!F63</f>
        <v>0</v>
      </c>
      <c r="G1049" s="106" t="s">
        <v>94</v>
      </c>
      <c r="H1049" s="118">
        <f>'S1'!G63</f>
        <v>0</v>
      </c>
      <c r="I1049" s="118">
        <f>'S1'!H63</f>
        <v>0</v>
      </c>
      <c r="J1049" s="118">
        <f>'S1'!I63</f>
        <v>0</v>
      </c>
      <c r="K1049" s="118">
        <f>'S1'!J63</f>
        <v>0</v>
      </c>
      <c r="L1049" s="118">
        <f>'S1'!K63</f>
        <v>0</v>
      </c>
      <c r="M1049" s="118">
        <f>'S1'!L63</f>
        <v>0</v>
      </c>
      <c r="N1049" s="118">
        <f>'S1'!M63</f>
        <v>0</v>
      </c>
      <c r="O1049" s="118">
        <f>'S1'!N63</f>
        <v>0</v>
      </c>
      <c r="P1049" s="118">
        <f>'S1'!O63</f>
        <v>0</v>
      </c>
      <c r="Q1049" s="118">
        <f>'S1'!P63</f>
        <v>0</v>
      </c>
      <c r="R1049" s="118">
        <f>'S1'!Q63</f>
        <v>0</v>
      </c>
      <c r="S1049" s="118" t="str">
        <f>'S1'!S63</f>
        <v/>
      </c>
      <c r="T1049" s="118" t="str">
        <f>'S1'!T63</f>
        <v/>
      </c>
      <c r="U1049" s="118" t="str">
        <f>'S1'!U63</f>
        <v/>
      </c>
      <c r="V1049" s="205" t="str">
        <f>Ave!T63</f>
        <v>-</v>
      </c>
    </row>
    <row r="1050" spans="2:22" s="35" customFormat="1" ht="20.45" customHeight="1">
      <c r="B1050" s="206"/>
      <c r="C1050" s="117"/>
      <c r="D1050" s="203"/>
      <c r="E1050" s="195"/>
      <c r="F1050" s="200"/>
      <c r="G1050" s="106" t="s">
        <v>95</v>
      </c>
      <c r="H1050" s="118">
        <f>'S2'!G63</f>
        <v>0</v>
      </c>
      <c r="I1050" s="118">
        <f>'S2'!H63</f>
        <v>0</v>
      </c>
      <c r="J1050" s="118">
        <f>'S2'!I63</f>
        <v>0</v>
      </c>
      <c r="K1050" s="118">
        <f>'S2'!J63</f>
        <v>0</v>
      </c>
      <c r="L1050" s="118">
        <f>'S2'!K63</f>
        <v>0</v>
      </c>
      <c r="M1050" s="118">
        <f>'S2'!L63</f>
        <v>0</v>
      </c>
      <c r="N1050" s="118">
        <f>'S2'!M63</f>
        <v>0</v>
      </c>
      <c r="O1050" s="118">
        <f>'S2'!N63</f>
        <v>0</v>
      </c>
      <c r="P1050" s="118">
        <f>'S2'!O63</f>
        <v>0</v>
      </c>
      <c r="Q1050" s="118">
        <f>'S2'!P63</f>
        <v>0</v>
      </c>
      <c r="R1050" s="118">
        <f>'S2'!Q63</f>
        <v>0</v>
      </c>
      <c r="S1050" s="118" t="str">
        <f>'S2'!S63</f>
        <v/>
      </c>
      <c r="T1050" s="118" t="str">
        <f>'S2'!T63</f>
        <v/>
      </c>
      <c r="U1050" s="118" t="str">
        <f>'S2'!U63</f>
        <v/>
      </c>
      <c r="V1050" s="205"/>
    </row>
    <row r="1051" spans="2:22" s="35" customFormat="1" ht="20.45" customHeight="1">
      <c r="B1051" s="194"/>
      <c r="C1051" s="117"/>
      <c r="D1051" s="204"/>
      <c r="E1051" s="195"/>
      <c r="F1051" s="201"/>
      <c r="G1051" s="106" t="s">
        <v>24</v>
      </c>
      <c r="H1051" s="118" t="str">
        <f>Ave!F63</f>
        <v/>
      </c>
      <c r="I1051" s="118" t="str">
        <f>Ave!G63</f>
        <v/>
      </c>
      <c r="J1051" s="118" t="str">
        <f>Ave!H63</f>
        <v/>
      </c>
      <c r="K1051" s="118" t="str">
        <f>Ave!I63</f>
        <v/>
      </c>
      <c r="L1051" s="118" t="str">
        <f>Ave!J63</f>
        <v/>
      </c>
      <c r="M1051" s="118" t="str">
        <f>Ave!K63</f>
        <v/>
      </c>
      <c r="N1051" s="118" t="str">
        <f>Ave!L63</f>
        <v/>
      </c>
      <c r="O1051" s="118" t="str">
        <f>Ave!M63</f>
        <v/>
      </c>
      <c r="P1051" s="118" t="str">
        <f>Ave!N63</f>
        <v/>
      </c>
      <c r="Q1051" s="118" t="str">
        <f>Ave!O63</f>
        <v/>
      </c>
      <c r="R1051" s="118" t="str">
        <f>Ave!P63</f>
        <v/>
      </c>
      <c r="S1051" s="118" t="str">
        <f>Ave!Q63</f>
        <v/>
      </c>
      <c r="T1051" s="118" t="str">
        <f>Ave!R63</f>
        <v/>
      </c>
      <c r="U1051" s="118" t="str">
        <f>Ave!S63</f>
        <v/>
      </c>
      <c r="V1051" s="205"/>
    </row>
    <row r="1052" spans="2:22" s="2" customFormat="1" ht="15" customHeight="1"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1"/>
      <c r="U1052" s="52"/>
      <c r="V1052" s="53"/>
    </row>
    <row r="1053" spans="2:22" s="2" customFormat="1" ht="15" customHeight="1">
      <c r="B1053" s="188" t="s">
        <v>73</v>
      </c>
      <c r="C1053" s="188"/>
      <c r="D1053" s="188"/>
      <c r="E1053" s="188"/>
      <c r="F1053" s="187" t="s">
        <v>74</v>
      </c>
      <c r="G1053" s="187"/>
      <c r="H1053" s="187"/>
      <c r="I1053" s="187"/>
      <c r="J1053" s="187"/>
      <c r="K1053" s="187"/>
      <c r="L1053" s="187"/>
      <c r="M1053" s="187"/>
      <c r="N1053" s="188" t="s">
        <v>75</v>
      </c>
      <c r="O1053" s="188"/>
      <c r="P1053" s="188"/>
      <c r="Q1053" s="188"/>
      <c r="R1053" s="188"/>
      <c r="S1053" s="188"/>
      <c r="T1053" s="188"/>
      <c r="U1053" s="188"/>
      <c r="V1053" s="188"/>
    </row>
    <row r="1054" spans="2:22" s="2" customFormat="1" ht="15" customHeight="1">
      <c r="B1054" s="187" t="s">
        <v>76</v>
      </c>
      <c r="C1054" s="187"/>
      <c r="D1054" s="187"/>
      <c r="E1054" s="187"/>
      <c r="F1054" s="187"/>
      <c r="G1054" s="187"/>
      <c r="H1054" s="187"/>
      <c r="I1054" s="187"/>
      <c r="J1054" s="187"/>
      <c r="K1054" s="187"/>
      <c r="L1054" s="187"/>
      <c r="M1054" s="187"/>
      <c r="N1054" s="54"/>
      <c r="O1054" s="54" t="s">
        <v>77</v>
      </c>
      <c r="P1054" s="54"/>
      <c r="Q1054" s="54"/>
      <c r="R1054" s="54"/>
      <c r="S1054" s="54"/>
      <c r="T1054" s="54"/>
      <c r="U1054" s="54"/>
      <c r="V1054" s="54"/>
    </row>
    <row r="1055" spans="2:22" s="2" customFormat="1" ht="15" customHeight="1">
      <c r="B1055" s="187" t="s">
        <v>76</v>
      </c>
      <c r="C1055" s="187"/>
      <c r="D1055" s="187"/>
      <c r="E1055" s="187"/>
      <c r="F1055" s="187"/>
      <c r="G1055" s="187"/>
      <c r="H1055" s="187"/>
      <c r="I1055" s="187"/>
      <c r="J1055" s="187"/>
      <c r="K1055" s="187"/>
      <c r="L1055" s="187"/>
      <c r="M1055" s="187"/>
      <c r="N1055" s="51"/>
      <c r="O1055" s="51"/>
      <c r="P1055" s="51"/>
      <c r="Q1055" s="51"/>
      <c r="R1055" s="51"/>
      <c r="S1055" s="51"/>
      <c r="T1055" s="51"/>
      <c r="U1055" s="52"/>
      <c r="V1055" s="53"/>
    </row>
    <row r="1056" spans="2:22" s="2" customFormat="1" ht="15" customHeight="1">
      <c r="B1056" s="55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188" t="s">
        <v>78</v>
      </c>
      <c r="O1056" s="188"/>
      <c r="P1056" s="188"/>
      <c r="Q1056" s="188"/>
      <c r="R1056" s="188"/>
      <c r="S1056" s="188"/>
      <c r="T1056" s="188"/>
      <c r="U1056" s="188"/>
      <c r="V1056" s="188"/>
    </row>
    <row r="1057" spans="2:22" s="2" customFormat="1" ht="15" customHeight="1">
      <c r="B1057" s="189" t="s">
        <v>79</v>
      </c>
      <c r="C1057" s="189"/>
      <c r="D1057" s="189"/>
      <c r="E1057" s="189"/>
      <c r="F1057" s="189"/>
      <c r="G1057" s="189"/>
      <c r="H1057" s="189"/>
      <c r="I1057" s="189"/>
      <c r="J1057" s="189"/>
      <c r="K1057" s="189"/>
      <c r="L1057" s="189"/>
      <c r="M1057" s="189"/>
      <c r="N1057" s="51"/>
      <c r="O1057" s="51"/>
      <c r="P1057" s="51"/>
      <c r="Q1057" s="51"/>
      <c r="R1057" s="51"/>
      <c r="S1057" s="51"/>
      <c r="T1057" s="51"/>
      <c r="U1057" s="52"/>
      <c r="V1057" s="53"/>
    </row>
    <row r="1058" spans="2:22" s="2" customFormat="1" ht="15" customHeight="1"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2"/>
      <c r="V1058" s="53"/>
    </row>
    <row r="1059" spans="2:22" s="2" customFormat="1" ht="15" customHeight="1">
      <c r="B1059" s="189" t="s">
        <v>80</v>
      </c>
      <c r="C1059" s="189"/>
      <c r="D1059" s="189"/>
      <c r="E1059" s="189"/>
      <c r="F1059" s="189"/>
      <c r="G1059" s="189"/>
      <c r="H1059" s="189"/>
      <c r="I1059" s="189"/>
      <c r="J1059" s="189"/>
      <c r="K1059" s="189"/>
      <c r="L1059" s="189"/>
      <c r="M1059" s="189"/>
      <c r="N1059" s="51"/>
      <c r="O1059" s="51"/>
      <c r="P1059" s="51"/>
      <c r="Q1059" s="51"/>
      <c r="R1059" s="51"/>
      <c r="S1059" s="51"/>
      <c r="T1059" s="51"/>
      <c r="U1059" s="52"/>
      <c r="V1059" s="53"/>
    </row>
    <row r="1060" spans="2:22" s="2" customFormat="1" ht="15" customHeight="1"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51"/>
      <c r="O1060" s="51"/>
      <c r="P1060" s="51"/>
      <c r="Q1060" s="51"/>
      <c r="R1060" s="51"/>
      <c r="S1060" s="51"/>
      <c r="T1060" s="51"/>
      <c r="U1060" s="52"/>
      <c r="V1060" s="53"/>
    </row>
    <row r="1061" spans="2:22" s="2" customFormat="1" ht="15" customHeight="1"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1"/>
      <c r="O1061" s="51"/>
      <c r="P1061" s="51"/>
      <c r="Q1061" s="51"/>
      <c r="R1061" s="51"/>
      <c r="S1061" s="51"/>
      <c r="T1061" s="51"/>
      <c r="U1061" s="52"/>
      <c r="V1061" s="53"/>
    </row>
    <row r="1062" spans="2:22" s="2" customFormat="1" ht="15" customHeight="1"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51"/>
      <c r="O1062" s="51"/>
      <c r="P1062" s="51"/>
      <c r="Q1062" s="51"/>
      <c r="R1062" s="51"/>
      <c r="S1062" s="51"/>
      <c r="T1062" s="51"/>
      <c r="U1062" s="52"/>
      <c r="V1062" s="53"/>
    </row>
    <row r="1063" spans="2:22" s="2" customFormat="1" ht="15" customHeight="1">
      <c r="B1063" s="55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1"/>
      <c r="O1063" s="51"/>
      <c r="P1063" s="51"/>
      <c r="Q1063" s="51"/>
      <c r="R1063" s="51"/>
      <c r="S1063" s="51"/>
      <c r="T1063" s="51"/>
      <c r="U1063" s="52"/>
      <c r="V1063" s="53"/>
    </row>
    <row r="1064" spans="2:22" s="57" customFormat="1" ht="15" customHeight="1">
      <c r="B1064" s="58"/>
      <c r="C1064" s="58"/>
      <c r="D1064" s="59" t="s">
        <v>26</v>
      </c>
      <c r="E1064" s="57" t="s">
        <v>72</v>
      </c>
      <c r="M1064" s="57" t="s">
        <v>81</v>
      </c>
      <c r="V1064" s="60"/>
    </row>
    <row r="1065" spans="2:22" s="76" customFormat="1" ht="15" customHeight="1">
      <c r="B1065" s="74"/>
      <c r="C1065" s="74"/>
      <c r="D1065" s="75"/>
      <c r="H1065" s="76" t="s">
        <v>28</v>
      </c>
      <c r="K1065" s="76" t="s">
        <v>29</v>
      </c>
      <c r="N1065" s="76" t="s">
        <v>30</v>
      </c>
      <c r="V1065" s="61"/>
    </row>
    <row r="1066" spans="2:22" s="112" customFormat="1" ht="20.45" customHeight="1">
      <c r="B1066" s="193" t="s">
        <v>0</v>
      </c>
      <c r="C1066" s="111"/>
      <c r="D1066" s="193" t="s">
        <v>1</v>
      </c>
      <c r="E1066" s="193" t="s">
        <v>2</v>
      </c>
      <c r="F1066" s="193" t="s">
        <v>3</v>
      </c>
      <c r="G1066" s="197" t="s">
        <v>23</v>
      </c>
      <c r="H1066" s="190" t="s">
        <v>4</v>
      </c>
      <c r="I1066" s="191"/>
      <c r="J1066" s="191"/>
      <c r="K1066" s="191"/>
      <c r="L1066" s="191"/>
      <c r="M1066" s="191"/>
      <c r="N1066" s="191"/>
      <c r="O1066" s="191"/>
      <c r="P1066" s="191"/>
      <c r="Q1066" s="191"/>
      <c r="R1066" s="192"/>
      <c r="S1066" s="193" t="s">
        <v>5</v>
      </c>
      <c r="T1066" s="195" t="s">
        <v>24</v>
      </c>
      <c r="U1066" s="193" t="s">
        <v>7</v>
      </c>
      <c r="V1066" s="196" t="s">
        <v>22</v>
      </c>
    </row>
    <row r="1067" spans="2:22" s="112" customFormat="1" ht="20.45" customHeight="1">
      <c r="B1067" s="194"/>
      <c r="C1067" s="111"/>
      <c r="D1067" s="194"/>
      <c r="E1067" s="194"/>
      <c r="F1067" s="194"/>
      <c r="G1067" s="198"/>
      <c r="H1067" s="111" t="s">
        <v>96</v>
      </c>
      <c r="I1067" s="111" t="s">
        <v>97</v>
      </c>
      <c r="J1067" s="111" t="s">
        <v>98</v>
      </c>
      <c r="K1067" s="111" t="s">
        <v>11</v>
      </c>
      <c r="L1067" s="111" t="s">
        <v>16</v>
      </c>
      <c r="M1067" s="111" t="s">
        <v>99</v>
      </c>
      <c r="N1067" s="111" t="s">
        <v>100</v>
      </c>
      <c r="O1067" s="111" t="s">
        <v>17</v>
      </c>
      <c r="P1067" s="111" t="s">
        <v>14</v>
      </c>
      <c r="Q1067" s="111" t="s">
        <v>18</v>
      </c>
      <c r="R1067" s="111" t="s">
        <v>15</v>
      </c>
      <c r="S1067" s="194"/>
      <c r="T1067" s="195"/>
      <c r="U1067" s="194"/>
      <c r="V1067" s="196"/>
    </row>
    <row r="1068" spans="2:22" s="35" customFormat="1" ht="20.45" customHeight="1">
      <c r="B1068" s="199">
        <v>60</v>
      </c>
      <c r="C1068" s="117"/>
      <c r="D1068" s="202">
        <f>Ave!C64</f>
        <v>0</v>
      </c>
      <c r="E1068" s="195">
        <f>'S1'!E64</f>
        <v>0</v>
      </c>
      <c r="F1068" s="199">
        <f>'S1'!F64</f>
        <v>0</v>
      </c>
      <c r="G1068" s="106" t="s">
        <v>94</v>
      </c>
      <c r="H1068" s="118">
        <f>'S1'!G64</f>
        <v>0</v>
      </c>
      <c r="I1068" s="118">
        <f>'S1'!H64</f>
        <v>0</v>
      </c>
      <c r="J1068" s="118">
        <f>'S1'!I64</f>
        <v>0</v>
      </c>
      <c r="K1068" s="118">
        <f>'S1'!J64</f>
        <v>0</v>
      </c>
      <c r="L1068" s="118">
        <f>'S1'!K64</f>
        <v>0</v>
      </c>
      <c r="M1068" s="118">
        <f>'S1'!L64</f>
        <v>0</v>
      </c>
      <c r="N1068" s="118">
        <f>'S1'!M64</f>
        <v>0</v>
      </c>
      <c r="O1068" s="118">
        <f>'S1'!N64</f>
        <v>0</v>
      </c>
      <c r="P1068" s="118">
        <f>'S1'!O64</f>
        <v>0</v>
      </c>
      <c r="Q1068" s="118">
        <f>'S1'!P64</f>
        <v>0</v>
      </c>
      <c r="R1068" s="118">
        <f>'S1'!Q64</f>
        <v>0</v>
      </c>
      <c r="S1068" s="118" t="str">
        <f>'S1'!S64</f>
        <v/>
      </c>
      <c r="T1068" s="118" t="str">
        <f>'S1'!T64</f>
        <v/>
      </c>
      <c r="U1068" s="118" t="str">
        <f>'S1'!U64</f>
        <v/>
      </c>
      <c r="V1068" s="205" t="str">
        <f>Ave!T64</f>
        <v>-</v>
      </c>
    </row>
    <row r="1069" spans="2:22" s="35" customFormat="1" ht="20.45" customHeight="1">
      <c r="B1069" s="200"/>
      <c r="C1069" s="117"/>
      <c r="D1069" s="203"/>
      <c r="E1069" s="195"/>
      <c r="F1069" s="200"/>
      <c r="G1069" s="106" t="s">
        <v>95</v>
      </c>
      <c r="H1069" s="118">
        <f>'S2'!G64</f>
        <v>0</v>
      </c>
      <c r="I1069" s="118">
        <f>'S2'!H64</f>
        <v>0</v>
      </c>
      <c r="J1069" s="118">
        <f>'S2'!I64</f>
        <v>0</v>
      </c>
      <c r="K1069" s="118">
        <f>'S2'!J64</f>
        <v>0</v>
      </c>
      <c r="L1069" s="118">
        <f>'S2'!K64</f>
        <v>0</v>
      </c>
      <c r="M1069" s="118">
        <f>'S2'!L64</f>
        <v>0</v>
      </c>
      <c r="N1069" s="118">
        <f>'S2'!M64</f>
        <v>0</v>
      </c>
      <c r="O1069" s="118">
        <f>'S2'!N64</f>
        <v>0</v>
      </c>
      <c r="P1069" s="118">
        <f>'S2'!O64</f>
        <v>0</v>
      </c>
      <c r="Q1069" s="118">
        <f>'S2'!P64</f>
        <v>0</v>
      </c>
      <c r="R1069" s="118">
        <f>'S2'!Q64</f>
        <v>0</v>
      </c>
      <c r="S1069" s="118" t="str">
        <f>'S2'!S64</f>
        <v/>
      </c>
      <c r="T1069" s="118" t="str">
        <f>'S2'!T64</f>
        <v/>
      </c>
      <c r="U1069" s="118" t="str">
        <f>'S2'!U64</f>
        <v/>
      </c>
      <c r="V1069" s="205"/>
    </row>
    <row r="1070" spans="2:22" s="35" customFormat="1" ht="20.45" customHeight="1">
      <c r="B1070" s="201"/>
      <c r="C1070" s="117"/>
      <c r="D1070" s="204"/>
      <c r="E1070" s="195"/>
      <c r="F1070" s="201"/>
      <c r="G1070" s="106" t="s">
        <v>24</v>
      </c>
      <c r="H1070" s="118" t="str">
        <f>Ave!F64</f>
        <v/>
      </c>
      <c r="I1070" s="118" t="str">
        <f>Ave!G64</f>
        <v/>
      </c>
      <c r="J1070" s="118" t="str">
        <f>Ave!H64</f>
        <v/>
      </c>
      <c r="K1070" s="118" t="str">
        <f>Ave!I64</f>
        <v/>
      </c>
      <c r="L1070" s="118" t="str">
        <f>Ave!J64</f>
        <v/>
      </c>
      <c r="M1070" s="118" t="str">
        <f>Ave!K64</f>
        <v/>
      </c>
      <c r="N1070" s="118" t="str">
        <f>Ave!L64</f>
        <v/>
      </c>
      <c r="O1070" s="118" t="str">
        <f>Ave!M64</f>
        <v/>
      </c>
      <c r="P1070" s="118" t="str">
        <f>Ave!N64</f>
        <v/>
      </c>
      <c r="Q1070" s="118" t="str">
        <f>Ave!O64</f>
        <v/>
      </c>
      <c r="R1070" s="118" t="str">
        <f>Ave!P64</f>
        <v/>
      </c>
      <c r="S1070" s="118" t="str">
        <f>Ave!Q64</f>
        <v/>
      </c>
      <c r="T1070" s="118" t="str">
        <f>Ave!R64</f>
        <v/>
      </c>
      <c r="U1070" s="118" t="str">
        <f>Ave!S64</f>
        <v/>
      </c>
      <c r="V1070" s="205"/>
    </row>
    <row r="1071" spans="2:22" s="2" customFormat="1" ht="15" customHeight="1"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1"/>
      <c r="U1071" s="52"/>
      <c r="V1071" s="53"/>
    </row>
    <row r="1072" spans="2:22" s="2" customFormat="1" ht="15" customHeight="1">
      <c r="B1072" s="188" t="s">
        <v>73</v>
      </c>
      <c r="C1072" s="188"/>
      <c r="D1072" s="188"/>
      <c r="E1072" s="188"/>
      <c r="F1072" s="187" t="s">
        <v>74</v>
      </c>
      <c r="G1072" s="187"/>
      <c r="H1072" s="187"/>
      <c r="I1072" s="187"/>
      <c r="J1072" s="187"/>
      <c r="K1072" s="187"/>
      <c r="L1072" s="187"/>
      <c r="M1072" s="187"/>
      <c r="N1072" s="188" t="s">
        <v>75</v>
      </c>
      <c r="O1072" s="188"/>
      <c r="P1072" s="188"/>
      <c r="Q1072" s="188"/>
      <c r="R1072" s="188"/>
      <c r="S1072" s="188"/>
      <c r="T1072" s="188"/>
      <c r="U1072" s="188"/>
      <c r="V1072" s="188"/>
    </row>
    <row r="1073" spans="2:22" s="2" customFormat="1" ht="15" customHeight="1">
      <c r="B1073" s="187" t="s">
        <v>76</v>
      </c>
      <c r="C1073" s="187"/>
      <c r="D1073" s="187"/>
      <c r="E1073" s="187"/>
      <c r="F1073" s="187"/>
      <c r="G1073" s="187"/>
      <c r="H1073" s="187"/>
      <c r="I1073" s="187"/>
      <c r="J1073" s="187"/>
      <c r="K1073" s="187"/>
      <c r="L1073" s="187"/>
      <c r="M1073" s="187"/>
      <c r="N1073" s="54"/>
      <c r="O1073" s="54" t="s">
        <v>77</v>
      </c>
      <c r="P1073" s="54"/>
      <c r="Q1073" s="54"/>
      <c r="R1073" s="54"/>
      <c r="S1073" s="54"/>
      <c r="T1073" s="54"/>
      <c r="U1073" s="54"/>
      <c r="V1073" s="54"/>
    </row>
    <row r="1074" spans="2:22" s="2" customFormat="1" ht="15" customHeight="1">
      <c r="B1074" s="187" t="s">
        <v>76</v>
      </c>
      <c r="C1074" s="187"/>
      <c r="D1074" s="187"/>
      <c r="E1074" s="187"/>
      <c r="F1074" s="187"/>
      <c r="G1074" s="187"/>
      <c r="H1074" s="187"/>
      <c r="I1074" s="187"/>
      <c r="J1074" s="187"/>
      <c r="K1074" s="187"/>
      <c r="L1074" s="187"/>
      <c r="M1074" s="187"/>
      <c r="N1074" s="51"/>
      <c r="O1074" s="51"/>
      <c r="P1074" s="51"/>
      <c r="Q1074" s="51"/>
      <c r="R1074" s="51"/>
      <c r="S1074" s="51"/>
      <c r="T1074" s="51"/>
      <c r="U1074" s="52"/>
      <c r="V1074" s="53"/>
    </row>
    <row r="1075" spans="2:22" s="2" customFormat="1" ht="15" customHeight="1">
      <c r="B1075" s="55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  <c r="N1075" s="188" t="s">
        <v>78</v>
      </c>
      <c r="O1075" s="188"/>
      <c r="P1075" s="188"/>
      <c r="Q1075" s="188"/>
      <c r="R1075" s="188"/>
      <c r="S1075" s="188"/>
      <c r="T1075" s="188"/>
      <c r="U1075" s="188"/>
      <c r="V1075" s="188"/>
    </row>
    <row r="1076" spans="2:22" s="2" customFormat="1" ht="15" customHeight="1">
      <c r="B1076" s="189" t="s">
        <v>79</v>
      </c>
      <c r="C1076" s="189"/>
      <c r="D1076" s="189"/>
      <c r="E1076" s="189"/>
      <c r="F1076" s="189"/>
      <c r="G1076" s="189"/>
      <c r="H1076" s="189"/>
      <c r="I1076" s="189"/>
      <c r="J1076" s="189"/>
      <c r="K1076" s="189"/>
      <c r="L1076" s="189"/>
      <c r="M1076" s="189"/>
      <c r="N1076" s="51"/>
      <c r="O1076" s="51"/>
      <c r="P1076" s="51"/>
      <c r="Q1076" s="51"/>
      <c r="R1076" s="51"/>
      <c r="S1076" s="51"/>
      <c r="T1076" s="51"/>
      <c r="U1076" s="52"/>
      <c r="V1076" s="53"/>
    </row>
    <row r="1077" spans="2:22" s="2" customFormat="1" ht="15" customHeight="1"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2"/>
      <c r="V1077" s="53"/>
    </row>
    <row r="1078" spans="2:22" s="2" customFormat="1" ht="15" customHeight="1">
      <c r="B1078" s="189" t="s">
        <v>80</v>
      </c>
      <c r="C1078" s="189"/>
      <c r="D1078" s="189"/>
      <c r="E1078" s="189"/>
      <c r="F1078" s="189"/>
      <c r="G1078" s="189"/>
      <c r="H1078" s="189"/>
      <c r="I1078" s="189"/>
      <c r="J1078" s="189"/>
      <c r="K1078" s="189"/>
      <c r="L1078" s="189"/>
      <c r="M1078" s="189"/>
      <c r="N1078" s="51"/>
      <c r="O1078" s="51"/>
      <c r="P1078" s="51"/>
      <c r="Q1078" s="51"/>
      <c r="R1078" s="51"/>
      <c r="S1078" s="51"/>
      <c r="T1078" s="51"/>
      <c r="U1078" s="52"/>
      <c r="V1078" s="53"/>
    </row>
    <row r="1079" spans="2:22" s="2" customFormat="1" ht="15" customHeight="1"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6"/>
      <c r="N1079" s="51"/>
      <c r="O1079" s="51"/>
      <c r="P1079" s="51"/>
      <c r="Q1079" s="51"/>
      <c r="R1079" s="51"/>
      <c r="S1079" s="51"/>
      <c r="T1079" s="51"/>
      <c r="U1079" s="52"/>
      <c r="V1079" s="53"/>
    </row>
    <row r="1080" spans="2:22" s="22" customFormat="1">
      <c r="B1080" s="21"/>
      <c r="C1080" s="21"/>
    </row>
    <row r="1081" spans="2:22" s="22" customFormat="1">
      <c r="B1081" s="21"/>
      <c r="C1081" s="21"/>
    </row>
    <row r="1082" spans="2:22" s="22" customFormat="1">
      <c r="B1082" s="21"/>
      <c r="C1082" s="21"/>
    </row>
    <row r="1083" spans="2:22" s="22" customFormat="1">
      <c r="B1083" s="21"/>
      <c r="C1083" s="21"/>
    </row>
    <row r="1084" spans="2:22" s="22" customFormat="1">
      <c r="B1084" s="21"/>
      <c r="C1084" s="21"/>
    </row>
    <row r="1085" spans="2:22" s="22" customFormat="1">
      <c r="B1085" s="21"/>
      <c r="C1085" s="21"/>
    </row>
    <row r="1086" spans="2:22" s="22" customFormat="1">
      <c r="B1086" s="21"/>
      <c r="C1086" s="21"/>
    </row>
    <row r="1087" spans="2:22" s="22" customFormat="1">
      <c r="B1087" s="21"/>
      <c r="C1087" s="21"/>
    </row>
    <row r="1088" spans="2:22" s="22" customFormat="1">
      <c r="B1088" s="21"/>
      <c r="C1088" s="21"/>
    </row>
    <row r="1089" spans="2:3" s="22" customFormat="1">
      <c r="B1089" s="21"/>
      <c r="C1089" s="21"/>
    </row>
    <row r="1090" spans="2:3" s="22" customFormat="1">
      <c r="B1090" s="21"/>
      <c r="C1090" s="21"/>
    </row>
    <row r="1091" spans="2:3" s="22" customFormat="1">
      <c r="B1091" s="21"/>
      <c r="C1091" s="21"/>
    </row>
    <row r="1092" spans="2:3" s="22" customFormat="1">
      <c r="B1092" s="21"/>
      <c r="C1092" s="21"/>
    </row>
    <row r="1093" spans="2:3" s="22" customFormat="1">
      <c r="B1093" s="21"/>
      <c r="C1093" s="21"/>
    </row>
    <row r="1094" spans="2:3" s="22" customFormat="1">
      <c r="B1094" s="21"/>
      <c r="C1094" s="21"/>
    </row>
    <row r="1095" spans="2:3" s="22" customFormat="1">
      <c r="B1095" s="21"/>
      <c r="C1095" s="21"/>
    </row>
    <row r="1096" spans="2:3" s="22" customFormat="1">
      <c r="B1096" s="21"/>
      <c r="C1096" s="21"/>
    </row>
    <row r="1097" spans="2:3" s="22" customFormat="1">
      <c r="B1097" s="21"/>
      <c r="C1097" s="21"/>
    </row>
    <row r="1098" spans="2:3" s="22" customFormat="1">
      <c r="B1098" s="21"/>
      <c r="C1098" s="21"/>
    </row>
    <row r="1099" spans="2:3" s="22" customFormat="1">
      <c r="B1099" s="21"/>
      <c r="C1099" s="21"/>
    </row>
    <row r="1100" spans="2:3" s="22" customFormat="1">
      <c r="B1100" s="21"/>
      <c r="C1100" s="21"/>
    </row>
    <row r="1101" spans="2:3" s="22" customFormat="1">
      <c r="B1101" s="21"/>
      <c r="C1101" s="21"/>
    </row>
    <row r="1102" spans="2:3" s="22" customFormat="1">
      <c r="B1102" s="21"/>
      <c r="C1102" s="21"/>
    </row>
    <row r="1103" spans="2:3" s="22" customFormat="1">
      <c r="B1103" s="21"/>
      <c r="C1103" s="21"/>
    </row>
    <row r="1104" spans="2:3" s="22" customFormat="1">
      <c r="B1104" s="21"/>
      <c r="C1104" s="21"/>
    </row>
    <row r="1105" spans="2:3" s="22" customFormat="1">
      <c r="B1105" s="21"/>
      <c r="C1105" s="21"/>
    </row>
    <row r="1106" spans="2:3" s="22" customFormat="1">
      <c r="B1106" s="21"/>
      <c r="C1106" s="21"/>
    </row>
    <row r="1107" spans="2:3" s="22" customFormat="1">
      <c r="B1107" s="21"/>
      <c r="C1107" s="21"/>
    </row>
    <row r="1108" spans="2:3" s="22" customFormat="1">
      <c r="B1108" s="21"/>
      <c r="C1108" s="21"/>
    </row>
    <row r="1109" spans="2:3" s="22" customFormat="1">
      <c r="B1109" s="21"/>
      <c r="C1109" s="21"/>
    </row>
    <row r="1110" spans="2:3" s="22" customFormat="1">
      <c r="B1110" s="21"/>
      <c r="C1110" s="21"/>
    </row>
    <row r="1111" spans="2:3" s="22" customFormat="1">
      <c r="B1111" s="21"/>
      <c r="C1111" s="21"/>
    </row>
    <row r="1112" spans="2:3" s="22" customFormat="1">
      <c r="B1112" s="21"/>
      <c r="C1112" s="21"/>
    </row>
    <row r="1113" spans="2:3" s="22" customFormat="1">
      <c r="B1113" s="21"/>
      <c r="C1113" s="21"/>
    </row>
    <row r="1114" spans="2:3" s="22" customFormat="1">
      <c r="B1114" s="21"/>
      <c r="C1114" s="21"/>
    </row>
    <row r="1115" spans="2:3" s="22" customFormat="1">
      <c r="B1115" s="21"/>
      <c r="C1115" s="21"/>
    </row>
    <row r="1116" spans="2:3" s="22" customFormat="1">
      <c r="B1116" s="21"/>
      <c r="C1116" s="21"/>
    </row>
    <row r="1117" spans="2:3" s="22" customFormat="1">
      <c r="B1117" s="21"/>
      <c r="C1117" s="21"/>
    </row>
    <row r="1118" spans="2:3" s="22" customFormat="1">
      <c r="B1118" s="21"/>
      <c r="C1118" s="21"/>
    </row>
    <row r="1119" spans="2:3" s="22" customFormat="1">
      <c r="B1119" s="21"/>
      <c r="C1119" s="21"/>
    </row>
    <row r="1120" spans="2:3" s="22" customFormat="1">
      <c r="B1120" s="21"/>
      <c r="C1120" s="21"/>
    </row>
    <row r="1121" spans="2:3" s="22" customFormat="1">
      <c r="B1121" s="21"/>
      <c r="C1121" s="21"/>
    </row>
    <row r="1122" spans="2:3" s="22" customFormat="1">
      <c r="B1122" s="21"/>
      <c r="C1122" s="21"/>
    </row>
    <row r="1123" spans="2:3" s="22" customFormat="1">
      <c r="B1123" s="21"/>
      <c r="C1123" s="21"/>
    </row>
    <row r="1124" spans="2:3" s="22" customFormat="1">
      <c r="B1124" s="21"/>
      <c r="C1124" s="21"/>
    </row>
    <row r="1125" spans="2:3" s="22" customFormat="1">
      <c r="B1125" s="21"/>
      <c r="C1125" s="21"/>
    </row>
    <row r="1126" spans="2:3" s="22" customFormat="1">
      <c r="B1126" s="21"/>
      <c r="C1126" s="21"/>
    </row>
    <row r="1127" spans="2:3" s="22" customFormat="1">
      <c r="B1127" s="21"/>
      <c r="C1127" s="21"/>
    </row>
    <row r="1128" spans="2:3" s="22" customFormat="1">
      <c r="B1128" s="21"/>
      <c r="C1128" s="21"/>
    </row>
    <row r="1129" spans="2:3" s="22" customFormat="1">
      <c r="B1129" s="21"/>
      <c r="C1129" s="21"/>
    </row>
    <row r="1130" spans="2:3" s="22" customFormat="1">
      <c r="B1130" s="21"/>
      <c r="C1130" s="21"/>
    </row>
    <row r="1131" spans="2:3" s="22" customFormat="1">
      <c r="B1131" s="21"/>
      <c r="C1131" s="21"/>
    </row>
    <row r="1132" spans="2:3" s="22" customFormat="1">
      <c r="B1132" s="21"/>
      <c r="C1132" s="21"/>
    </row>
    <row r="1133" spans="2:3" s="22" customFormat="1">
      <c r="B1133" s="21"/>
      <c r="C1133" s="21"/>
    </row>
    <row r="1134" spans="2:3" s="22" customFormat="1">
      <c r="B1134" s="21"/>
      <c r="C1134" s="21"/>
    </row>
    <row r="1135" spans="2:3" s="22" customFormat="1">
      <c r="B1135" s="21"/>
      <c r="C1135" s="21"/>
    </row>
    <row r="1136" spans="2:3" s="22" customFormat="1">
      <c r="B1136" s="21"/>
      <c r="C1136" s="21"/>
    </row>
    <row r="1137" spans="2:3" s="22" customFormat="1">
      <c r="B1137" s="21"/>
      <c r="C1137" s="21"/>
    </row>
    <row r="1138" spans="2:3" s="22" customFormat="1">
      <c r="B1138" s="21"/>
      <c r="C1138" s="21"/>
    </row>
    <row r="1139" spans="2:3" s="22" customFormat="1">
      <c r="B1139" s="21"/>
      <c r="C1139" s="21"/>
    </row>
    <row r="1140" spans="2:3" s="22" customFormat="1">
      <c r="B1140" s="21"/>
      <c r="C1140" s="21"/>
    </row>
    <row r="1141" spans="2:3" s="22" customFormat="1">
      <c r="B1141" s="21"/>
      <c r="C1141" s="21"/>
    </row>
    <row r="1142" spans="2:3" s="22" customFormat="1">
      <c r="B1142" s="21"/>
      <c r="C1142" s="21"/>
    </row>
    <row r="1143" spans="2:3" s="22" customFormat="1">
      <c r="B1143" s="21"/>
      <c r="C1143" s="21"/>
    </row>
    <row r="1144" spans="2:3" s="22" customFormat="1">
      <c r="B1144" s="21"/>
      <c r="C1144" s="21"/>
    </row>
    <row r="1145" spans="2:3" s="22" customFormat="1">
      <c r="B1145" s="21"/>
      <c r="C1145" s="21"/>
    </row>
    <row r="1146" spans="2:3" s="22" customFormat="1">
      <c r="B1146" s="21"/>
      <c r="C1146" s="21"/>
    </row>
    <row r="1147" spans="2:3" s="22" customFormat="1">
      <c r="B1147" s="21"/>
      <c r="C1147" s="21"/>
    </row>
    <row r="1148" spans="2:3" s="22" customFormat="1">
      <c r="B1148" s="21"/>
      <c r="C1148" s="21"/>
    </row>
    <row r="1149" spans="2:3" s="22" customFormat="1">
      <c r="B1149" s="21"/>
      <c r="C1149" s="21"/>
    </row>
    <row r="1150" spans="2:3" s="22" customFormat="1">
      <c r="B1150" s="21"/>
      <c r="C1150" s="21"/>
    </row>
    <row r="1151" spans="2:3" s="22" customFormat="1">
      <c r="B1151" s="21"/>
      <c r="C1151" s="21"/>
    </row>
    <row r="1152" spans="2:3" s="22" customFormat="1">
      <c r="B1152" s="21"/>
      <c r="C1152" s="21"/>
    </row>
    <row r="1153" spans="2:23" s="22" customFormat="1">
      <c r="B1153" s="21"/>
      <c r="C1153" s="21"/>
    </row>
    <row r="1154" spans="2:23" s="22" customFormat="1">
      <c r="B1154" s="21"/>
      <c r="C1154" s="21"/>
      <c r="W1154" s="46"/>
    </row>
    <row r="1155" spans="2:23" s="22" customFormat="1">
      <c r="B1155" s="21"/>
      <c r="C1155" s="21"/>
      <c r="W1155" s="46"/>
    </row>
    <row r="1156" spans="2:23" s="22" customFormat="1">
      <c r="B1156" s="21"/>
      <c r="C1156" s="21"/>
      <c r="W1156" s="46"/>
    </row>
    <row r="1157" spans="2:23" s="22" customFormat="1">
      <c r="B1157" s="21"/>
      <c r="C1157" s="21"/>
      <c r="W1157" s="46"/>
    </row>
    <row r="1158" spans="2:23" s="22" customFormat="1">
      <c r="B1158" s="21"/>
      <c r="C1158" s="21"/>
      <c r="W1158" s="46"/>
    </row>
    <row r="1159" spans="2:23" s="22" customFormat="1">
      <c r="B1159" s="21"/>
      <c r="C1159" s="21"/>
      <c r="W1159" s="46"/>
    </row>
    <row r="1160" spans="2:23" s="22" customFormat="1">
      <c r="B1160" s="21"/>
      <c r="C1160" s="21"/>
      <c r="W1160" s="46"/>
    </row>
    <row r="1161" spans="2:23" s="22" customFormat="1">
      <c r="B1161" s="21"/>
      <c r="C1161" s="21"/>
      <c r="W1161" s="46"/>
    </row>
    <row r="1162" spans="2:23" s="22" customFormat="1">
      <c r="B1162" s="21"/>
      <c r="C1162" s="21"/>
      <c r="W1162" s="46"/>
    </row>
    <row r="1163" spans="2:23" s="22" customFormat="1">
      <c r="B1163" s="21"/>
      <c r="C1163" s="21"/>
      <c r="W1163" s="46"/>
    </row>
    <row r="1164" spans="2:23" s="22" customFormat="1">
      <c r="B1164" s="21"/>
      <c r="C1164" s="21"/>
      <c r="W1164" s="46"/>
    </row>
    <row r="1165" spans="2:23" s="22" customFormat="1">
      <c r="B1165" s="21"/>
      <c r="C1165" s="21"/>
      <c r="W1165" s="46"/>
    </row>
    <row r="1166" spans="2:23" s="22" customFormat="1">
      <c r="B1166" s="21"/>
      <c r="C1166" s="21"/>
      <c r="W1166" s="46"/>
    </row>
    <row r="1167" spans="2:23" s="22" customFormat="1">
      <c r="B1167" s="21"/>
      <c r="C1167" s="21"/>
      <c r="W1167" s="46"/>
    </row>
    <row r="1168" spans="2:23" s="22" customFormat="1">
      <c r="B1168" s="21"/>
      <c r="C1168" s="21"/>
      <c r="W1168" s="46"/>
    </row>
    <row r="1169" spans="2:22">
      <c r="B1169" s="19"/>
      <c r="C1169" s="19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</row>
    <row r="1170" spans="2:22">
      <c r="B1170" s="19"/>
      <c r="C1170" s="19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</row>
    <row r="1171" spans="2:22">
      <c r="B1171" s="19"/>
      <c r="C1171" s="19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</row>
    <row r="1172" spans="2:22">
      <c r="B1172" s="19"/>
      <c r="C1172" s="19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</row>
    <row r="1173" spans="2:22">
      <c r="B1173" s="19"/>
      <c r="C1173" s="19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</row>
    <row r="1174" spans="2:22">
      <c r="B1174" s="19"/>
      <c r="C1174" s="19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</row>
    <row r="1175" spans="2:22">
      <c r="B1175" s="19"/>
      <c r="C1175" s="19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</row>
    <row r="1176" spans="2:22">
      <c r="B1176" s="19"/>
      <c r="C1176" s="19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</row>
    <row r="1177" spans="2:22">
      <c r="B1177" s="19"/>
      <c r="C1177" s="19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</row>
    <row r="1178" spans="2:22">
      <c r="B1178" s="19"/>
      <c r="C1178" s="19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</row>
    <row r="1179" spans="2:22">
      <c r="B1179" s="19"/>
      <c r="C1179" s="19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</row>
    <row r="1180" spans="2:22">
      <c r="B1180" s="19"/>
      <c r="C1180" s="19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</row>
    <row r="1181" spans="2:22">
      <c r="B1181" s="19"/>
      <c r="C1181" s="19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</row>
    <row r="1182" spans="2:22">
      <c r="B1182" s="19"/>
      <c r="C1182" s="19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</row>
    <row r="1183" spans="2:22">
      <c r="B1183" s="19"/>
      <c r="C1183" s="19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</row>
    <row r="1184" spans="2:22">
      <c r="B1184" s="19"/>
      <c r="C1184" s="19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</row>
    <row r="1185" spans="2:22">
      <c r="B1185" s="19"/>
      <c r="C1185" s="19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</row>
    <row r="1186" spans="2:22">
      <c r="B1186" s="19"/>
      <c r="C1186" s="19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</row>
    <row r="1187" spans="2:22">
      <c r="B1187" s="19"/>
      <c r="C1187" s="19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</row>
    <row r="1188" spans="2:22">
      <c r="B1188" s="19"/>
      <c r="C1188" s="19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</row>
    <row r="1189" spans="2:22">
      <c r="B1189" s="19"/>
      <c r="C1189" s="19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</row>
    <row r="1190" spans="2:22">
      <c r="B1190" s="19"/>
      <c r="C1190" s="19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</row>
    <row r="1191" spans="2:22">
      <c r="B1191" s="19"/>
      <c r="C1191" s="19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</row>
    <row r="1192" spans="2:22">
      <c r="B1192" s="19"/>
      <c r="C1192" s="19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</row>
    <row r="1193" spans="2:22">
      <c r="B1193" s="19"/>
      <c r="C1193" s="19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</row>
    <row r="1194" spans="2:22">
      <c r="B1194" s="19"/>
      <c r="C1194" s="19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</row>
    <row r="1195" spans="2:22">
      <c r="B1195" s="19"/>
      <c r="C1195" s="19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</row>
    <row r="1196" spans="2:22">
      <c r="B1196" s="19"/>
      <c r="C1196" s="19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</row>
    <row r="1197" spans="2:22">
      <c r="B1197" s="19"/>
      <c r="C1197" s="19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</row>
    <row r="1198" spans="2:22">
      <c r="B1198" s="19"/>
      <c r="C1198" s="19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</row>
    <row r="1199" spans="2:22">
      <c r="B1199" s="19"/>
      <c r="C1199" s="19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</row>
    <row r="1200" spans="2:22">
      <c r="B1200" s="19"/>
      <c r="C1200" s="19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</row>
    <row r="1201" spans="2:22">
      <c r="B1201" s="19"/>
      <c r="C1201" s="19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</row>
    <row r="1202" spans="2:22">
      <c r="B1202" s="19"/>
      <c r="C1202" s="19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</row>
    <row r="1203" spans="2:22">
      <c r="B1203" s="19"/>
      <c r="C1203" s="19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</row>
    <row r="1204" spans="2:22">
      <c r="B1204" s="19"/>
      <c r="C1204" s="19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</row>
    <row r="1205" spans="2:22">
      <c r="B1205" s="19"/>
      <c r="C1205" s="19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</row>
    <row r="1206" spans="2:22">
      <c r="B1206" s="19"/>
      <c r="C1206" s="19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</row>
    <row r="1207" spans="2:22">
      <c r="B1207" s="19"/>
      <c r="C1207" s="19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</row>
    <row r="1208" spans="2:22">
      <c r="B1208" s="19"/>
      <c r="C1208" s="19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</row>
  </sheetData>
  <sheetProtection sheet="1" objects="1" scenarios="1"/>
  <mergeCells count="1433">
    <mergeCell ref="V5:V7"/>
    <mergeCell ref="B24:B26"/>
    <mergeCell ref="C24:C26"/>
    <mergeCell ref="D24:D26"/>
    <mergeCell ref="E24:E26"/>
    <mergeCell ref="F24:F26"/>
    <mergeCell ref="V24:V26"/>
    <mergeCell ref="B9:E9"/>
    <mergeCell ref="F9:M9"/>
    <mergeCell ref="N9:V9"/>
    <mergeCell ref="H3:R3"/>
    <mergeCell ref="S3:S4"/>
    <mergeCell ref="T3:T4"/>
    <mergeCell ref="U3:U4"/>
    <mergeCell ref="V3:V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S22:S23"/>
    <mergeCell ref="T22:T23"/>
    <mergeCell ref="U22:U23"/>
    <mergeCell ref="V22:V23"/>
    <mergeCell ref="H22:R22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H39:R39"/>
    <mergeCell ref="S39:S40"/>
    <mergeCell ref="T39:T40"/>
    <mergeCell ref="U39:U40"/>
    <mergeCell ref="V39:V40"/>
    <mergeCell ref="B45:E45"/>
    <mergeCell ref="F45:M45"/>
    <mergeCell ref="N45:V45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B41:B43"/>
    <mergeCell ref="C41:C43"/>
    <mergeCell ref="D41:D43"/>
    <mergeCell ref="E41:E43"/>
    <mergeCell ref="F41:F43"/>
    <mergeCell ref="V41:V43"/>
    <mergeCell ref="H58:R58"/>
    <mergeCell ref="S58:S59"/>
    <mergeCell ref="T58:T59"/>
    <mergeCell ref="U58:U59"/>
    <mergeCell ref="V58:V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B60:B62"/>
    <mergeCell ref="C60:C62"/>
    <mergeCell ref="D60:D62"/>
    <mergeCell ref="E60:E62"/>
    <mergeCell ref="F60:F62"/>
    <mergeCell ref="V60:V62"/>
    <mergeCell ref="H75:R75"/>
    <mergeCell ref="S75:S76"/>
    <mergeCell ref="T75:T76"/>
    <mergeCell ref="U75:U76"/>
    <mergeCell ref="V75:V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V77:V79"/>
    <mergeCell ref="H94:R94"/>
    <mergeCell ref="S94:S95"/>
    <mergeCell ref="T94:T95"/>
    <mergeCell ref="U94:U95"/>
    <mergeCell ref="V94:V95"/>
    <mergeCell ref="B100:E100"/>
    <mergeCell ref="F100:M100"/>
    <mergeCell ref="N100:V100"/>
    <mergeCell ref="B82:M82"/>
    <mergeCell ref="B83:M83"/>
    <mergeCell ref="N84:V84"/>
    <mergeCell ref="B85:M85"/>
    <mergeCell ref="B87:M87"/>
    <mergeCell ref="B94:B95"/>
    <mergeCell ref="D94:D95"/>
    <mergeCell ref="E94:E95"/>
    <mergeCell ref="F94:F95"/>
    <mergeCell ref="G94:G95"/>
    <mergeCell ref="B96:B98"/>
    <mergeCell ref="C96:C98"/>
    <mergeCell ref="D96:D98"/>
    <mergeCell ref="E96:E98"/>
    <mergeCell ref="F96:F98"/>
    <mergeCell ref="V96:V98"/>
    <mergeCell ref="H111:R111"/>
    <mergeCell ref="S111:S112"/>
    <mergeCell ref="T111:T112"/>
    <mergeCell ref="U111:U112"/>
    <mergeCell ref="V111:V112"/>
    <mergeCell ref="B117:E117"/>
    <mergeCell ref="F117:M117"/>
    <mergeCell ref="N117:V117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B113:B115"/>
    <mergeCell ref="C113:C115"/>
    <mergeCell ref="D113:D115"/>
    <mergeCell ref="E113:E115"/>
    <mergeCell ref="F113:F115"/>
    <mergeCell ref="V113:V115"/>
    <mergeCell ref="H130:R130"/>
    <mergeCell ref="S130:S131"/>
    <mergeCell ref="T130:T131"/>
    <mergeCell ref="U130:U131"/>
    <mergeCell ref="V130:V131"/>
    <mergeCell ref="B136:E136"/>
    <mergeCell ref="F136:M136"/>
    <mergeCell ref="N136:V136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B132:B134"/>
    <mergeCell ref="C132:C134"/>
    <mergeCell ref="D132:D134"/>
    <mergeCell ref="E132:E134"/>
    <mergeCell ref="F132:F134"/>
    <mergeCell ref="V132:V134"/>
    <mergeCell ref="H147:R147"/>
    <mergeCell ref="S147:S148"/>
    <mergeCell ref="T147:T148"/>
    <mergeCell ref="U147:U148"/>
    <mergeCell ref="V147:V148"/>
    <mergeCell ref="B153:E153"/>
    <mergeCell ref="F153:M153"/>
    <mergeCell ref="N153:V153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B149:B151"/>
    <mergeCell ref="C149:C151"/>
    <mergeCell ref="D149:D151"/>
    <mergeCell ref="E149:E151"/>
    <mergeCell ref="F149:F151"/>
    <mergeCell ref="V149:V151"/>
    <mergeCell ref="H166:R166"/>
    <mergeCell ref="S166:S167"/>
    <mergeCell ref="T166:T167"/>
    <mergeCell ref="U166:U167"/>
    <mergeCell ref="V166:V167"/>
    <mergeCell ref="B172:E172"/>
    <mergeCell ref="F172:M172"/>
    <mergeCell ref="N172:V172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B168:B170"/>
    <mergeCell ref="C168:C170"/>
    <mergeCell ref="D168:D170"/>
    <mergeCell ref="E168:E170"/>
    <mergeCell ref="F168:F170"/>
    <mergeCell ref="V168:V170"/>
    <mergeCell ref="H183:R183"/>
    <mergeCell ref="S183:S184"/>
    <mergeCell ref="T183:T184"/>
    <mergeCell ref="U183:U184"/>
    <mergeCell ref="V183:V184"/>
    <mergeCell ref="B189:E189"/>
    <mergeCell ref="F189:M189"/>
    <mergeCell ref="N189:V189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B185:B187"/>
    <mergeCell ref="C185:C187"/>
    <mergeCell ref="D185:D187"/>
    <mergeCell ref="E185:E187"/>
    <mergeCell ref="F185:F187"/>
    <mergeCell ref="V185:V187"/>
    <mergeCell ref="H202:R202"/>
    <mergeCell ref="S202:S203"/>
    <mergeCell ref="T202:T203"/>
    <mergeCell ref="U202:U203"/>
    <mergeCell ref="V202:V203"/>
    <mergeCell ref="B208:E208"/>
    <mergeCell ref="F208:M208"/>
    <mergeCell ref="N208:V208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B204:B206"/>
    <mergeCell ref="C204:C206"/>
    <mergeCell ref="D204:D206"/>
    <mergeCell ref="E204:E206"/>
    <mergeCell ref="F204:F206"/>
    <mergeCell ref="V204:V206"/>
    <mergeCell ref="H219:R219"/>
    <mergeCell ref="S219:S220"/>
    <mergeCell ref="T219:T220"/>
    <mergeCell ref="U219:U220"/>
    <mergeCell ref="V219:V220"/>
    <mergeCell ref="B225:E225"/>
    <mergeCell ref="F225:M225"/>
    <mergeCell ref="N225:V225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B221:B223"/>
    <mergeCell ref="C221:C223"/>
    <mergeCell ref="D221:D223"/>
    <mergeCell ref="E221:E223"/>
    <mergeCell ref="F221:F223"/>
    <mergeCell ref="V221:V223"/>
    <mergeCell ref="H238:R238"/>
    <mergeCell ref="S238:S239"/>
    <mergeCell ref="T238:T239"/>
    <mergeCell ref="U238:U239"/>
    <mergeCell ref="V238:V239"/>
    <mergeCell ref="B244:E244"/>
    <mergeCell ref="F244:M244"/>
    <mergeCell ref="N244:V244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B240:B242"/>
    <mergeCell ref="C240:C242"/>
    <mergeCell ref="D240:D242"/>
    <mergeCell ref="E240:E242"/>
    <mergeCell ref="F240:F242"/>
    <mergeCell ref="V240:V242"/>
    <mergeCell ref="H255:R255"/>
    <mergeCell ref="S255:S256"/>
    <mergeCell ref="T255:T256"/>
    <mergeCell ref="U255:U256"/>
    <mergeCell ref="V255:V256"/>
    <mergeCell ref="B261:E261"/>
    <mergeCell ref="F261:M261"/>
    <mergeCell ref="N261:V261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B257:B259"/>
    <mergeCell ref="C257:C259"/>
    <mergeCell ref="D257:D259"/>
    <mergeCell ref="E257:E259"/>
    <mergeCell ref="F257:F259"/>
    <mergeCell ref="V257:V259"/>
    <mergeCell ref="H274:R274"/>
    <mergeCell ref="S274:S275"/>
    <mergeCell ref="T274:T275"/>
    <mergeCell ref="U274:U275"/>
    <mergeCell ref="V274:V275"/>
    <mergeCell ref="B280:E280"/>
    <mergeCell ref="F280:M280"/>
    <mergeCell ref="N280:V280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B276:B278"/>
    <mergeCell ref="C276:C278"/>
    <mergeCell ref="D276:D278"/>
    <mergeCell ref="E276:E278"/>
    <mergeCell ref="F276:F278"/>
    <mergeCell ref="V276:V278"/>
    <mergeCell ref="H291:R291"/>
    <mergeCell ref="S291:S292"/>
    <mergeCell ref="T291:T292"/>
    <mergeCell ref="U291:U292"/>
    <mergeCell ref="V291:V292"/>
    <mergeCell ref="B297:E297"/>
    <mergeCell ref="F297:M297"/>
    <mergeCell ref="N297:V297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B293:B295"/>
    <mergeCell ref="C293:C295"/>
    <mergeCell ref="D293:D295"/>
    <mergeCell ref="E293:E295"/>
    <mergeCell ref="F293:F295"/>
    <mergeCell ref="V293:V295"/>
    <mergeCell ref="H310:R310"/>
    <mergeCell ref="S310:S311"/>
    <mergeCell ref="T310:T311"/>
    <mergeCell ref="U310:U311"/>
    <mergeCell ref="V310:V311"/>
    <mergeCell ref="B316:E316"/>
    <mergeCell ref="F316:M316"/>
    <mergeCell ref="N316:V316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B312:B314"/>
    <mergeCell ref="C312:C314"/>
    <mergeCell ref="D312:D314"/>
    <mergeCell ref="E312:E314"/>
    <mergeCell ref="F312:F314"/>
    <mergeCell ref="V312:V314"/>
    <mergeCell ref="H327:R327"/>
    <mergeCell ref="S327:S328"/>
    <mergeCell ref="T327:T328"/>
    <mergeCell ref="U327:U328"/>
    <mergeCell ref="V327:V328"/>
    <mergeCell ref="B333:E333"/>
    <mergeCell ref="F333:M333"/>
    <mergeCell ref="N333:V333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B329:B331"/>
    <mergeCell ref="C329:C331"/>
    <mergeCell ref="D329:D331"/>
    <mergeCell ref="E329:E331"/>
    <mergeCell ref="F329:F331"/>
    <mergeCell ref="V329:V331"/>
    <mergeCell ref="H346:R346"/>
    <mergeCell ref="S346:S347"/>
    <mergeCell ref="T346:T347"/>
    <mergeCell ref="U346:U347"/>
    <mergeCell ref="V346:V347"/>
    <mergeCell ref="B352:E352"/>
    <mergeCell ref="F352:M352"/>
    <mergeCell ref="N352:V352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B348:B350"/>
    <mergeCell ref="C348:C350"/>
    <mergeCell ref="D348:D350"/>
    <mergeCell ref="E348:E350"/>
    <mergeCell ref="F348:F350"/>
    <mergeCell ref="V348:V350"/>
    <mergeCell ref="H363:R363"/>
    <mergeCell ref="S363:S364"/>
    <mergeCell ref="T363:T364"/>
    <mergeCell ref="U363:U364"/>
    <mergeCell ref="V363:V364"/>
    <mergeCell ref="B369:E369"/>
    <mergeCell ref="F369:M369"/>
    <mergeCell ref="N369:V369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B365:B367"/>
    <mergeCell ref="C365:C367"/>
    <mergeCell ref="D365:D367"/>
    <mergeCell ref="E365:E367"/>
    <mergeCell ref="F365:F367"/>
    <mergeCell ref="V365:V367"/>
    <mergeCell ref="H382:R382"/>
    <mergeCell ref="S382:S383"/>
    <mergeCell ref="T382:T383"/>
    <mergeCell ref="U382:U383"/>
    <mergeCell ref="V382:V383"/>
    <mergeCell ref="B388:E388"/>
    <mergeCell ref="F388:M388"/>
    <mergeCell ref="N388:V388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B384:B386"/>
    <mergeCell ref="C384:C386"/>
    <mergeCell ref="D384:D386"/>
    <mergeCell ref="E384:E386"/>
    <mergeCell ref="F384:F386"/>
    <mergeCell ref="V384:V386"/>
    <mergeCell ref="H399:R399"/>
    <mergeCell ref="S399:S400"/>
    <mergeCell ref="T399:T400"/>
    <mergeCell ref="U399:U400"/>
    <mergeCell ref="V399:V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B401:B403"/>
    <mergeCell ref="C401:C403"/>
    <mergeCell ref="D401:D403"/>
    <mergeCell ref="E401:E403"/>
    <mergeCell ref="F401:F403"/>
    <mergeCell ref="V401:V403"/>
    <mergeCell ref="H418:R418"/>
    <mergeCell ref="S418:S419"/>
    <mergeCell ref="T418:T419"/>
    <mergeCell ref="U418:U419"/>
    <mergeCell ref="V418:V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B420:B422"/>
    <mergeCell ref="C420:C422"/>
    <mergeCell ref="D420:D422"/>
    <mergeCell ref="E420:E422"/>
    <mergeCell ref="F420:F422"/>
    <mergeCell ref="V420:V422"/>
    <mergeCell ref="H435:R435"/>
    <mergeCell ref="S435:S436"/>
    <mergeCell ref="T435:T436"/>
    <mergeCell ref="U435:U436"/>
    <mergeCell ref="V435:V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B437:B439"/>
    <mergeCell ref="D437:D439"/>
    <mergeCell ref="E437:E439"/>
    <mergeCell ref="F437:F439"/>
    <mergeCell ref="V437:V439"/>
    <mergeCell ref="H454:R454"/>
    <mergeCell ref="S454:S455"/>
    <mergeCell ref="T454:T455"/>
    <mergeCell ref="U454:U455"/>
    <mergeCell ref="V454:V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B456:B458"/>
    <mergeCell ref="D456:D458"/>
    <mergeCell ref="E456:E458"/>
    <mergeCell ref="F456:F458"/>
    <mergeCell ref="V456:V458"/>
    <mergeCell ref="H471:R471"/>
    <mergeCell ref="S471:S472"/>
    <mergeCell ref="T471:T472"/>
    <mergeCell ref="U471:U472"/>
    <mergeCell ref="V471:V472"/>
    <mergeCell ref="B477:E477"/>
    <mergeCell ref="F477:M477"/>
    <mergeCell ref="N477:V477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B473:B475"/>
    <mergeCell ref="C473:C475"/>
    <mergeCell ref="D473:D475"/>
    <mergeCell ref="E473:E475"/>
    <mergeCell ref="F473:F475"/>
    <mergeCell ref="V473:V475"/>
    <mergeCell ref="H490:R490"/>
    <mergeCell ref="S490:S491"/>
    <mergeCell ref="T490:T491"/>
    <mergeCell ref="U490:U491"/>
    <mergeCell ref="V490:V491"/>
    <mergeCell ref="B496:E496"/>
    <mergeCell ref="F496:M496"/>
    <mergeCell ref="N496:V496"/>
    <mergeCell ref="B478:M478"/>
    <mergeCell ref="B479:M479"/>
    <mergeCell ref="N480:V480"/>
    <mergeCell ref="B481:M481"/>
    <mergeCell ref="B483:M483"/>
    <mergeCell ref="B490:B491"/>
    <mergeCell ref="D490:D491"/>
    <mergeCell ref="E490:E491"/>
    <mergeCell ref="F490:F491"/>
    <mergeCell ref="G490:G491"/>
    <mergeCell ref="B492:B494"/>
    <mergeCell ref="C492:C494"/>
    <mergeCell ref="D492:D494"/>
    <mergeCell ref="E492:E494"/>
    <mergeCell ref="F492:F494"/>
    <mergeCell ref="V492:V494"/>
    <mergeCell ref="H507:R507"/>
    <mergeCell ref="S507:S508"/>
    <mergeCell ref="T507:T508"/>
    <mergeCell ref="U507:U508"/>
    <mergeCell ref="V507:V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V509:V511"/>
    <mergeCell ref="H526:R526"/>
    <mergeCell ref="S526:S527"/>
    <mergeCell ref="T526:T527"/>
    <mergeCell ref="U526:U527"/>
    <mergeCell ref="V526:V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V528:V530"/>
    <mergeCell ref="H543:R543"/>
    <mergeCell ref="S543:S544"/>
    <mergeCell ref="T543:T544"/>
    <mergeCell ref="U543:U544"/>
    <mergeCell ref="V543:V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V545:V547"/>
    <mergeCell ref="H562:R562"/>
    <mergeCell ref="S562:S563"/>
    <mergeCell ref="T562:T563"/>
    <mergeCell ref="U562:U563"/>
    <mergeCell ref="V562:V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V564:V566"/>
    <mergeCell ref="H579:R579"/>
    <mergeCell ref="S579:S580"/>
    <mergeCell ref="T579:T580"/>
    <mergeCell ref="U579:U580"/>
    <mergeCell ref="V579:V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V581:V583"/>
    <mergeCell ref="H598:R598"/>
    <mergeCell ref="S598:S599"/>
    <mergeCell ref="T598:T599"/>
    <mergeCell ref="U598:U599"/>
    <mergeCell ref="V598:V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V600:V602"/>
    <mergeCell ref="H615:R615"/>
    <mergeCell ref="S615:S616"/>
    <mergeCell ref="T615:T616"/>
    <mergeCell ref="U615:U616"/>
    <mergeCell ref="V615:V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V617:V619"/>
    <mergeCell ref="H634:R634"/>
    <mergeCell ref="S634:S635"/>
    <mergeCell ref="T634:T635"/>
    <mergeCell ref="U634:U635"/>
    <mergeCell ref="V634:V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V636:V638"/>
    <mergeCell ref="H651:R651"/>
    <mergeCell ref="S651:S652"/>
    <mergeCell ref="T651:T652"/>
    <mergeCell ref="U651:U652"/>
    <mergeCell ref="V651:V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V653:V655"/>
    <mergeCell ref="H670:R670"/>
    <mergeCell ref="S670:S671"/>
    <mergeCell ref="T670:T671"/>
    <mergeCell ref="U670:U671"/>
    <mergeCell ref="V670:V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V672:V674"/>
    <mergeCell ref="H687:R687"/>
    <mergeCell ref="S687:S688"/>
    <mergeCell ref="T687:T688"/>
    <mergeCell ref="U687:U688"/>
    <mergeCell ref="V687:V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V689:V691"/>
    <mergeCell ref="H706:R706"/>
    <mergeCell ref="S706:S707"/>
    <mergeCell ref="T706:T707"/>
    <mergeCell ref="U706:U707"/>
    <mergeCell ref="V706:V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V708:V710"/>
    <mergeCell ref="H723:R723"/>
    <mergeCell ref="S723:S724"/>
    <mergeCell ref="T723:T724"/>
    <mergeCell ref="U723:U724"/>
    <mergeCell ref="V723:V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V725:V727"/>
    <mergeCell ref="H742:R742"/>
    <mergeCell ref="S742:S743"/>
    <mergeCell ref="T742:T743"/>
    <mergeCell ref="U742:U743"/>
    <mergeCell ref="V742:V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V744:V746"/>
    <mergeCell ref="H759:R759"/>
    <mergeCell ref="S759:S760"/>
    <mergeCell ref="T759:T760"/>
    <mergeCell ref="U759:U760"/>
    <mergeCell ref="V759:V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V761:V763"/>
    <mergeCell ref="H778:R778"/>
    <mergeCell ref="S778:S779"/>
    <mergeCell ref="T778:T779"/>
    <mergeCell ref="U778:U779"/>
    <mergeCell ref="V778:V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V780:V782"/>
    <mergeCell ref="H795:R795"/>
    <mergeCell ref="S795:S796"/>
    <mergeCell ref="T795:T796"/>
    <mergeCell ref="U795:U796"/>
    <mergeCell ref="V795:V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V797:V799"/>
    <mergeCell ref="H814:R814"/>
    <mergeCell ref="S814:S815"/>
    <mergeCell ref="T814:T815"/>
    <mergeCell ref="U814:U815"/>
    <mergeCell ref="V814:V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V816:V818"/>
    <mergeCell ref="H831:R831"/>
    <mergeCell ref="S831:S832"/>
    <mergeCell ref="T831:T832"/>
    <mergeCell ref="U831:U832"/>
    <mergeCell ref="V831:V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V833:V835"/>
    <mergeCell ref="H850:R850"/>
    <mergeCell ref="S850:S851"/>
    <mergeCell ref="T850:T851"/>
    <mergeCell ref="U850:U851"/>
    <mergeCell ref="V850:V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V852:V854"/>
    <mergeCell ref="H867:R867"/>
    <mergeCell ref="S867:S868"/>
    <mergeCell ref="T867:T868"/>
    <mergeCell ref="U867:U868"/>
    <mergeCell ref="V867:V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V869:V871"/>
    <mergeCell ref="H886:R886"/>
    <mergeCell ref="S886:S887"/>
    <mergeCell ref="T886:T887"/>
    <mergeCell ref="U886:U887"/>
    <mergeCell ref="V886:V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V888:V890"/>
    <mergeCell ref="H903:R903"/>
    <mergeCell ref="S903:S904"/>
    <mergeCell ref="T903:T904"/>
    <mergeCell ref="U903:U904"/>
    <mergeCell ref="V903:V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V905:V907"/>
    <mergeCell ref="H922:R922"/>
    <mergeCell ref="S922:S923"/>
    <mergeCell ref="T922:T923"/>
    <mergeCell ref="U922:U923"/>
    <mergeCell ref="V922:V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V924:V926"/>
    <mergeCell ref="H939:R939"/>
    <mergeCell ref="S939:S940"/>
    <mergeCell ref="T939:T940"/>
    <mergeCell ref="U939:U940"/>
    <mergeCell ref="V939:V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V941:V943"/>
    <mergeCell ref="H958:R958"/>
    <mergeCell ref="S958:S959"/>
    <mergeCell ref="T958:T959"/>
    <mergeCell ref="U958:U959"/>
    <mergeCell ref="V958:V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V960:V962"/>
    <mergeCell ref="H975:R975"/>
    <mergeCell ref="S975:S976"/>
    <mergeCell ref="T975:T976"/>
    <mergeCell ref="U975:U976"/>
    <mergeCell ref="V975:V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V977:V979"/>
    <mergeCell ref="H994:R994"/>
    <mergeCell ref="S994:S995"/>
    <mergeCell ref="T994:T995"/>
    <mergeCell ref="U994:U995"/>
    <mergeCell ref="V994:V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B996:B998"/>
    <mergeCell ref="D996:D998"/>
    <mergeCell ref="E996:E998"/>
    <mergeCell ref="F996:F998"/>
    <mergeCell ref="V996:V998"/>
    <mergeCell ref="H1011:R1011"/>
    <mergeCell ref="S1011:S1012"/>
    <mergeCell ref="T1011:T1012"/>
    <mergeCell ref="U1011:U1012"/>
    <mergeCell ref="V1011:V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B1013:B1015"/>
    <mergeCell ref="D1013:D1015"/>
    <mergeCell ref="E1013:E1015"/>
    <mergeCell ref="F1013:F1015"/>
    <mergeCell ref="V1013:V1015"/>
    <mergeCell ref="H1030:R1030"/>
    <mergeCell ref="S1030:S1031"/>
    <mergeCell ref="T1030:T1031"/>
    <mergeCell ref="U1030:U1031"/>
    <mergeCell ref="V1030:V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B1032:B1034"/>
    <mergeCell ref="D1032:D1034"/>
    <mergeCell ref="E1032:E1034"/>
    <mergeCell ref="F1032:F1034"/>
    <mergeCell ref="V1032:V1034"/>
    <mergeCell ref="H1047:R1047"/>
    <mergeCell ref="S1047:S1048"/>
    <mergeCell ref="T1047:T1048"/>
    <mergeCell ref="U1047:U1048"/>
    <mergeCell ref="V1047:V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49:B1051"/>
    <mergeCell ref="D1049:D1051"/>
    <mergeCell ref="E1049:E1051"/>
    <mergeCell ref="F1049:F1051"/>
    <mergeCell ref="V1049:V1051"/>
    <mergeCell ref="B1073:M1073"/>
    <mergeCell ref="B1074:M1074"/>
    <mergeCell ref="N1075:V1075"/>
    <mergeCell ref="B1076:M1076"/>
    <mergeCell ref="B1078:M1078"/>
    <mergeCell ref="H1066:R1066"/>
    <mergeCell ref="S1066:S1067"/>
    <mergeCell ref="T1066:T1067"/>
    <mergeCell ref="U1066:U1067"/>
    <mergeCell ref="V1066:V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B1068:B1070"/>
    <mergeCell ref="D1068:D1070"/>
    <mergeCell ref="E1068:E1070"/>
    <mergeCell ref="F1068:F1070"/>
    <mergeCell ref="V1068:V1070"/>
  </mergeCells>
  <conditionalFormatting sqref="H8:Q8 N9:N10 N11:Q11 N12 N13:Q19 H14:M14">
    <cfRule type="cellIs" dxfId="491" priority="482" operator="between">
      <formula>0.0001</formula>
      <formula>49.999</formula>
    </cfRule>
  </conditionalFormatting>
  <conditionalFormatting sqref="H27:Q27 N28:N29 N30:Q30 N31 N32:Q36 H33:M33">
    <cfRule type="cellIs" dxfId="490" priority="474" operator="between">
      <formula>0.0001</formula>
      <formula>49.999</formula>
    </cfRule>
  </conditionalFormatting>
  <conditionalFormatting sqref="H44:Q44 N45:N46 N47:Q47 N48 N49:Q55 H50:M50">
    <cfRule type="cellIs" dxfId="489" priority="466" operator="between">
      <formula>0.0001</formula>
      <formula>49.999</formula>
    </cfRule>
  </conditionalFormatting>
  <conditionalFormatting sqref="H63:Q63 N64:N65 N66:Q66 N67 N68:Q72 H69:M69">
    <cfRule type="cellIs" dxfId="488" priority="458" operator="between">
      <formula>0.0001</formula>
      <formula>49.999</formula>
    </cfRule>
  </conditionalFormatting>
  <conditionalFormatting sqref="H80:Q80 N81:N82 N83:Q83 N84 N85:Q91 H86:M86">
    <cfRule type="cellIs" dxfId="487" priority="450" operator="between">
      <formula>0.0001</formula>
      <formula>49.999</formula>
    </cfRule>
  </conditionalFormatting>
  <conditionalFormatting sqref="H99:Q99 N100:N101 N102:Q102 N103 N104:Q108 H105:M105">
    <cfRule type="cellIs" dxfId="486" priority="442" operator="between">
      <formula>0.0001</formula>
      <formula>49.999</formula>
    </cfRule>
  </conditionalFormatting>
  <conditionalFormatting sqref="H116:Q116 N117:N118 N119:Q119 N120 N121:Q127 H122:M122">
    <cfRule type="cellIs" dxfId="485" priority="434" operator="between">
      <formula>0.0001</formula>
      <formula>49.999</formula>
    </cfRule>
  </conditionalFormatting>
  <conditionalFormatting sqref="H135:Q135 N136:N137 N138:Q138 N139 N140:Q144 H141:M141">
    <cfRule type="cellIs" dxfId="484" priority="426" operator="between">
      <formula>0.0001</formula>
      <formula>49.999</formula>
    </cfRule>
  </conditionalFormatting>
  <conditionalFormatting sqref="H152:Q152 N153:N154 N155:Q155 N156 N157:Q163 H158:M158">
    <cfRule type="cellIs" dxfId="483" priority="418" operator="between">
      <formula>0.0001</formula>
      <formula>49.999</formula>
    </cfRule>
  </conditionalFormatting>
  <conditionalFormatting sqref="H171:Q171 N172:N173 N174:Q174 N175 N176:Q180 H177:M177">
    <cfRule type="cellIs" dxfId="482" priority="410" operator="between">
      <formula>0.0001</formula>
      <formula>49.999</formula>
    </cfRule>
  </conditionalFormatting>
  <conditionalFormatting sqref="H188:Q188 N189:N190 N191:Q191 N192 N193:Q199 H194:M194">
    <cfRule type="cellIs" dxfId="481" priority="402" operator="between">
      <formula>0.0001</formula>
      <formula>49.999</formula>
    </cfRule>
  </conditionalFormatting>
  <conditionalFormatting sqref="H207:Q207 N208:N209 N210:Q210 N211 N212:Q216 H213:M213">
    <cfRule type="cellIs" dxfId="480" priority="394" operator="between">
      <formula>0.0001</formula>
      <formula>49.999</formula>
    </cfRule>
  </conditionalFormatting>
  <conditionalFormatting sqref="H224:Q224 N225:N226 N227:Q227 N228 N229:Q235 H230:M230">
    <cfRule type="cellIs" dxfId="479" priority="386" operator="between">
      <formula>0.0001</formula>
      <formula>49.999</formula>
    </cfRule>
  </conditionalFormatting>
  <conditionalFormatting sqref="H243:Q243 N244:N245 N246:Q246 N247 N248:Q252 H249:M249">
    <cfRule type="cellIs" dxfId="478" priority="378" operator="between">
      <formula>0.0001</formula>
      <formula>49.999</formula>
    </cfRule>
  </conditionalFormatting>
  <conditionalFormatting sqref="H260:Q260 N261:N262 N263:Q263 N264 N265:Q271 H266:M266">
    <cfRule type="cellIs" dxfId="477" priority="370" operator="between">
      <formula>0.0001</formula>
      <formula>49.999</formula>
    </cfRule>
  </conditionalFormatting>
  <conditionalFormatting sqref="H279:Q279 N280:N281 N282:Q282 N283 N284:Q288 H285:M285">
    <cfRule type="cellIs" dxfId="476" priority="362" operator="between">
      <formula>0.0001</formula>
      <formula>49.999</formula>
    </cfRule>
  </conditionalFormatting>
  <conditionalFormatting sqref="H296:Q296 N297:N298 N299:Q299 N300 N301:Q307 H302:M302">
    <cfRule type="cellIs" dxfId="475" priority="354" operator="between">
      <formula>0.0001</formula>
      <formula>49.999</formula>
    </cfRule>
  </conditionalFormatting>
  <conditionalFormatting sqref="H315:Q315 N316:N317 N318:Q318 N319 N320:Q324 H321:M321">
    <cfRule type="cellIs" dxfId="474" priority="346" operator="between">
      <formula>0.0001</formula>
      <formula>49.999</formula>
    </cfRule>
  </conditionalFormatting>
  <conditionalFormatting sqref="H332:Q332 N333:N334 N335:Q335 N336 N337:Q343 H338:M338">
    <cfRule type="cellIs" dxfId="473" priority="338" operator="between">
      <formula>0.0001</formula>
      <formula>49.999</formula>
    </cfRule>
  </conditionalFormatting>
  <conditionalFormatting sqref="H351:Q351 N352:N353 N354:Q354 N355 N356:Q360 H357:M357">
    <cfRule type="cellIs" dxfId="472" priority="330" operator="between">
      <formula>0.0001</formula>
      <formula>49.999</formula>
    </cfRule>
  </conditionalFormatting>
  <conditionalFormatting sqref="H368:Q368 N369:N370 N371:Q371 N372 N373:Q379 H374:M374">
    <cfRule type="cellIs" dxfId="471" priority="322" operator="between">
      <formula>0.0001</formula>
      <formula>49.999</formula>
    </cfRule>
  </conditionalFormatting>
  <conditionalFormatting sqref="H387:Q387 N388:N389 N390:Q390 N391 N392:Q396 H393:M393">
    <cfRule type="cellIs" dxfId="470" priority="314" operator="between">
      <formula>0.0001</formula>
      <formula>49.999</formula>
    </cfRule>
  </conditionalFormatting>
  <conditionalFormatting sqref="H404:Q404 N405:N406 N407:Q407 N408 N409:Q415 H410:M410">
    <cfRule type="cellIs" dxfId="469" priority="306" operator="between">
      <formula>0.0001</formula>
      <formula>49.999</formula>
    </cfRule>
  </conditionalFormatting>
  <conditionalFormatting sqref="H423:Q423 N424:N425 N426:Q426 N427 N428:Q432 H429:M429">
    <cfRule type="cellIs" dxfId="468" priority="298" operator="between">
      <formula>0.0001</formula>
      <formula>49.999</formula>
    </cfRule>
  </conditionalFormatting>
  <conditionalFormatting sqref="H440:Q440 N441:N442 N443:Q443 N444 N445:Q451 H446:M446">
    <cfRule type="cellIs" dxfId="467" priority="290" operator="between">
      <formula>0.0001</formula>
      <formula>49.999</formula>
    </cfRule>
  </conditionalFormatting>
  <conditionalFormatting sqref="H459:Q459 N460:N461 N462:Q462 N463 N464:Q468 H465:M465">
    <cfRule type="cellIs" dxfId="466" priority="282" operator="between">
      <formula>0.0001</formula>
      <formula>49.999</formula>
    </cfRule>
  </conditionalFormatting>
  <conditionalFormatting sqref="H476:Q476 N477:N478 N479:Q479 N480 N481:Q487 H482:M482">
    <cfRule type="cellIs" dxfId="465" priority="274" operator="between">
      <formula>0.0001</formula>
      <formula>49.999</formula>
    </cfRule>
  </conditionalFormatting>
  <conditionalFormatting sqref="H495:Q495 N496:N497 N498:Q498 N499 N500:Q504 H501:M501">
    <cfRule type="cellIs" dxfId="464" priority="266" operator="between">
      <formula>0.0001</formula>
      <formula>49.999</formula>
    </cfRule>
  </conditionalFormatting>
  <conditionalFormatting sqref="H512:Q512 N513:N514 N515:Q515 N516 N517:Q523 H518:M518">
    <cfRule type="cellIs" dxfId="463" priority="258" operator="between">
      <formula>0.0001</formula>
      <formula>49.999</formula>
    </cfRule>
  </conditionalFormatting>
  <conditionalFormatting sqref="H531:Q531 N532:N533 N534:Q534 N535 N536:Q540 H537:M537">
    <cfRule type="cellIs" dxfId="462" priority="250" operator="between">
      <formula>0.0001</formula>
      <formula>49.999</formula>
    </cfRule>
  </conditionalFormatting>
  <conditionalFormatting sqref="H548:Q548 N549:N550 N551:Q551 N552 N553:Q559 H554:M554">
    <cfRule type="cellIs" dxfId="461" priority="242" operator="between">
      <formula>0.0001</formula>
      <formula>49.999</formula>
    </cfRule>
  </conditionalFormatting>
  <conditionalFormatting sqref="H567:Q567 N568:N569 N570:Q570 N571 N572:Q576 H573:M573">
    <cfRule type="cellIs" dxfId="460" priority="234" operator="between">
      <formula>0.0001</formula>
      <formula>49.999</formula>
    </cfRule>
  </conditionalFormatting>
  <conditionalFormatting sqref="H584:Q584 N585:N586 N587:Q587 N588 N589:Q595 H590:M590">
    <cfRule type="cellIs" dxfId="459" priority="226" operator="between">
      <formula>0.0001</formula>
      <formula>49.999</formula>
    </cfRule>
  </conditionalFormatting>
  <conditionalFormatting sqref="H603:Q603 N604:N605 N606:Q606 N607 N608:Q612 H609:M609">
    <cfRule type="cellIs" dxfId="458" priority="218" operator="between">
      <formula>0.0001</formula>
      <formula>49.999</formula>
    </cfRule>
  </conditionalFormatting>
  <conditionalFormatting sqref="H620:Q620 N621:N622 N623:Q623 N624 N625:Q631 H626:M626">
    <cfRule type="cellIs" dxfId="457" priority="210" operator="between">
      <formula>0.0001</formula>
      <formula>49.999</formula>
    </cfRule>
  </conditionalFormatting>
  <conditionalFormatting sqref="H639:Q639 N640:N641 N642:Q642 N643 N644:Q648 H645:M645">
    <cfRule type="cellIs" dxfId="456" priority="202" operator="between">
      <formula>0.0001</formula>
      <formula>49.999</formula>
    </cfRule>
  </conditionalFormatting>
  <conditionalFormatting sqref="H656:Q656 N657:N658 N659:Q659 N660 N661:Q667 H662:M662">
    <cfRule type="cellIs" dxfId="455" priority="194" operator="between">
      <formula>0.0001</formula>
      <formula>49.999</formula>
    </cfRule>
  </conditionalFormatting>
  <conditionalFormatting sqref="H675:Q675 N676:N677 N678:Q678 N679 N680:Q684 H681:M681">
    <cfRule type="cellIs" dxfId="454" priority="186" operator="between">
      <formula>0.0001</formula>
      <formula>49.999</formula>
    </cfRule>
  </conditionalFormatting>
  <conditionalFormatting sqref="H692:Q692 N693:N694 N695:Q695 N696 N697:Q703 H698:M698">
    <cfRule type="cellIs" dxfId="453" priority="178" operator="between">
      <formula>0.0001</formula>
      <formula>49.999</formula>
    </cfRule>
  </conditionalFormatting>
  <conditionalFormatting sqref="H711:Q711 N712:N713 N714:Q714 N715 N716:Q720 H717:M717">
    <cfRule type="cellIs" dxfId="452" priority="170" operator="between">
      <formula>0.0001</formula>
      <formula>49.999</formula>
    </cfRule>
  </conditionalFormatting>
  <conditionalFormatting sqref="H728:Q728 N729:N730 N731:Q731 N732 N733:Q739 H734:M734">
    <cfRule type="cellIs" dxfId="451" priority="162" operator="between">
      <formula>0.0001</formula>
      <formula>49.999</formula>
    </cfRule>
  </conditionalFormatting>
  <conditionalFormatting sqref="H747:Q747 N748:N749 N750:Q750 N751 N752:Q756 H753:M753">
    <cfRule type="cellIs" dxfId="450" priority="154" operator="between">
      <formula>0.0001</formula>
      <formula>49.999</formula>
    </cfRule>
  </conditionalFormatting>
  <conditionalFormatting sqref="H764:Q764 N765:N766 N767:Q767 N768 N769:Q775 H770:M770">
    <cfRule type="cellIs" dxfId="449" priority="146" operator="between">
      <formula>0.0001</formula>
      <formula>49.999</formula>
    </cfRule>
  </conditionalFormatting>
  <conditionalFormatting sqref="H783:Q783 N784:N785 N786:Q786 N787 N788:Q792 H789:M789">
    <cfRule type="cellIs" dxfId="448" priority="138" operator="between">
      <formula>0.0001</formula>
      <formula>49.999</formula>
    </cfRule>
  </conditionalFormatting>
  <conditionalFormatting sqref="H800:Q800 N801:N802 N803:Q803 N804 N805:Q811 H806:M806">
    <cfRule type="cellIs" dxfId="447" priority="130" operator="between">
      <formula>0.0001</formula>
      <formula>49.999</formula>
    </cfRule>
  </conditionalFormatting>
  <conditionalFormatting sqref="H819:Q819 N820:N821 N822:Q822 N823 N824:Q828 H825:M825">
    <cfRule type="cellIs" dxfId="446" priority="122" operator="between">
      <formula>0.0001</formula>
      <formula>49.999</formula>
    </cfRule>
  </conditionalFormatting>
  <conditionalFormatting sqref="H836:Q836 N837:N838 N839:Q839 N840 N841:Q847 H842:M842">
    <cfRule type="cellIs" dxfId="445" priority="114" operator="between">
      <formula>0.0001</formula>
      <formula>49.999</formula>
    </cfRule>
  </conditionalFormatting>
  <conditionalFormatting sqref="H855:Q855 N856:N857 N858:Q858 N859 N860:Q864 H861:M861">
    <cfRule type="cellIs" dxfId="444" priority="106" operator="between">
      <formula>0.0001</formula>
      <formula>49.999</formula>
    </cfRule>
  </conditionalFormatting>
  <conditionalFormatting sqref="H872:Q872 N873:N874 N875:Q875 N876 N877:Q883 H878:M878">
    <cfRule type="cellIs" dxfId="443" priority="98" operator="between">
      <formula>0.0001</formula>
      <formula>49.999</formula>
    </cfRule>
  </conditionalFormatting>
  <conditionalFormatting sqref="H891:Q891 N892:N893 N894:Q894 N895 N896:Q900 H897:M897">
    <cfRule type="cellIs" dxfId="442" priority="90" operator="between">
      <formula>0.0001</formula>
      <formula>49.999</formula>
    </cfRule>
  </conditionalFormatting>
  <conditionalFormatting sqref="H908:Q908 N909:N910 N911:Q911 N912 N913:Q919 H914:M914">
    <cfRule type="cellIs" dxfId="441" priority="82" operator="between">
      <formula>0.0001</formula>
      <formula>49.999</formula>
    </cfRule>
  </conditionalFormatting>
  <conditionalFormatting sqref="H927:Q927 N928:N929 N930:Q930 N931 N932:Q936 H933:M933">
    <cfRule type="cellIs" dxfId="440" priority="74" operator="between">
      <formula>0.0001</formula>
      <formula>49.999</formula>
    </cfRule>
  </conditionalFormatting>
  <conditionalFormatting sqref="H944:Q944 N945:N946 N947:Q947 N948 N949:Q955 H950:M950">
    <cfRule type="cellIs" dxfId="439" priority="66" operator="between">
      <formula>0.0001</formula>
      <formula>49.999</formula>
    </cfRule>
  </conditionalFormatting>
  <conditionalFormatting sqref="H963:Q963 N964:N965 N966:Q966 N967 N968:Q972 H969:M969">
    <cfRule type="cellIs" dxfId="438" priority="58" operator="between">
      <formula>0.0001</formula>
      <formula>49.999</formula>
    </cfRule>
  </conditionalFormatting>
  <conditionalFormatting sqref="H980:Q980 N981:N982 N983:Q983 N984 N985:Q991 H986:M986">
    <cfRule type="cellIs" dxfId="437" priority="50" operator="between">
      <formula>0.0001</formula>
      <formula>49.999</formula>
    </cfRule>
  </conditionalFormatting>
  <conditionalFormatting sqref="H999:Q999 N1000:N1001 N1002:Q1002 N1003 N1004:Q1008 H1005:M1005">
    <cfRule type="cellIs" dxfId="436" priority="42" operator="between">
      <formula>0.0001</formula>
      <formula>49.999</formula>
    </cfRule>
  </conditionalFormatting>
  <conditionalFormatting sqref="H1016:Q1016 N1017:N1018 N1019:Q1019 N1020 N1021:Q1027 H1022:M1022">
    <cfRule type="cellIs" dxfId="435" priority="34" operator="between">
      <formula>0.0001</formula>
      <formula>49.999</formula>
    </cfRule>
  </conditionalFormatting>
  <conditionalFormatting sqref="H1035:Q1035 N1036:N1037 N1038:Q1038 N1039 N1040:Q1044 H1041:M1041">
    <cfRule type="cellIs" dxfId="434" priority="26" operator="between">
      <formula>0.0001</formula>
      <formula>49.999</formula>
    </cfRule>
  </conditionalFormatting>
  <conditionalFormatting sqref="H1052:Q1052 N1053:N1054 N1055:Q1055 N1056 N1057:Q1063 H1058:M1058">
    <cfRule type="cellIs" dxfId="433" priority="18" operator="between">
      <formula>0.0001</formula>
      <formula>49.999</formula>
    </cfRule>
  </conditionalFormatting>
  <conditionalFormatting sqref="H1071:Q1071 N1072:N1073 N1074:Q1074 N1075 N1076:Q1079 H1077:M1077">
    <cfRule type="cellIs" dxfId="432" priority="10" operator="between">
      <formula>0.0001</formula>
      <formula>49.999</formula>
    </cfRule>
  </conditionalFormatting>
  <conditionalFormatting sqref="H5:R7 H24:R26 H41:R43 H60:R62 H77:R79 H96:R98 H113:R115 H132:R134 H149:R151 H168:R170 H185:R187 H204:R206 H221:R223 H240:R242 H257:R259 H276:R278 H293:R295 H312:R314 H329:R331 H348:R350 H365:R367 H384:R386 H401:R403 H420:R422 H437:R439 H456:R458 H473:R475 H492:R494 H509:R511 H528:R530 H545:R547 H564:R566 H581:R583 H600:R602 H617:R619 H636:R638 H653:R655 H672:R674 H689:R691 H708:R710 H725:R727 H744:R746 H761:R763 H780:R782 H797:R799 H816:R818 H833:R835 H852:R854 H869:R871 H888:R890 H905:R907 H924:R926 H941:R943 H960:R962">
    <cfRule type="cellIs" dxfId="431" priority="487" operator="between">
      <formula>0.0001</formula>
      <formula>49.999</formula>
    </cfRule>
  </conditionalFormatting>
  <conditionalFormatting sqref="M979">
    <cfRule type="cellIs" dxfId="430" priority="2" operator="between">
      <formula>0.0001</formula>
      <formula>49.999</formula>
    </cfRule>
  </conditionalFormatting>
  <conditionalFormatting sqref="M998">
    <cfRule type="cellIs" dxfId="429" priority="1" operator="between">
      <formula>0.0001</formula>
      <formula>49.999</formula>
    </cfRule>
  </conditionalFormatting>
  <conditionalFormatting sqref="S8 S11 S13:S19">
    <cfRule type="cellIs" dxfId="428" priority="481" operator="between">
      <formula>0.0001</formula>
      <formula>49.999</formula>
    </cfRule>
  </conditionalFormatting>
  <conditionalFormatting sqref="S27 S30 S32:S36">
    <cfRule type="cellIs" dxfId="427" priority="473" operator="between">
      <formula>0.0001</formula>
      <formula>49.999</formula>
    </cfRule>
  </conditionalFormatting>
  <conditionalFormatting sqref="S44 S47 S49:S55">
    <cfRule type="cellIs" dxfId="426" priority="465" operator="between">
      <formula>0.0001</formula>
      <formula>49.999</formula>
    </cfRule>
  </conditionalFormatting>
  <conditionalFormatting sqref="S63 S66 S68:S72">
    <cfRule type="cellIs" dxfId="425" priority="457" operator="between">
      <formula>0.0001</formula>
      <formula>49.999</formula>
    </cfRule>
  </conditionalFormatting>
  <conditionalFormatting sqref="S80 S83 S85:S91">
    <cfRule type="cellIs" dxfId="424" priority="449" operator="between">
      <formula>0.0001</formula>
      <formula>49.999</formula>
    </cfRule>
  </conditionalFormatting>
  <conditionalFormatting sqref="S99 S102 S104:S108">
    <cfRule type="cellIs" dxfId="423" priority="441" operator="between">
      <formula>0.0001</formula>
      <formula>49.999</formula>
    </cfRule>
  </conditionalFormatting>
  <conditionalFormatting sqref="S116 S119 S121:S127">
    <cfRule type="cellIs" dxfId="422" priority="433" operator="between">
      <formula>0.0001</formula>
      <formula>49.999</formula>
    </cfRule>
  </conditionalFormatting>
  <conditionalFormatting sqref="S135 S138 S140:S144">
    <cfRule type="cellIs" dxfId="421" priority="425" operator="between">
      <formula>0.0001</formula>
      <formula>49.999</formula>
    </cfRule>
  </conditionalFormatting>
  <conditionalFormatting sqref="S152 S155 S157:S163">
    <cfRule type="cellIs" dxfId="420" priority="417" operator="between">
      <formula>0.0001</formula>
      <formula>49.999</formula>
    </cfRule>
  </conditionalFormatting>
  <conditionalFormatting sqref="S171 S174 S176:S180">
    <cfRule type="cellIs" dxfId="419" priority="409" operator="between">
      <formula>0.0001</formula>
      <formula>49.999</formula>
    </cfRule>
  </conditionalFormatting>
  <conditionalFormatting sqref="S188 S191 S193:S199">
    <cfRule type="cellIs" dxfId="418" priority="401" operator="between">
      <formula>0.0001</formula>
      <formula>49.999</formula>
    </cfRule>
  </conditionalFormatting>
  <conditionalFormatting sqref="S207 S210 S212:S216">
    <cfRule type="cellIs" dxfId="417" priority="393" operator="between">
      <formula>0.0001</formula>
      <formula>49.999</formula>
    </cfRule>
  </conditionalFormatting>
  <conditionalFormatting sqref="S224 S227 S229:S235">
    <cfRule type="cellIs" dxfId="416" priority="385" operator="between">
      <formula>0.0001</formula>
      <formula>49.999</formula>
    </cfRule>
  </conditionalFormatting>
  <conditionalFormatting sqref="S243 S246 S248:S252">
    <cfRule type="cellIs" dxfId="415" priority="377" operator="between">
      <formula>0.0001</formula>
      <formula>49.999</formula>
    </cfRule>
  </conditionalFormatting>
  <conditionalFormatting sqref="S260 S263 S265:S271">
    <cfRule type="cellIs" dxfId="414" priority="369" operator="between">
      <formula>0.0001</formula>
      <formula>49.999</formula>
    </cfRule>
  </conditionalFormatting>
  <conditionalFormatting sqref="S279 S282 S284:S288">
    <cfRule type="cellIs" dxfId="413" priority="361" operator="between">
      <formula>0.0001</formula>
      <formula>49.999</formula>
    </cfRule>
  </conditionalFormatting>
  <conditionalFormatting sqref="S296 S299 S301:S307">
    <cfRule type="cellIs" dxfId="412" priority="353" operator="between">
      <formula>0.0001</formula>
      <formula>49.999</formula>
    </cfRule>
  </conditionalFormatting>
  <conditionalFormatting sqref="S315 S318 S320:S324">
    <cfRule type="cellIs" dxfId="411" priority="345" operator="between">
      <formula>0.0001</formula>
      <formula>49.999</formula>
    </cfRule>
  </conditionalFormatting>
  <conditionalFormatting sqref="S332 S335 S337:S343">
    <cfRule type="cellIs" dxfId="410" priority="337" operator="between">
      <formula>0.0001</formula>
      <formula>49.999</formula>
    </cfRule>
  </conditionalFormatting>
  <conditionalFormatting sqref="S351 S354 S356:S360">
    <cfRule type="cellIs" dxfId="409" priority="329" operator="between">
      <formula>0.0001</formula>
      <formula>49.999</formula>
    </cfRule>
  </conditionalFormatting>
  <conditionalFormatting sqref="S368 S371 S373:S379">
    <cfRule type="cellIs" dxfId="408" priority="321" operator="between">
      <formula>0.0001</formula>
      <formula>49.999</formula>
    </cfRule>
  </conditionalFormatting>
  <conditionalFormatting sqref="S387 S390 S392:S396">
    <cfRule type="cellIs" dxfId="407" priority="313" operator="between">
      <formula>0.0001</formula>
      <formula>49.999</formula>
    </cfRule>
  </conditionalFormatting>
  <conditionalFormatting sqref="S404 S407 S409:S415">
    <cfRule type="cellIs" dxfId="406" priority="305" operator="between">
      <formula>0.0001</formula>
      <formula>49.999</formula>
    </cfRule>
  </conditionalFormatting>
  <conditionalFormatting sqref="S423 S426 S428:S432">
    <cfRule type="cellIs" dxfId="405" priority="297" operator="between">
      <formula>0.0001</formula>
      <formula>49.999</formula>
    </cfRule>
  </conditionalFormatting>
  <conditionalFormatting sqref="S440 S443 S445:S451">
    <cfRule type="cellIs" dxfId="404" priority="289" operator="between">
      <formula>0.0001</formula>
      <formula>49.999</formula>
    </cfRule>
  </conditionalFormatting>
  <conditionalFormatting sqref="S459 S462 S464:S468">
    <cfRule type="cellIs" dxfId="403" priority="281" operator="between">
      <formula>0.0001</formula>
      <formula>49.999</formula>
    </cfRule>
  </conditionalFormatting>
  <conditionalFormatting sqref="S476 S479 S481:S487">
    <cfRule type="cellIs" dxfId="402" priority="273" operator="between">
      <formula>0.0001</formula>
      <formula>49.999</formula>
    </cfRule>
  </conditionalFormatting>
  <conditionalFormatting sqref="S495 S498 S500:S504">
    <cfRule type="cellIs" dxfId="401" priority="265" operator="between">
      <formula>0.0001</formula>
      <formula>49.999</formula>
    </cfRule>
  </conditionalFormatting>
  <conditionalFormatting sqref="S512 S515 S517:S523">
    <cfRule type="cellIs" dxfId="400" priority="257" operator="between">
      <formula>0.0001</formula>
      <formula>49.999</formula>
    </cfRule>
  </conditionalFormatting>
  <conditionalFormatting sqref="S531 S534 S536:S540">
    <cfRule type="cellIs" dxfId="399" priority="249" operator="between">
      <formula>0.0001</formula>
      <formula>49.999</formula>
    </cfRule>
  </conditionalFormatting>
  <conditionalFormatting sqref="S548 S551 S553:S559">
    <cfRule type="cellIs" dxfId="398" priority="241" operator="between">
      <formula>0.0001</formula>
      <formula>49.999</formula>
    </cfRule>
  </conditionalFormatting>
  <conditionalFormatting sqref="S567 S570 S572:S576">
    <cfRule type="cellIs" dxfId="397" priority="233" operator="between">
      <formula>0.0001</formula>
      <formula>49.999</formula>
    </cfRule>
  </conditionalFormatting>
  <conditionalFormatting sqref="S584 S587 S589:S595">
    <cfRule type="cellIs" dxfId="396" priority="225" operator="between">
      <formula>0.0001</formula>
      <formula>49.999</formula>
    </cfRule>
  </conditionalFormatting>
  <conditionalFormatting sqref="S603 S606 S608:S612">
    <cfRule type="cellIs" dxfId="395" priority="217" operator="between">
      <formula>0.0001</formula>
      <formula>49.999</formula>
    </cfRule>
  </conditionalFormatting>
  <conditionalFormatting sqref="S620 S623 S625:S631">
    <cfRule type="cellIs" dxfId="394" priority="209" operator="between">
      <formula>0.0001</formula>
      <formula>49.999</formula>
    </cfRule>
  </conditionalFormatting>
  <conditionalFormatting sqref="S639 S642 S644:S648">
    <cfRule type="cellIs" dxfId="393" priority="201" operator="between">
      <formula>0.0001</formula>
      <formula>49.999</formula>
    </cfRule>
  </conditionalFormatting>
  <conditionalFormatting sqref="S656 S659 S661:S667">
    <cfRule type="cellIs" dxfId="392" priority="193" operator="between">
      <formula>0.0001</formula>
      <formula>49.999</formula>
    </cfRule>
  </conditionalFormatting>
  <conditionalFormatting sqref="S675 S678 S680:S684">
    <cfRule type="cellIs" dxfId="391" priority="185" operator="between">
      <formula>0.0001</formula>
      <formula>49.999</formula>
    </cfRule>
  </conditionalFormatting>
  <conditionalFormatting sqref="S692 S695 S697:S703">
    <cfRule type="cellIs" dxfId="390" priority="177" operator="between">
      <formula>0.0001</formula>
      <formula>49.999</formula>
    </cfRule>
  </conditionalFormatting>
  <conditionalFormatting sqref="S711 S714 S716:S720">
    <cfRule type="cellIs" dxfId="389" priority="169" operator="between">
      <formula>0.0001</formula>
      <formula>49.999</formula>
    </cfRule>
  </conditionalFormatting>
  <conditionalFormatting sqref="S728 S731 S733:S739">
    <cfRule type="cellIs" dxfId="388" priority="161" operator="between">
      <formula>0.0001</formula>
      <formula>49.999</formula>
    </cfRule>
  </conditionalFormatting>
  <conditionalFormatting sqref="S747 S750 S752:S756">
    <cfRule type="cellIs" dxfId="387" priority="153" operator="between">
      <formula>0.0001</formula>
      <formula>49.999</formula>
    </cfRule>
  </conditionalFormatting>
  <conditionalFormatting sqref="S764 S767 S769:S775">
    <cfRule type="cellIs" dxfId="386" priority="145" operator="between">
      <formula>0.0001</formula>
      <formula>49.999</formula>
    </cfRule>
  </conditionalFormatting>
  <conditionalFormatting sqref="S783 S786 S788:S792">
    <cfRule type="cellIs" dxfId="385" priority="137" operator="between">
      <formula>0.0001</formula>
      <formula>49.999</formula>
    </cfRule>
  </conditionalFormatting>
  <conditionalFormatting sqref="S800 S803 S805:S811">
    <cfRule type="cellIs" dxfId="384" priority="129" operator="between">
      <formula>0.0001</formula>
      <formula>49.999</formula>
    </cfRule>
  </conditionalFormatting>
  <conditionalFormatting sqref="S819 S822 S824:S828">
    <cfRule type="cellIs" dxfId="383" priority="121" operator="between">
      <formula>0.0001</formula>
      <formula>49.999</formula>
    </cfRule>
  </conditionalFormatting>
  <conditionalFormatting sqref="S836 S839 S841:S847">
    <cfRule type="cellIs" dxfId="382" priority="113" operator="between">
      <formula>0.0001</formula>
      <formula>49.999</formula>
    </cfRule>
  </conditionalFormatting>
  <conditionalFormatting sqref="S855 S858 S860:S864">
    <cfRule type="cellIs" dxfId="381" priority="105" operator="between">
      <formula>0.0001</formula>
      <formula>49.999</formula>
    </cfRule>
  </conditionalFormatting>
  <conditionalFormatting sqref="S872 S875 S877:S883">
    <cfRule type="cellIs" dxfId="380" priority="97" operator="between">
      <formula>0.0001</formula>
      <formula>49.999</formula>
    </cfRule>
  </conditionalFormatting>
  <conditionalFormatting sqref="S891 S894 S896:S900">
    <cfRule type="cellIs" dxfId="379" priority="89" operator="between">
      <formula>0.0001</formula>
      <formula>49.999</formula>
    </cfRule>
  </conditionalFormatting>
  <conditionalFormatting sqref="S908 S911 S913:S919">
    <cfRule type="cellIs" dxfId="378" priority="81" operator="between">
      <formula>0.0001</formula>
      <formula>49.999</formula>
    </cfRule>
  </conditionalFormatting>
  <conditionalFormatting sqref="S927 S930 S932:S936">
    <cfRule type="cellIs" dxfId="377" priority="73" operator="between">
      <formula>0.0001</formula>
      <formula>49.999</formula>
    </cfRule>
  </conditionalFormatting>
  <conditionalFormatting sqref="S944 S947 S949:S955">
    <cfRule type="cellIs" dxfId="376" priority="65" operator="between">
      <formula>0.0001</formula>
      <formula>49.999</formula>
    </cfRule>
  </conditionalFormatting>
  <conditionalFormatting sqref="S963 S966 S968:S972">
    <cfRule type="cellIs" dxfId="375" priority="57" operator="between">
      <formula>0.0001</formula>
      <formula>49.999</formula>
    </cfRule>
  </conditionalFormatting>
  <conditionalFormatting sqref="S980 S983 S985:S991">
    <cfRule type="cellIs" dxfId="374" priority="49" operator="between">
      <formula>0.0001</formula>
      <formula>49.999</formula>
    </cfRule>
  </conditionalFormatting>
  <conditionalFormatting sqref="S999 S1002 S1004:S1008">
    <cfRule type="cellIs" dxfId="373" priority="41" operator="between">
      <formula>0.0001</formula>
      <formula>49.999</formula>
    </cfRule>
  </conditionalFormatting>
  <conditionalFormatting sqref="S1016 S1019 S1021:S1027">
    <cfRule type="cellIs" dxfId="372" priority="33" operator="between">
      <formula>0.0001</formula>
      <formula>49.999</formula>
    </cfRule>
  </conditionalFormatting>
  <conditionalFormatting sqref="S1035 S1038 S1040:S1044">
    <cfRule type="cellIs" dxfId="371" priority="25" operator="between">
      <formula>0.0001</formula>
      <formula>49.999</formula>
    </cfRule>
  </conditionalFormatting>
  <conditionalFormatting sqref="S1052 S1055 S1057:S1063">
    <cfRule type="cellIs" dxfId="370" priority="17" operator="between">
      <formula>0.0001</formula>
      <formula>49.999</formula>
    </cfRule>
  </conditionalFormatting>
  <conditionalFormatting sqref="S1071 S1074 S1076:S1079">
    <cfRule type="cellIs" dxfId="369" priority="9" operator="between">
      <formula>0.0001</formula>
      <formula>49.999</formula>
    </cfRule>
  </conditionalFormatting>
  <conditionalFormatting sqref="T5:T7 T24:T26 T41:T43 T60:T62 T77:T79 T96:T98 T113:T115 T132:T134 T149:T151 T168:T170 T185:T187 T204:T206 T221:T223 T240:T242 T257:T259 T276:T278 T293:T295 T312:T314 T329:T331 T348:T350 T365:T367 T384:T386 T401:T403 T420:T422 T437:T439 T456:T458 T473:T475 T492:T494 T509:T511 T528:T530 T545:T547 T564:T566 T581:T583 T600:T602 T617:T619 T636:T638 T653:T655 T672:T674 T689:T691 T708:T710 T725:T727 T744:T746 T761:T763 T780:T782 T797:T799 T816:T818 T833:T835 T852:T854 T869:T871 T888:T890 T905:T907 T924:T926 T941:T943 T960:T962">
    <cfRule type="cellIs" dxfId="368" priority="486" operator="between">
      <formula>0.0001</formula>
      <formula>49.999</formula>
    </cfRule>
  </conditionalFormatting>
  <conditionalFormatting sqref="V5:V7 V24:V26 V41:V43 V60:V62 V77:V79 V96:V98 V113:V115 V132:V134 V149:V151 V168:V170 V185:V187 V204:V206 V221:V223 V240:V242 V257:V259 V276:V278 V293:V295 V312:V314 V329:V331 V348:V350 V365:V367 V384:V386 V401:V403 V420:V422 V437 V456 V473:V475 V492:V494 V509:V511 V528:V530 V545:V547 V564:V566 V581:V583 V600:V602 V617:V619 V636:V638 V653:V655 V672:V674 V689:V691 V708:V710 V725:V727 V744:V746 V761:V763 V780:V782 V797:V799 V816:V818 V833:V835 V852:V854 V869:V871 V888:V890 V905:V907 V924:V926 V941:V943 V960:V962">
    <cfRule type="cellIs" dxfId="367" priority="492" operator="equal">
      <formula>"አልተዛወረም"</formula>
    </cfRule>
    <cfRule type="cellIs" dxfId="366" priority="491" operator="equal">
      <formula>"አልተዛወረችም"</formula>
    </cfRule>
    <cfRule type="cellIs" dxfId="365" priority="490" operator="equal">
      <formula>"ተዛውሯል"</formula>
    </cfRule>
    <cfRule type="cellIs" dxfId="364" priority="488" operator="equal">
      <formula>"አልተሟላም"</formula>
    </cfRule>
    <cfRule type="cellIs" dxfId="363" priority="489" operator="equal">
      <formula>"ተዛውራለች"</formula>
    </cfRule>
  </conditionalFormatting>
  <conditionalFormatting sqref="V8">
    <cfRule type="cellIs" dxfId="362" priority="478" operator="equal">
      <formula>"Incomplete"</formula>
    </cfRule>
    <cfRule type="cellIs" dxfId="361" priority="479" operator="equal">
      <formula>"Detained"</formula>
    </cfRule>
    <cfRule type="cellIs" dxfId="360" priority="480" operator="equal">
      <formula>"Promoted"</formula>
    </cfRule>
  </conditionalFormatting>
  <conditionalFormatting sqref="V11 V13:V22">
    <cfRule type="cellIs" dxfId="359" priority="475" operator="equal">
      <formula>"Incomplete"</formula>
    </cfRule>
    <cfRule type="cellIs" dxfId="358" priority="477" operator="equal">
      <formula>"Promoted"</formula>
    </cfRule>
    <cfRule type="cellIs" dxfId="357" priority="476" operator="equal">
      <formula>"Detained"</formula>
    </cfRule>
  </conditionalFormatting>
  <conditionalFormatting sqref="V27">
    <cfRule type="cellIs" dxfId="356" priority="470" operator="equal">
      <formula>"Incomplete"</formula>
    </cfRule>
    <cfRule type="cellIs" dxfId="355" priority="471" operator="equal">
      <formula>"Detained"</formula>
    </cfRule>
    <cfRule type="cellIs" dxfId="354" priority="472" operator="equal">
      <formula>"Promoted"</formula>
    </cfRule>
  </conditionalFormatting>
  <conditionalFormatting sqref="V30 V32:V39">
    <cfRule type="cellIs" dxfId="353" priority="467" operator="equal">
      <formula>"Incomplete"</formula>
    </cfRule>
    <cfRule type="cellIs" dxfId="352" priority="468" operator="equal">
      <formula>"Detained"</formula>
    </cfRule>
    <cfRule type="cellIs" dxfId="351" priority="469" operator="equal">
      <formula>"Promoted"</formula>
    </cfRule>
  </conditionalFormatting>
  <conditionalFormatting sqref="V44">
    <cfRule type="cellIs" dxfId="350" priority="462" operator="equal">
      <formula>"Incomplete"</formula>
    </cfRule>
    <cfRule type="cellIs" dxfId="349" priority="463" operator="equal">
      <formula>"Detained"</formula>
    </cfRule>
    <cfRule type="cellIs" dxfId="348" priority="464" operator="equal">
      <formula>"Promoted"</formula>
    </cfRule>
  </conditionalFormatting>
  <conditionalFormatting sqref="V47 V49:V58">
    <cfRule type="cellIs" dxfId="347" priority="460" operator="equal">
      <formula>"Detained"</formula>
    </cfRule>
    <cfRule type="cellIs" dxfId="346" priority="461" operator="equal">
      <formula>"Promoted"</formula>
    </cfRule>
    <cfRule type="cellIs" dxfId="345" priority="459" operator="equal">
      <formula>"Incomplete"</formula>
    </cfRule>
  </conditionalFormatting>
  <conditionalFormatting sqref="V63">
    <cfRule type="cellIs" dxfId="344" priority="454" operator="equal">
      <formula>"Incomplete"</formula>
    </cfRule>
    <cfRule type="cellIs" dxfId="343" priority="456" operator="equal">
      <formula>"Promoted"</formula>
    </cfRule>
    <cfRule type="cellIs" dxfId="342" priority="455" operator="equal">
      <formula>"Detained"</formula>
    </cfRule>
  </conditionalFormatting>
  <conditionalFormatting sqref="V66 V68:V75">
    <cfRule type="cellIs" dxfId="341" priority="451" operator="equal">
      <formula>"Incomplete"</formula>
    </cfRule>
    <cfRule type="cellIs" dxfId="340" priority="452" operator="equal">
      <formula>"Detained"</formula>
    </cfRule>
    <cfRule type="cellIs" dxfId="339" priority="453" operator="equal">
      <formula>"Promoted"</formula>
    </cfRule>
  </conditionalFormatting>
  <conditionalFormatting sqref="V80">
    <cfRule type="cellIs" dxfId="338" priority="448" operator="equal">
      <formula>"Promoted"</formula>
    </cfRule>
    <cfRule type="cellIs" dxfId="337" priority="446" operator="equal">
      <formula>"Incomplete"</formula>
    </cfRule>
    <cfRule type="cellIs" dxfId="336" priority="447" operator="equal">
      <formula>"Detained"</formula>
    </cfRule>
  </conditionalFormatting>
  <conditionalFormatting sqref="V83 V85:V94">
    <cfRule type="cellIs" dxfId="335" priority="444" operator="equal">
      <formula>"Detained"</formula>
    </cfRule>
    <cfRule type="cellIs" dxfId="334" priority="445" operator="equal">
      <formula>"Promoted"</formula>
    </cfRule>
    <cfRule type="cellIs" dxfId="333" priority="443" operator="equal">
      <formula>"Incomplete"</formula>
    </cfRule>
  </conditionalFormatting>
  <conditionalFormatting sqref="V99">
    <cfRule type="cellIs" dxfId="332" priority="439" operator="equal">
      <formula>"Detained"</formula>
    </cfRule>
    <cfRule type="cellIs" dxfId="331" priority="440" operator="equal">
      <formula>"Promoted"</formula>
    </cfRule>
    <cfRule type="cellIs" dxfId="330" priority="438" operator="equal">
      <formula>"Incomplete"</formula>
    </cfRule>
  </conditionalFormatting>
  <conditionalFormatting sqref="V102 V104:V111">
    <cfRule type="cellIs" dxfId="329" priority="437" operator="equal">
      <formula>"Promoted"</formula>
    </cfRule>
    <cfRule type="cellIs" dxfId="328" priority="436" operator="equal">
      <formula>"Detained"</formula>
    </cfRule>
    <cfRule type="cellIs" dxfId="327" priority="435" operator="equal">
      <formula>"Incomplete"</formula>
    </cfRule>
  </conditionalFormatting>
  <conditionalFormatting sqref="V116">
    <cfRule type="cellIs" dxfId="326" priority="430" operator="equal">
      <formula>"Incomplete"</formula>
    </cfRule>
    <cfRule type="cellIs" dxfId="325" priority="431" operator="equal">
      <formula>"Detained"</formula>
    </cfRule>
    <cfRule type="cellIs" dxfId="324" priority="432" operator="equal">
      <formula>"Promoted"</formula>
    </cfRule>
  </conditionalFormatting>
  <conditionalFormatting sqref="V119 V121:V130">
    <cfRule type="cellIs" dxfId="323" priority="428" operator="equal">
      <formula>"Detained"</formula>
    </cfRule>
    <cfRule type="cellIs" dxfId="322" priority="429" operator="equal">
      <formula>"Promoted"</formula>
    </cfRule>
    <cfRule type="cellIs" dxfId="321" priority="427" operator="equal">
      <formula>"Incomplete"</formula>
    </cfRule>
  </conditionalFormatting>
  <conditionalFormatting sqref="V135">
    <cfRule type="cellIs" dxfId="320" priority="424" operator="equal">
      <formula>"Promoted"</formula>
    </cfRule>
    <cfRule type="cellIs" dxfId="319" priority="423" operator="equal">
      <formula>"Detained"</formula>
    </cfRule>
    <cfRule type="cellIs" dxfId="318" priority="422" operator="equal">
      <formula>"Incomplete"</formula>
    </cfRule>
  </conditionalFormatting>
  <conditionalFormatting sqref="V138 V140:V147">
    <cfRule type="cellIs" dxfId="317" priority="420" operator="equal">
      <formula>"Detained"</formula>
    </cfRule>
    <cfRule type="cellIs" dxfId="316" priority="419" operator="equal">
      <formula>"Incomplete"</formula>
    </cfRule>
    <cfRule type="cellIs" dxfId="315" priority="421" operator="equal">
      <formula>"Promoted"</formula>
    </cfRule>
  </conditionalFormatting>
  <conditionalFormatting sqref="V152">
    <cfRule type="cellIs" dxfId="314" priority="414" operator="equal">
      <formula>"Incomplete"</formula>
    </cfRule>
    <cfRule type="cellIs" dxfId="313" priority="415" operator="equal">
      <formula>"Detained"</formula>
    </cfRule>
    <cfRule type="cellIs" dxfId="312" priority="416" operator="equal">
      <formula>"Promoted"</formula>
    </cfRule>
  </conditionalFormatting>
  <conditionalFormatting sqref="V155 V157:V166">
    <cfRule type="cellIs" dxfId="311" priority="413" operator="equal">
      <formula>"Promoted"</formula>
    </cfRule>
    <cfRule type="cellIs" dxfId="310" priority="412" operator="equal">
      <formula>"Detained"</formula>
    </cfRule>
    <cfRule type="cellIs" dxfId="309" priority="411" operator="equal">
      <formula>"Incomplete"</formula>
    </cfRule>
  </conditionalFormatting>
  <conditionalFormatting sqref="V171">
    <cfRule type="cellIs" dxfId="308" priority="406" operator="equal">
      <formula>"Incomplete"</formula>
    </cfRule>
    <cfRule type="cellIs" dxfId="307" priority="407" operator="equal">
      <formula>"Detained"</formula>
    </cfRule>
    <cfRule type="cellIs" dxfId="306" priority="408" operator="equal">
      <formula>"Promoted"</formula>
    </cfRule>
  </conditionalFormatting>
  <conditionalFormatting sqref="V174 V176:V183">
    <cfRule type="cellIs" dxfId="305" priority="405" operator="equal">
      <formula>"Promoted"</formula>
    </cfRule>
    <cfRule type="cellIs" dxfId="304" priority="404" operator="equal">
      <formula>"Detained"</formula>
    </cfRule>
    <cfRule type="cellIs" dxfId="303" priority="403" operator="equal">
      <formula>"Incomplete"</formula>
    </cfRule>
  </conditionalFormatting>
  <conditionalFormatting sqref="V188">
    <cfRule type="cellIs" dxfId="302" priority="400" operator="equal">
      <formula>"Promoted"</formula>
    </cfRule>
    <cfRule type="cellIs" dxfId="301" priority="398" operator="equal">
      <formula>"Incomplete"</formula>
    </cfRule>
    <cfRule type="cellIs" dxfId="300" priority="399" operator="equal">
      <formula>"Detained"</formula>
    </cfRule>
  </conditionalFormatting>
  <conditionalFormatting sqref="V191 V193:V202">
    <cfRule type="cellIs" dxfId="299" priority="397" operator="equal">
      <formula>"Promoted"</formula>
    </cfRule>
    <cfRule type="cellIs" dxfId="298" priority="395" operator="equal">
      <formula>"Incomplete"</formula>
    </cfRule>
    <cfRule type="cellIs" dxfId="297" priority="396" operator="equal">
      <formula>"Detained"</formula>
    </cfRule>
  </conditionalFormatting>
  <conditionalFormatting sqref="V207">
    <cfRule type="cellIs" dxfId="296" priority="390" operator="equal">
      <formula>"Incomplete"</formula>
    </cfRule>
    <cfRule type="cellIs" dxfId="295" priority="391" operator="equal">
      <formula>"Detained"</formula>
    </cfRule>
    <cfRule type="cellIs" dxfId="294" priority="392" operator="equal">
      <formula>"Promoted"</formula>
    </cfRule>
  </conditionalFormatting>
  <conditionalFormatting sqref="V210 V212:V219">
    <cfRule type="cellIs" dxfId="293" priority="389" operator="equal">
      <formula>"Promoted"</formula>
    </cfRule>
    <cfRule type="cellIs" dxfId="292" priority="388" operator="equal">
      <formula>"Detained"</formula>
    </cfRule>
    <cfRule type="cellIs" dxfId="291" priority="387" operator="equal">
      <formula>"Incomplete"</formula>
    </cfRule>
  </conditionalFormatting>
  <conditionalFormatting sqref="V224">
    <cfRule type="cellIs" dxfId="290" priority="382" operator="equal">
      <formula>"Incomplete"</formula>
    </cfRule>
    <cfRule type="cellIs" dxfId="289" priority="384" operator="equal">
      <formula>"Promoted"</formula>
    </cfRule>
    <cfRule type="cellIs" dxfId="288" priority="383" operator="equal">
      <formula>"Detained"</formula>
    </cfRule>
  </conditionalFormatting>
  <conditionalFormatting sqref="V227 V229:V238">
    <cfRule type="cellIs" dxfId="287" priority="380" operator="equal">
      <formula>"Detained"</formula>
    </cfRule>
    <cfRule type="cellIs" dxfId="286" priority="379" operator="equal">
      <formula>"Incomplete"</formula>
    </cfRule>
    <cfRule type="cellIs" dxfId="285" priority="381" operator="equal">
      <formula>"Promoted"</formula>
    </cfRule>
  </conditionalFormatting>
  <conditionalFormatting sqref="V243">
    <cfRule type="cellIs" dxfId="284" priority="376" operator="equal">
      <formula>"Promoted"</formula>
    </cfRule>
    <cfRule type="cellIs" dxfId="283" priority="375" operator="equal">
      <formula>"Detained"</formula>
    </cfRule>
    <cfRule type="cellIs" dxfId="282" priority="374" operator="equal">
      <formula>"Incomplete"</formula>
    </cfRule>
  </conditionalFormatting>
  <conditionalFormatting sqref="V246 V248:V255">
    <cfRule type="cellIs" dxfId="281" priority="372" operator="equal">
      <formula>"Detained"</formula>
    </cfRule>
    <cfRule type="cellIs" dxfId="280" priority="373" operator="equal">
      <formula>"Promoted"</formula>
    </cfRule>
    <cfRule type="cellIs" dxfId="279" priority="371" operator="equal">
      <formula>"Incomplete"</formula>
    </cfRule>
  </conditionalFormatting>
  <conditionalFormatting sqref="V260">
    <cfRule type="cellIs" dxfId="278" priority="366" operator="equal">
      <formula>"Incomplete"</formula>
    </cfRule>
    <cfRule type="cellIs" dxfId="277" priority="367" operator="equal">
      <formula>"Detained"</formula>
    </cfRule>
    <cfRule type="cellIs" dxfId="276" priority="368" operator="equal">
      <formula>"Promoted"</formula>
    </cfRule>
  </conditionalFormatting>
  <conditionalFormatting sqref="V263 V265:V274">
    <cfRule type="cellIs" dxfId="275" priority="364" operator="equal">
      <formula>"Detained"</formula>
    </cfRule>
    <cfRule type="cellIs" dxfId="274" priority="365" operator="equal">
      <formula>"Promoted"</formula>
    </cfRule>
    <cfRule type="cellIs" dxfId="273" priority="363" operator="equal">
      <formula>"Incomplete"</formula>
    </cfRule>
  </conditionalFormatting>
  <conditionalFormatting sqref="V279">
    <cfRule type="cellIs" dxfId="272" priority="359" operator="equal">
      <formula>"Detained"</formula>
    </cfRule>
    <cfRule type="cellIs" dxfId="271" priority="360" operator="equal">
      <formula>"Promoted"</formula>
    </cfRule>
    <cfRule type="cellIs" dxfId="270" priority="358" operator="equal">
      <formula>"Incomplete"</formula>
    </cfRule>
  </conditionalFormatting>
  <conditionalFormatting sqref="V282 V284:V291">
    <cfRule type="cellIs" dxfId="269" priority="357" operator="equal">
      <formula>"Promoted"</formula>
    </cfRule>
    <cfRule type="cellIs" dxfId="268" priority="356" operator="equal">
      <formula>"Detained"</formula>
    </cfRule>
    <cfRule type="cellIs" dxfId="267" priority="355" operator="equal">
      <formula>"Incomplete"</formula>
    </cfRule>
  </conditionalFormatting>
  <conditionalFormatting sqref="V296">
    <cfRule type="cellIs" dxfId="266" priority="350" operator="equal">
      <formula>"Incomplete"</formula>
    </cfRule>
    <cfRule type="cellIs" dxfId="265" priority="351" operator="equal">
      <formula>"Detained"</formula>
    </cfRule>
    <cfRule type="cellIs" dxfId="264" priority="352" operator="equal">
      <formula>"Promoted"</formula>
    </cfRule>
  </conditionalFormatting>
  <conditionalFormatting sqref="V299 V301:V310">
    <cfRule type="cellIs" dxfId="263" priority="347" operator="equal">
      <formula>"Incomplete"</formula>
    </cfRule>
    <cfRule type="cellIs" dxfId="262" priority="348" operator="equal">
      <formula>"Detained"</formula>
    </cfRule>
    <cfRule type="cellIs" dxfId="261" priority="349" operator="equal">
      <formula>"Promoted"</formula>
    </cfRule>
  </conditionalFormatting>
  <conditionalFormatting sqref="V315">
    <cfRule type="cellIs" dxfId="260" priority="344" operator="equal">
      <formula>"Promoted"</formula>
    </cfRule>
    <cfRule type="cellIs" dxfId="259" priority="343" operator="equal">
      <formula>"Detained"</formula>
    </cfRule>
    <cfRule type="cellIs" dxfId="258" priority="342" operator="equal">
      <formula>"Incomplete"</formula>
    </cfRule>
  </conditionalFormatting>
  <conditionalFormatting sqref="V318 V320:V327">
    <cfRule type="cellIs" dxfId="257" priority="340" operator="equal">
      <formula>"Detained"</formula>
    </cfRule>
    <cfRule type="cellIs" dxfId="256" priority="341" operator="equal">
      <formula>"Promoted"</formula>
    </cfRule>
    <cfRule type="cellIs" dxfId="255" priority="339" operator="equal">
      <formula>"Incomplete"</formula>
    </cfRule>
  </conditionalFormatting>
  <conditionalFormatting sqref="V332">
    <cfRule type="cellIs" dxfId="254" priority="334" operator="equal">
      <formula>"Incomplete"</formula>
    </cfRule>
    <cfRule type="cellIs" dxfId="253" priority="335" operator="equal">
      <formula>"Detained"</formula>
    </cfRule>
    <cfRule type="cellIs" dxfId="252" priority="336" operator="equal">
      <formula>"Promoted"</formula>
    </cfRule>
  </conditionalFormatting>
  <conditionalFormatting sqref="V335 V337:V346">
    <cfRule type="cellIs" dxfId="251" priority="331" operator="equal">
      <formula>"Incomplete"</formula>
    </cfRule>
    <cfRule type="cellIs" dxfId="250" priority="332" operator="equal">
      <formula>"Detained"</formula>
    </cfRule>
    <cfRule type="cellIs" dxfId="249" priority="333" operator="equal">
      <formula>"Promoted"</formula>
    </cfRule>
  </conditionalFormatting>
  <conditionalFormatting sqref="V351">
    <cfRule type="cellIs" dxfId="248" priority="327" operator="equal">
      <formula>"Detained"</formula>
    </cfRule>
    <cfRule type="cellIs" dxfId="247" priority="326" operator="equal">
      <formula>"Incomplete"</formula>
    </cfRule>
    <cfRule type="cellIs" dxfId="246" priority="328" operator="equal">
      <formula>"Promoted"</formula>
    </cfRule>
  </conditionalFormatting>
  <conditionalFormatting sqref="V354 V356:V363">
    <cfRule type="cellIs" dxfId="245" priority="323" operator="equal">
      <formula>"Incomplete"</formula>
    </cfRule>
    <cfRule type="cellIs" dxfId="244" priority="325" operator="equal">
      <formula>"Promoted"</formula>
    </cfRule>
    <cfRule type="cellIs" dxfId="243" priority="324" operator="equal">
      <formula>"Detained"</formula>
    </cfRule>
  </conditionalFormatting>
  <conditionalFormatting sqref="V368">
    <cfRule type="cellIs" dxfId="242" priority="319" operator="equal">
      <formula>"Detained"</formula>
    </cfRule>
    <cfRule type="cellIs" dxfId="241" priority="320" operator="equal">
      <formula>"Promoted"</formula>
    </cfRule>
    <cfRule type="cellIs" dxfId="240" priority="318" operator="equal">
      <formula>"Incomplete"</formula>
    </cfRule>
  </conditionalFormatting>
  <conditionalFormatting sqref="V371 V373:V382">
    <cfRule type="cellIs" dxfId="239" priority="317" operator="equal">
      <formula>"Promoted"</formula>
    </cfRule>
    <cfRule type="cellIs" dxfId="238" priority="316" operator="equal">
      <formula>"Detained"</formula>
    </cfRule>
    <cfRule type="cellIs" dxfId="237" priority="315" operator="equal">
      <formula>"Incomplete"</formula>
    </cfRule>
  </conditionalFormatting>
  <conditionalFormatting sqref="V387">
    <cfRule type="cellIs" dxfId="236" priority="312" operator="equal">
      <formula>"Promoted"</formula>
    </cfRule>
    <cfRule type="cellIs" dxfId="235" priority="311" operator="equal">
      <formula>"Detained"</formula>
    </cfRule>
    <cfRule type="cellIs" dxfId="234" priority="310" operator="equal">
      <formula>"Incomplete"</formula>
    </cfRule>
  </conditionalFormatting>
  <conditionalFormatting sqref="V390 V392:V399">
    <cfRule type="cellIs" dxfId="233" priority="308" operator="equal">
      <formula>"Detained"</formula>
    </cfRule>
    <cfRule type="cellIs" dxfId="232" priority="307" operator="equal">
      <formula>"Incomplete"</formula>
    </cfRule>
    <cfRule type="cellIs" dxfId="231" priority="309" operator="equal">
      <formula>"Promoted"</formula>
    </cfRule>
  </conditionalFormatting>
  <conditionalFormatting sqref="V404">
    <cfRule type="cellIs" dxfId="230" priority="302" operator="equal">
      <formula>"Incomplete"</formula>
    </cfRule>
    <cfRule type="cellIs" dxfId="229" priority="304" operator="equal">
      <formula>"Promoted"</formula>
    </cfRule>
    <cfRule type="cellIs" dxfId="228" priority="303" operator="equal">
      <formula>"Detained"</formula>
    </cfRule>
  </conditionalFormatting>
  <conditionalFormatting sqref="V407 V409:V418">
    <cfRule type="cellIs" dxfId="227" priority="301" operator="equal">
      <formula>"Promoted"</formula>
    </cfRule>
    <cfRule type="cellIs" dxfId="226" priority="300" operator="equal">
      <formula>"Detained"</formula>
    </cfRule>
    <cfRule type="cellIs" dxfId="225" priority="299" operator="equal">
      <formula>"Incomplete"</formula>
    </cfRule>
  </conditionalFormatting>
  <conditionalFormatting sqref="V423">
    <cfRule type="cellIs" dxfId="224" priority="296" operator="equal">
      <formula>"Promoted"</formula>
    </cfRule>
    <cfRule type="cellIs" dxfId="223" priority="295" operator="equal">
      <formula>"Detained"</formula>
    </cfRule>
    <cfRule type="cellIs" dxfId="222" priority="294" operator="equal">
      <formula>"Incomplete"</formula>
    </cfRule>
  </conditionalFormatting>
  <conditionalFormatting sqref="V426 V428:V435">
    <cfRule type="cellIs" dxfId="221" priority="292" operator="equal">
      <formula>"Detained"</formula>
    </cfRule>
    <cfRule type="cellIs" dxfId="220" priority="293" operator="equal">
      <formula>"Promoted"</formula>
    </cfRule>
    <cfRule type="cellIs" dxfId="219" priority="291" operator="equal">
      <formula>"Incomplete"</formula>
    </cfRule>
  </conditionalFormatting>
  <conditionalFormatting sqref="V440">
    <cfRule type="cellIs" dxfId="218" priority="288" operator="equal">
      <formula>"Promoted"</formula>
    </cfRule>
    <cfRule type="cellIs" dxfId="217" priority="287" operator="equal">
      <formula>"Detained"</formula>
    </cfRule>
    <cfRule type="cellIs" dxfId="216" priority="286" operator="equal">
      <formula>"Incomplete"</formula>
    </cfRule>
  </conditionalFormatting>
  <conditionalFormatting sqref="V443 V445:V454">
    <cfRule type="cellIs" dxfId="215" priority="283" operator="equal">
      <formula>"Incomplete"</formula>
    </cfRule>
    <cfRule type="cellIs" dxfId="214" priority="284" operator="equal">
      <formula>"Detained"</formula>
    </cfRule>
    <cfRule type="cellIs" dxfId="213" priority="285" operator="equal">
      <formula>"Promoted"</formula>
    </cfRule>
  </conditionalFormatting>
  <conditionalFormatting sqref="V459">
    <cfRule type="cellIs" dxfId="212" priority="279" operator="equal">
      <formula>"Detained"</formula>
    </cfRule>
    <cfRule type="cellIs" dxfId="211" priority="278" operator="equal">
      <formula>"Incomplete"</formula>
    </cfRule>
    <cfRule type="cellIs" dxfId="210" priority="280" operator="equal">
      <formula>"Promoted"</formula>
    </cfRule>
  </conditionalFormatting>
  <conditionalFormatting sqref="V462 V464:V471">
    <cfRule type="cellIs" dxfId="209" priority="277" operator="equal">
      <formula>"Promoted"</formula>
    </cfRule>
    <cfRule type="cellIs" dxfId="208" priority="276" operator="equal">
      <formula>"Detained"</formula>
    </cfRule>
    <cfRule type="cellIs" dxfId="207" priority="275" operator="equal">
      <formula>"Incomplete"</formula>
    </cfRule>
  </conditionalFormatting>
  <conditionalFormatting sqref="V476">
    <cfRule type="cellIs" dxfId="206" priority="271" operator="equal">
      <formula>"Detained"</formula>
    </cfRule>
    <cfRule type="cellIs" dxfId="205" priority="270" operator="equal">
      <formula>"Incomplete"</formula>
    </cfRule>
    <cfRule type="cellIs" dxfId="204" priority="272" operator="equal">
      <formula>"Promoted"</formula>
    </cfRule>
  </conditionalFormatting>
  <conditionalFormatting sqref="V479 V481:V490">
    <cfRule type="cellIs" dxfId="203" priority="268" operator="equal">
      <formula>"Detained"</formula>
    </cfRule>
    <cfRule type="cellIs" dxfId="202" priority="269" operator="equal">
      <formula>"Promoted"</formula>
    </cfRule>
    <cfRule type="cellIs" dxfId="201" priority="267" operator="equal">
      <formula>"Incomplete"</formula>
    </cfRule>
  </conditionalFormatting>
  <conditionalFormatting sqref="V495">
    <cfRule type="cellIs" dxfId="200" priority="263" operator="equal">
      <formula>"Detained"</formula>
    </cfRule>
    <cfRule type="cellIs" dxfId="199" priority="264" operator="equal">
      <formula>"Promoted"</formula>
    </cfRule>
    <cfRule type="cellIs" dxfId="198" priority="262" operator="equal">
      <formula>"Incomplete"</formula>
    </cfRule>
  </conditionalFormatting>
  <conditionalFormatting sqref="V498 V500:V507">
    <cfRule type="cellIs" dxfId="197" priority="261" operator="equal">
      <formula>"Promoted"</formula>
    </cfRule>
    <cfRule type="cellIs" dxfId="196" priority="259" operator="equal">
      <formula>"Incomplete"</formula>
    </cfRule>
    <cfRule type="cellIs" dxfId="195" priority="260" operator="equal">
      <formula>"Detained"</formula>
    </cfRule>
  </conditionalFormatting>
  <conditionalFormatting sqref="V512">
    <cfRule type="cellIs" dxfId="194" priority="254" operator="equal">
      <formula>"Incomplete"</formula>
    </cfRule>
    <cfRule type="cellIs" dxfId="193" priority="255" operator="equal">
      <formula>"Detained"</formula>
    </cfRule>
    <cfRule type="cellIs" dxfId="192" priority="256" operator="equal">
      <formula>"Promoted"</formula>
    </cfRule>
  </conditionalFormatting>
  <conditionalFormatting sqref="V515 V517:V526">
    <cfRule type="cellIs" dxfId="191" priority="251" operator="equal">
      <formula>"Incomplete"</formula>
    </cfRule>
    <cfRule type="cellIs" dxfId="190" priority="252" operator="equal">
      <formula>"Detained"</formula>
    </cfRule>
    <cfRule type="cellIs" dxfId="189" priority="253" operator="equal">
      <formula>"Promoted"</formula>
    </cfRule>
  </conditionalFormatting>
  <conditionalFormatting sqref="V531">
    <cfRule type="cellIs" dxfId="188" priority="246" operator="equal">
      <formula>"Incomplete"</formula>
    </cfRule>
    <cfRule type="cellIs" dxfId="187" priority="247" operator="equal">
      <formula>"Detained"</formula>
    </cfRule>
    <cfRule type="cellIs" dxfId="186" priority="248" operator="equal">
      <formula>"Promoted"</formula>
    </cfRule>
  </conditionalFormatting>
  <conditionalFormatting sqref="V534 V536:V543">
    <cfRule type="cellIs" dxfId="185" priority="245" operator="equal">
      <formula>"Promoted"</formula>
    </cfRule>
    <cfRule type="cellIs" dxfId="184" priority="244" operator="equal">
      <formula>"Detained"</formula>
    </cfRule>
    <cfRule type="cellIs" dxfId="183" priority="243" operator="equal">
      <formula>"Incomplete"</formula>
    </cfRule>
  </conditionalFormatting>
  <conditionalFormatting sqref="V548">
    <cfRule type="cellIs" dxfId="182" priority="238" operator="equal">
      <formula>"Incomplete"</formula>
    </cfRule>
    <cfRule type="cellIs" dxfId="181" priority="239" operator="equal">
      <formula>"Detained"</formula>
    </cfRule>
    <cfRule type="cellIs" dxfId="180" priority="240" operator="equal">
      <formula>"Promoted"</formula>
    </cfRule>
  </conditionalFormatting>
  <conditionalFormatting sqref="V551 V553:V562">
    <cfRule type="cellIs" dxfId="179" priority="237" operator="equal">
      <formula>"Promoted"</formula>
    </cfRule>
    <cfRule type="cellIs" dxfId="178" priority="235" operator="equal">
      <formula>"Incomplete"</formula>
    </cfRule>
    <cfRule type="cellIs" dxfId="177" priority="236" operator="equal">
      <formula>"Detained"</formula>
    </cfRule>
  </conditionalFormatting>
  <conditionalFormatting sqref="V567">
    <cfRule type="cellIs" dxfId="176" priority="231" operator="equal">
      <formula>"Detained"</formula>
    </cfRule>
    <cfRule type="cellIs" dxfId="175" priority="230" operator="equal">
      <formula>"Incomplete"</formula>
    </cfRule>
    <cfRule type="cellIs" dxfId="174" priority="232" operator="equal">
      <formula>"Promoted"</formula>
    </cfRule>
  </conditionalFormatting>
  <conditionalFormatting sqref="V570 V572:V579">
    <cfRule type="cellIs" dxfId="173" priority="229" operator="equal">
      <formula>"Promoted"</formula>
    </cfRule>
    <cfRule type="cellIs" dxfId="172" priority="228" operator="equal">
      <formula>"Detained"</formula>
    </cfRule>
    <cfRule type="cellIs" dxfId="171" priority="227" operator="equal">
      <formula>"Incomplete"</formula>
    </cfRule>
  </conditionalFormatting>
  <conditionalFormatting sqref="V584">
    <cfRule type="cellIs" dxfId="170" priority="224" operator="equal">
      <formula>"Promoted"</formula>
    </cfRule>
    <cfRule type="cellIs" dxfId="169" priority="223" operator="equal">
      <formula>"Detained"</formula>
    </cfRule>
    <cfRule type="cellIs" dxfId="168" priority="222" operator="equal">
      <formula>"Incomplete"</formula>
    </cfRule>
  </conditionalFormatting>
  <conditionalFormatting sqref="V587 V589:V598">
    <cfRule type="cellIs" dxfId="167" priority="221" operator="equal">
      <formula>"Promoted"</formula>
    </cfRule>
    <cfRule type="cellIs" dxfId="166" priority="220" operator="equal">
      <formula>"Detained"</formula>
    </cfRule>
    <cfRule type="cellIs" dxfId="165" priority="219" operator="equal">
      <formula>"Incomplete"</formula>
    </cfRule>
  </conditionalFormatting>
  <conditionalFormatting sqref="V603">
    <cfRule type="cellIs" dxfId="164" priority="216" operator="equal">
      <formula>"Promoted"</formula>
    </cfRule>
    <cfRule type="cellIs" dxfId="163" priority="215" operator="equal">
      <formula>"Detained"</formula>
    </cfRule>
    <cfRule type="cellIs" dxfId="162" priority="214" operator="equal">
      <formula>"Incomplete"</formula>
    </cfRule>
  </conditionalFormatting>
  <conditionalFormatting sqref="V606 V608:V615">
    <cfRule type="cellIs" dxfId="161" priority="213" operator="equal">
      <formula>"Promoted"</formula>
    </cfRule>
    <cfRule type="cellIs" dxfId="160" priority="212" operator="equal">
      <formula>"Detained"</formula>
    </cfRule>
    <cfRule type="cellIs" dxfId="159" priority="211" operator="equal">
      <formula>"Incomplete"</formula>
    </cfRule>
  </conditionalFormatting>
  <conditionalFormatting sqref="V620">
    <cfRule type="cellIs" dxfId="158" priority="208" operator="equal">
      <formula>"Promoted"</formula>
    </cfRule>
    <cfRule type="cellIs" dxfId="157" priority="207" operator="equal">
      <formula>"Detained"</formula>
    </cfRule>
    <cfRule type="cellIs" dxfId="156" priority="206" operator="equal">
      <formula>"Incomplete"</formula>
    </cfRule>
  </conditionalFormatting>
  <conditionalFormatting sqref="V623 V625:V634">
    <cfRule type="cellIs" dxfId="155" priority="205" operator="equal">
      <formula>"Promoted"</formula>
    </cfRule>
    <cfRule type="cellIs" dxfId="154" priority="204" operator="equal">
      <formula>"Detained"</formula>
    </cfRule>
    <cfRule type="cellIs" dxfId="153" priority="203" operator="equal">
      <formula>"Incomplete"</formula>
    </cfRule>
  </conditionalFormatting>
  <conditionalFormatting sqref="V639">
    <cfRule type="cellIs" dxfId="152" priority="198" operator="equal">
      <formula>"Incomplete"</formula>
    </cfRule>
    <cfRule type="cellIs" dxfId="151" priority="199" operator="equal">
      <formula>"Detained"</formula>
    </cfRule>
    <cfRule type="cellIs" dxfId="150" priority="200" operator="equal">
      <formula>"Promoted"</formula>
    </cfRule>
  </conditionalFormatting>
  <conditionalFormatting sqref="V642 V644:V651">
    <cfRule type="cellIs" dxfId="149" priority="196" operator="equal">
      <formula>"Detained"</formula>
    </cfRule>
    <cfRule type="cellIs" dxfId="148" priority="197" operator="equal">
      <formula>"Promoted"</formula>
    </cfRule>
    <cfRule type="cellIs" dxfId="147" priority="195" operator="equal">
      <formula>"Incomplete"</formula>
    </cfRule>
  </conditionalFormatting>
  <conditionalFormatting sqref="V656">
    <cfRule type="cellIs" dxfId="146" priority="192" operator="equal">
      <formula>"Promoted"</formula>
    </cfRule>
    <cfRule type="cellIs" dxfId="145" priority="190" operator="equal">
      <formula>"Incomplete"</formula>
    </cfRule>
    <cfRule type="cellIs" dxfId="144" priority="191" operator="equal">
      <formula>"Detained"</formula>
    </cfRule>
  </conditionalFormatting>
  <conditionalFormatting sqref="V659 V661:V670">
    <cfRule type="cellIs" dxfId="143" priority="187" operator="equal">
      <formula>"Incomplete"</formula>
    </cfRule>
    <cfRule type="cellIs" dxfId="142" priority="188" operator="equal">
      <formula>"Detained"</formula>
    </cfRule>
    <cfRule type="cellIs" dxfId="141" priority="189" operator="equal">
      <formula>"Promoted"</formula>
    </cfRule>
  </conditionalFormatting>
  <conditionalFormatting sqref="V675">
    <cfRule type="cellIs" dxfId="140" priority="183" operator="equal">
      <formula>"Detained"</formula>
    </cfRule>
    <cfRule type="cellIs" dxfId="139" priority="182" operator="equal">
      <formula>"Incomplete"</formula>
    </cfRule>
    <cfRule type="cellIs" dxfId="138" priority="184" operator="equal">
      <formula>"Promoted"</formula>
    </cfRule>
  </conditionalFormatting>
  <conditionalFormatting sqref="V678 V680:V687">
    <cfRule type="cellIs" dxfId="137" priority="181" operator="equal">
      <formula>"Promoted"</formula>
    </cfRule>
    <cfRule type="cellIs" dxfId="136" priority="180" operator="equal">
      <formula>"Detained"</formula>
    </cfRule>
    <cfRule type="cellIs" dxfId="135" priority="179" operator="equal">
      <formula>"Incomplete"</formula>
    </cfRule>
  </conditionalFormatting>
  <conditionalFormatting sqref="V692">
    <cfRule type="cellIs" dxfId="134" priority="176" operator="equal">
      <formula>"Promoted"</formula>
    </cfRule>
    <cfRule type="cellIs" dxfId="133" priority="174" operator="equal">
      <formula>"Incomplete"</formula>
    </cfRule>
    <cfRule type="cellIs" dxfId="132" priority="175" operator="equal">
      <formula>"Detained"</formula>
    </cfRule>
  </conditionalFormatting>
  <conditionalFormatting sqref="V695 V697:V706">
    <cfRule type="cellIs" dxfId="131" priority="171" operator="equal">
      <formula>"Incomplete"</formula>
    </cfRule>
    <cfRule type="cellIs" dxfId="130" priority="172" operator="equal">
      <formula>"Detained"</formula>
    </cfRule>
    <cfRule type="cellIs" dxfId="129" priority="173" operator="equal">
      <formula>"Promoted"</formula>
    </cfRule>
  </conditionalFormatting>
  <conditionalFormatting sqref="V711">
    <cfRule type="cellIs" dxfId="128" priority="166" operator="equal">
      <formula>"Incomplete"</formula>
    </cfRule>
    <cfRule type="cellIs" dxfId="127" priority="167" operator="equal">
      <formula>"Detained"</formula>
    </cfRule>
    <cfRule type="cellIs" dxfId="126" priority="168" operator="equal">
      <formula>"Promoted"</formula>
    </cfRule>
  </conditionalFormatting>
  <conditionalFormatting sqref="V714 V716:V723">
    <cfRule type="cellIs" dxfId="125" priority="163" operator="equal">
      <formula>"Incomplete"</formula>
    </cfRule>
    <cfRule type="cellIs" dxfId="124" priority="164" operator="equal">
      <formula>"Detained"</formula>
    </cfRule>
    <cfRule type="cellIs" dxfId="123" priority="165" operator="equal">
      <formula>"Promoted"</formula>
    </cfRule>
  </conditionalFormatting>
  <conditionalFormatting sqref="V728">
    <cfRule type="cellIs" dxfId="122" priority="159" operator="equal">
      <formula>"Detained"</formula>
    </cfRule>
    <cfRule type="cellIs" dxfId="121" priority="158" operator="equal">
      <formula>"Incomplete"</formula>
    </cfRule>
    <cfRule type="cellIs" dxfId="120" priority="160" operator="equal">
      <formula>"Promoted"</formula>
    </cfRule>
  </conditionalFormatting>
  <conditionalFormatting sqref="V731 V733:V742">
    <cfRule type="cellIs" dxfId="119" priority="157" operator="equal">
      <formula>"Promoted"</formula>
    </cfRule>
    <cfRule type="cellIs" dxfId="118" priority="156" operator="equal">
      <formula>"Detained"</formula>
    </cfRule>
    <cfRule type="cellIs" dxfId="117" priority="155" operator="equal">
      <formula>"Incomplete"</formula>
    </cfRule>
  </conditionalFormatting>
  <conditionalFormatting sqref="V747">
    <cfRule type="cellIs" dxfId="116" priority="152" operator="equal">
      <formula>"Promoted"</formula>
    </cfRule>
    <cfRule type="cellIs" dxfId="115" priority="151" operator="equal">
      <formula>"Detained"</formula>
    </cfRule>
    <cfRule type="cellIs" dxfId="114" priority="150" operator="equal">
      <formula>"Incomplete"</formula>
    </cfRule>
  </conditionalFormatting>
  <conditionalFormatting sqref="V750 V752:V759">
    <cfRule type="cellIs" dxfId="113" priority="149" operator="equal">
      <formula>"Promoted"</formula>
    </cfRule>
    <cfRule type="cellIs" dxfId="112" priority="148" operator="equal">
      <formula>"Detained"</formula>
    </cfRule>
    <cfRule type="cellIs" dxfId="111" priority="147" operator="equal">
      <formula>"Incomplete"</formula>
    </cfRule>
  </conditionalFormatting>
  <conditionalFormatting sqref="V764">
    <cfRule type="cellIs" dxfId="110" priority="142" operator="equal">
      <formula>"Incomplete"</formula>
    </cfRule>
    <cfRule type="cellIs" dxfId="109" priority="144" operator="equal">
      <formula>"Promoted"</formula>
    </cfRule>
    <cfRule type="cellIs" dxfId="108" priority="143" operator="equal">
      <formula>"Detained"</formula>
    </cfRule>
  </conditionalFormatting>
  <conditionalFormatting sqref="V767 V769:V778">
    <cfRule type="cellIs" dxfId="107" priority="141" operator="equal">
      <formula>"Promoted"</formula>
    </cfRule>
    <cfRule type="cellIs" dxfId="106" priority="140" operator="equal">
      <formula>"Detained"</formula>
    </cfRule>
    <cfRule type="cellIs" dxfId="105" priority="139" operator="equal">
      <formula>"Incomplete"</formula>
    </cfRule>
  </conditionalFormatting>
  <conditionalFormatting sqref="V783">
    <cfRule type="cellIs" dxfId="104" priority="136" operator="equal">
      <formula>"Promoted"</formula>
    </cfRule>
    <cfRule type="cellIs" dxfId="103" priority="135" operator="equal">
      <formula>"Detained"</formula>
    </cfRule>
    <cfRule type="cellIs" dxfId="102" priority="134" operator="equal">
      <formula>"Incomplete"</formula>
    </cfRule>
  </conditionalFormatting>
  <conditionalFormatting sqref="V786 V788:V795">
    <cfRule type="cellIs" dxfId="101" priority="133" operator="equal">
      <formula>"Promoted"</formula>
    </cfRule>
    <cfRule type="cellIs" dxfId="100" priority="131" operator="equal">
      <formula>"Incomplete"</formula>
    </cfRule>
    <cfRule type="cellIs" dxfId="99" priority="132" operator="equal">
      <formula>"Detained"</formula>
    </cfRule>
  </conditionalFormatting>
  <conditionalFormatting sqref="V800">
    <cfRule type="cellIs" dxfId="98" priority="126" operator="equal">
      <formula>"Incomplete"</formula>
    </cfRule>
    <cfRule type="cellIs" dxfId="97" priority="128" operator="equal">
      <formula>"Promoted"</formula>
    </cfRule>
    <cfRule type="cellIs" dxfId="96" priority="127" operator="equal">
      <formula>"Detained"</formula>
    </cfRule>
  </conditionalFormatting>
  <conditionalFormatting sqref="V803 V805:V814">
    <cfRule type="cellIs" dxfId="95" priority="123" operator="equal">
      <formula>"Incomplete"</formula>
    </cfRule>
    <cfRule type="cellIs" dxfId="94" priority="124" operator="equal">
      <formula>"Detained"</formula>
    </cfRule>
    <cfRule type="cellIs" dxfId="93" priority="125" operator="equal">
      <formula>"Promoted"</formula>
    </cfRule>
  </conditionalFormatting>
  <conditionalFormatting sqref="V819">
    <cfRule type="cellIs" dxfId="92" priority="118" operator="equal">
      <formula>"Incomplete"</formula>
    </cfRule>
    <cfRule type="cellIs" dxfId="91" priority="119" operator="equal">
      <formula>"Detained"</formula>
    </cfRule>
    <cfRule type="cellIs" dxfId="90" priority="120" operator="equal">
      <formula>"Promoted"</formula>
    </cfRule>
  </conditionalFormatting>
  <conditionalFormatting sqref="V822 V824:V831">
    <cfRule type="cellIs" dxfId="89" priority="117" operator="equal">
      <formula>"Promoted"</formula>
    </cfRule>
    <cfRule type="cellIs" dxfId="88" priority="116" operator="equal">
      <formula>"Detained"</formula>
    </cfRule>
    <cfRule type="cellIs" dxfId="87" priority="115" operator="equal">
      <formula>"Incomplete"</formula>
    </cfRule>
  </conditionalFormatting>
  <conditionalFormatting sqref="V836">
    <cfRule type="cellIs" dxfId="86" priority="112" operator="equal">
      <formula>"Promoted"</formula>
    </cfRule>
    <cfRule type="cellIs" dxfId="85" priority="111" operator="equal">
      <formula>"Detained"</formula>
    </cfRule>
    <cfRule type="cellIs" dxfId="84" priority="110" operator="equal">
      <formula>"Incomplete"</formula>
    </cfRule>
  </conditionalFormatting>
  <conditionalFormatting sqref="V839 V841:V850">
    <cfRule type="cellIs" dxfId="83" priority="109" operator="equal">
      <formula>"Promoted"</formula>
    </cfRule>
    <cfRule type="cellIs" dxfId="82" priority="107" operator="equal">
      <formula>"Incomplete"</formula>
    </cfRule>
    <cfRule type="cellIs" dxfId="81" priority="108" operator="equal">
      <formula>"Detained"</formula>
    </cfRule>
  </conditionalFormatting>
  <conditionalFormatting sqref="V855">
    <cfRule type="cellIs" dxfId="80" priority="104" operator="equal">
      <formula>"Promoted"</formula>
    </cfRule>
    <cfRule type="cellIs" dxfId="79" priority="103" operator="equal">
      <formula>"Detained"</formula>
    </cfRule>
    <cfRule type="cellIs" dxfId="78" priority="102" operator="equal">
      <formula>"Incomplete"</formula>
    </cfRule>
  </conditionalFormatting>
  <conditionalFormatting sqref="V858 V860:V867">
    <cfRule type="cellIs" dxfId="77" priority="101" operator="equal">
      <formula>"Promoted"</formula>
    </cfRule>
    <cfRule type="cellIs" dxfId="76" priority="100" operator="equal">
      <formula>"Detained"</formula>
    </cfRule>
    <cfRule type="cellIs" dxfId="75" priority="99" operator="equal">
      <formula>"Incomplete"</formula>
    </cfRule>
  </conditionalFormatting>
  <conditionalFormatting sqref="V872">
    <cfRule type="cellIs" dxfId="74" priority="96" operator="equal">
      <formula>"Promoted"</formula>
    </cfRule>
    <cfRule type="cellIs" dxfId="73" priority="95" operator="equal">
      <formula>"Detained"</formula>
    </cfRule>
    <cfRule type="cellIs" dxfId="72" priority="94" operator="equal">
      <formula>"Incomplete"</formula>
    </cfRule>
  </conditionalFormatting>
  <conditionalFormatting sqref="V875 V877:V886">
    <cfRule type="cellIs" dxfId="71" priority="93" operator="equal">
      <formula>"Promoted"</formula>
    </cfRule>
    <cfRule type="cellIs" dxfId="70" priority="92" operator="equal">
      <formula>"Detained"</formula>
    </cfRule>
    <cfRule type="cellIs" dxfId="69" priority="91" operator="equal">
      <formula>"Incomplete"</formula>
    </cfRule>
  </conditionalFormatting>
  <conditionalFormatting sqref="V891">
    <cfRule type="cellIs" dxfId="68" priority="86" operator="equal">
      <formula>"Incomplete"</formula>
    </cfRule>
    <cfRule type="cellIs" dxfId="67" priority="88" operator="equal">
      <formula>"Promoted"</formula>
    </cfRule>
    <cfRule type="cellIs" dxfId="66" priority="87" operator="equal">
      <formula>"Detained"</formula>
    </cfRule>
  </conditionalFormatting>
  <conditionalFormatting sqref="V894 V896:V903">
    <cfRule type="cellIs" dxfId="65" priority="84" operator="equal">
      <formula>"Detained"</formula>
    </cfRule>
    <cfRule type="cellIs" dxfId="64" priority="83" operator="equal">
      <formula>"Incomplete"</formula>
    </cfRule>
    <cfRule type="cellIs" dxfId="63" priority="85" operator="equal">
      <formula>"Promoted"</formula>
    </cfRule>
  </conditionalFormatting>
  <conditionalFormatting sqref="V908">
    <cfRule type="cellIs" dxfId="62" priority="80" operator="equal">
      <formula>"Promoted"</formula>
    </cfRule>
    <cfRule type="cellIs" dxfId="61" priority="78" operator="equal">
      <formula>"Incomplete"</formula>
    </cfRule>
    <cfRule type="cellIs" dxfId="60" priority="79" operator="equal">
      <formula>"Detained"</formula>
    </cfRule>
  </conditionalFormatting>
  <conditionalFormatting sqref="V911 V913:V922">
    <cfRule type="cellIs" dxfId="59" priority="75" operator="equal">
      <formula>"Incomplete"</formula>
    </cfRule>
    <cfRule type="cellIs" dxfId="58" priority="77" operator="equal">
      <formula>"Promoted"</formula>
    </cfRule>
    <cfRule type="cellIs" dxfId="57" priority="76" operator="equal">
      <formula>"Detained"</formula>
    </cfRule>
  </conditionalFormatting>
  <conditionalFormatting sqref="V927">
    <cfRule type="cellIs" dxfId="56" priority="72" operator="equal">
      <formula>"Promoted"</formula>
    </cfRule>
    <cfRule type="cellIs" dxfId="55" priority="71" operator="equal">
      <formula>"Detained"</formula>
    </cfRule>
    <cfRule type="cellIs" dxfId="54" priority="70" operator="equal">
      <formula>"Incomplete"</formula>
    </cfRule>
  </conditionalFormatting>
  <conditionalFormatting sqref="V930 V932:V939">
    <cfRule type="cellIs" dxfId="53" priority="67" operator="equal">
      <formula>"Incomplete"</formula>
    </cfRule>
    <cfRule type="cellIs" dxfId="52" priority="68" operator="equal">
      <formula>"Detained"</formula>
    </cfRule>
    <cfRule type="cellIs" dxfId="51" priority="69" operator="equal">
      <formula>"Promoted"</formula>
    </cfRule>
  </conditionalFormatting>
  <conditionalFormatting sqref="V944">
    <cfRule type="cellIs" dxfId="50" priority="63" operator="equal">
      <formula>"Detained"</formula>
    </cfRule>
    <cfRule type="cellIs" dxfId="49" priority="64" operator="equal">
      <formula>"Promoted"</formula>
    </cfRule>
    <cfRule type="cellIs" dxfId="48" priority="62" operator="equal">
      <formula>"Incomplete"</formula>
    </cfRule>
  </conditionalFormatting>
  <conditionalFormatting sqref="V947 V949:V958">
    <cfRule type="cellIs" dxfId="47" priority="60" operator="equal">
      <formula>"Detained"</formula>
    </cfRule>
    <cfRule type="cellIs" dxfId="46" priority="59" operator="equal">
      <formula>"Incomplete"</formula>
    </cfRule>
    <cfRule type="cellIs" dxfId="45" priority="61" operator="equal">
      <formula>"Promoted"</formula>
    </cfRule>
  </conditionalFormatting>
  <conditionalFormatting sqref="V963">
    <cfRule type="cellIs" dxfId="44" priority="55" operator="equal">
      <formula>"Detained"</formula>
    </cfRule>
    <cfRule type="cellIs" dxfId="43" priority="54" operator="equal">
      <formula>"Incomplete"</formula>
    </cfRule>
    <cfRule type="cellIs" dxfId="42" priority="56" operator="equal">
      <formula>"Promoted"</formula>
    </cfRule>
  </conditionalFormatting>
  <conditionalFormatting sqref="V966 V968:V975">
    <cfRule type="cellIs" dxfId="41" priority="52" operator="equal">
      <formula>"Detained"</formula>
    </cfRule>
    <cfRule type="cellIs" dxfId="40" priority="51" operator="equal">
      <formula>"Incomplete"</formula>
    </cfRule>
    <cfRule type="cellIs" dxfId="39" priority="53" operator="equal">
      <formula>"Promoted"</formula>
    </cfRule>
  </conditionalFormatting>
  <conditionalFormatting sqref="V980">
    <cfRule type="cellIs" dxfId="38" priority="48" operator="equal">
      <formula>"Promoted"</formula>
    </cfRule>
    <cfRule type="cellIs" dxfId="37" priority="47" operator="equal">
      <formula>"Detained"</formula>
    </cfRule>
    <cfRule type="cellIs" dxfId="36" priority="46" operator="equal">
      <formula>"Incomplete"</formula>
    </cfRule>
  </conditionalFormatting>
  <conditionalFormatting sqref="V983 V985:V994">
    <cfRule type="cellIs" dxfId="35" priority="45" operator="equal">
      <formula>"Promoted"</formula>
    </cfRule>
    <cfRule type="cellIs" dxfId="34" priority="43" operator="equal">
      <formula>"Incomplete"</formula>
    </cfRule>
    <cfRule type="cellIs" dxfId="33" priority="44" operator="equal">
      <formula>"Detained"</formula>
    </cfRule>
  </conditionalFormatting>
  <conditionalFormatting sqref="V999">
    <cfRule type="cellIs" dxfId="32" priority="40" operator="equal">
      <formula>"Promoted"</formula>
    </cfRule>
    <cfRule type="cellIs" dxfId="31" priority="38" operator="equal">
      <formula>"Incomplete"</formula>
    </cfRule>
    <cfRule type="cellIs" dxfId="30" priority="39" operator="equal">
      <formula>"Detained"</formula>
    </cfRule>
  </conditionalFormatting>
  <conditionalFormatting sqref="V1002 V1004:V1011">
    <cfRule type="cellIs" dxfId="29" priority="37" operator="equal">
      <formula>"Promoted"</formula>
    </cfRule>
    <cfRule type="cellIs" dxfId="28" priority="36" operator="equal">
      <formula>"Detained"</formula>
    </cfRule>
    <cfRule type="cellIs" dxfId="27" priority="35" operator="equal">
      <formula>"Incomplete"</formula>
    </cfRule>
  </conditionalFormatting>
  <conditionalFormatting sqref="V1016">
    <cfRule type="cellIs" dxfId="26" priority="32" operator="equal">
      <formula>"Promoted"</formula>
    </cfRule>
    <cfRule type="cellIs" dxfId="25" priority="31" operator="equal">
      <formula>"Detained"</formula>
    </cfRule>
    <cfRule type="cellIs" dxfId="24" priority="30" operator="equal">
      <formula>"Incomplete"</formula>
    </cfRule>
  </conditionalFormatting>
  <conditionalFormatting sqref="V1019 V1021:V1030">
    <cfRule type="cellIs" dxfId="23" priority="29" operator="equal">
      <formula>"Promoted"</formula>
    </cfRule>
    <cfRule type="cellIs" dxfId="22" priority="28" operator="equal">
      <formula>"Detained"</formula>
    </cfRule>
    <cfRule type="cellIs" dxfId="21" priority="27" operator="equal">
      <formula>"Incomplete"</formula>
    </cfRule>
  </conditionalFormatting>
  <conditionalFormatting sqref="V1035">
    <cfRule type="cellIs" dxfId="20" priority="24" operator="equal">
      <formula>"Promoted"</formula>
    </cfRule>
    <cfRule type="cellIs" dxfId="19" priority="23" operator="equal">
      <formula>"Detained"</formula>
    </cfRule>
    <cfRule type="cellIs" dxfId="18" priority="22" operator="equal">
      <formula>"Incomplete"</formula>
    </cfRule>
  </conditionalFormatting>
  <conditionalFormatting sqref="V1038 V1040:V1047">
    <cfRule type="cellIs" dxfId="17" priority="21" operator="equal">
      <formula>"Promoted"</formula>
    </cfRule>
    <cfRule type="cellIs" dxfId="16" priority="19" operator="equal">
      <formula>"Incomplete"</formula>
    </cfRule>
    <cfRule type="cellIs" dxfId="15" priority="20" operator="equal">
      <formula>"Detained"</formula>
    </cfRule>
  </conditionalFormatting>
  <conditionalFormatting sqref="V1052">
    <cfRule type="cellIs" dxfId="14" priority="14" operator="equal">
      <formula>"Incomplete"</formula>
    </cfRule>
    <cfRule type="cellIs" dxfId="13" priority="16" operator="equal">
      <formula>"Promoted"</formula>
    </cfRule>
    <cfRule type="cellIs" dxfId="12" priority="15" operator="equal">
      <formula>"Detained"</formula>
    </cfRule>
  </conditionalFormatting>
  <conditionalFormatting sqref="V1055 V1057:V1066">
    <cfRule type="cellIs" dxfId="11" priority="11" operator="equal">
      <formula>"Incomplete"</formula>
    </cfRule>
    <cfRule type="cellIs" dxfId="10" priority="12" operator="equal">
      <formula>"Detained"</formula>
    </cfRule>
    <cfRule type="cellIs" dxfId="9" priority="13" operator="equal">
      <formula>"Promoted"</formula>
    </cfRule>
  </conditionalFormatting>
  <conditionalFormatting sqref="V1071">
    <cfRule type="cellIs" dxfId="8" priority="6" operator="equal">
      <formula>"Incomplete"</formula>
    </cfRule>
    <cfRule type="cellIs" dxfId="7" priority="7" operator="equal">
      <formula>"Detained"</formula>
    </cfRule>
    <cfRule type="cellIs" dxfId="6" priority="8" operator="equal">
      <formula>"Promoted"</formula>
    </cfRule>
  </conditionalFormatting>
  <conditionalFormatting sqref="V1074 V1076:V1079">
    <cfRule type="cellIs" dxfId="5" priority="4" operator="equal">
      <formula>"Detained"</formula>
    </cfRule>
    <cfRule type="cellIs" dxfId="4" priority="3" operator="equal">
      <formula>"Incomplete"</formula>
    </cfRule>
    <cfRule type="cellIs" dxfId="3" priority="5" operator="equal">
      <formula>"Promoted"</formula>
    </cfRule>
  </conditionalFormatting>
  <conditionalFormatting sqref="Y977:Y978">
    <cfRule type="cellIs" dxfId="2" priority="483" operator="equal">
      <formula>"Detained"</formula>
    </cfRule>
    <cfRule type="cellIs" dxfId="1" priority="484" operator="equal">
      <formula>"Promoted"</formula>
    </cfRule>
    <cfRule type="cellIs" dxfId="0" priority="485" operator="equal">
      <formula>"Incomplete"</formula>
    </cfRule>
  </conditionalFormatting>
  <printOptions horizontalCentered="1" verticalCentered="1"/>
  <pageMargins left="0" right="0" top="0" bottom="0" header="0.3" footer="0.3"/>
  <pageSetup paperSize="9" scale="90" orientation="landscape" horizontalDpi="4294967295" verticalDpi="4294967295" r:id="rId1"/>
  <rowBreaks count="30" manualBreakCount="30">
    <brk id="35" min="1" max="44" man="1"/>
    <brk id="71" min="1" max="44" man="1"/>
    <brk id="107" min="1" max="44" man="1"/>
    <brk id="143" min="1" max="44" man="1"/>
    <brk id="179" min="1" max="44" man="1"/>
    <brk id="215" min="1" max="44" man="1"/>
    <brk id="251" min="1" max="44" man="1"/>
    <brk id="287" min="1" max="44" man="1"/>
    <brk id="323" min="1" max="44" man="1"/>
    <brk id="359" min="1" max="44" man="1"/>
    <brk id="395" min="1" max="44" man="1"/>
    <brk id="431" min="1" max="44" man="1"/>
    <brk id="467" min="1" max="44" man="1"/>
    <brk id="503" min="1" max="44" man="1"/>
    <brk id="539" min="1" max="44" man="1"/>
    <brk id="575" min="1" max="44" man="1"/>
    <brk id="611" min="1" max="44" man="1"/>
    <brk id="647" min="1" max="44" man="1"/>
    <brk id="683" min="1" max="44" man="1"/>
    <brk id="719" min="1" max="44" man="1"/>
    <brk id="755" min="1" max="44" man="1"/>
    <brk id="791" min="1" max="44" man="1"/>
    <brk id="827" min="1" max="44" man="1"/>
    <brk id="863" min="1" max="44" man="1"/>
    <brk id="899" min="1" max="44" man="1"/>
    <brk id="935" min="1" max="44" man="1"/>
    <brk id="971" min="1" max="44" man="1"/>
    <brk id="1007" min="1" max="44" man="1"/>
    <brk id="1043" min="1" max="44" man="1"/>
    <brk id="1079" min="1" max="44" man="1"/>
  </rowBreaks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3.7109375" bestFit="1" customWidth="1"/>
    <col min="3" max="3" width="9.5703125" bestFit="1" customWidth="1"/>
    <col min="4" max="6" width="4.140625" customWidth="1"/>
    <col min="7" max="7" width="7.71093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21">
      <c r="B1" s="3"/>
      <c r="D1" s="5" t="s">
        <v>92</v>
      </c>
      <c r="E1" s="5"/>
      <c r="F1" s="5"/>
      <c r="G1" s="5"/>
      <c r="H1" s="5"/>
      <c r="M1" s="6" t="s">
        <v>46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4" t="s">
        <v>48</v>
      </c>
      <c r="C3" s="224" t="s">
        <v>4</v>
      </c>
      <c r="D3" s="224" t="s">
        <v>49</v>
      </c>
      <c r="E3" s="224"/>
      <c r="F3" s="224"/>
      <c r="G3" s="225" t="s">
        <v>50</v>
      </c>
      <c r="H3" s="225"/>
      <c r="I3" s="225"/>
      <c r="J3" s="224" t="s">
        <v>51</v>
      </c>
      <c r="K3" s="224"/>
      <c r="L3" s="224"/>
      <c r="M3" s="224"/>
      <c r="N3" s="224"/>
      <c r="O3" s="224"/>
      <c r="P3" s="224" t="s">
        <v>52</v>
      </c>
      <c r="Q3" s="224"/>
      <c r="R3" s="224"/>
      <c r="S3" s="224"/>
      <c r="T3" s="224"/>
      <c r="U3" s="224"/>
      <c r="V3" s="224" t="s">
        <v>53</v>
      </c>
      <c r="W3" s="224"/>
      <c r="X3" s="224"/>
      <c r="Y3" s="224"/>
      <c r="Z3" s="224"/>
      <c r="AA3" s="224"/>
      <c r="AB3" s="224" t="s">
        <v>54</v>
      </c>
      <c r="AC3" s="224"/>
      <c r="AD3" s="224"/>
      <c r="AE3" s="224"/>
      <c r="AF3" s="224"/>
      <c r="AG3" s="224"/>
    </row>
    <row r="4" spans="2:33">
      <c r="B4" s="224"/>
      <c r="C4" s="224"/>
      <c r="D4" s="224"/>
      <c r="E4" s="224"/>
      <c r="F4" s="224"/>
      <c r="G4" s="225"/>
      <c r="H4" s="225"/>
      <c r="I4" s="225"/>
      <c r="J4" s="224" t="s">
        <v>55</v>
      </c>
      <c r="K4" s="224"/>
      <c r="L4" s="224"/>
      <c r="M4" s="224" t="s">
        <v>91</v>
      </c>
      <c r="N4" s="224"/>
      <c r="O4" s="224"/>
      <c r="P4" s="224" t="s">
        <v>55</v>
      </c>
      <c r="Q4" s="224"/>
      <c r="R4" s="224"/>
      <c r="S4" s="224" t="s">
        <v>91</v>
      </c>
      <c r="T4" s="224"/>
      <c r="U4" s="224"/>
      <c r="V4" s="224" t="s">
        <v>55</v>
      </c>
      <c r="W4" s="224"/>
      <c r="X4" s="224"/>
      <c r="Y4" s="224" t="s">
        <v>91</v>
      </c>
      <c r="Z4" s="224"/>
      <c r="AA4" s="224"/>
      <c r="AB4" s="224" t="s">
        <v>55</v>
      </c>
      <c r="AC4" s="224"/>
      <c r="AD4" s="224"/>
      <c r="AE4" s="224" t="s">
        <v>91</v>
      </c>
      <c r="AF4" s="224"/>
      <c r="AG4" s="224"/>
    </row>
    <row r="5" spans="2:33">
      <c r="B5" s="224"/>
      <c r="C5" s="224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COUNTIFS('S1'!E5:E64,"M")</f>
        <v>40</v>
      </c>
      <c r="E6" s="7">
        <f>COUNTIFS('S1'!E5:E64,"F")</f>
        <v>0</v>
      </c>
      <c r="F6" s="7">
        <f>D6+E6</f>
        <v>40</v>
      </c>
      <c r="G6" s="7">
        <f>COUNTIFS('S1'!E5:E64,"M")-COUNTIFS('S1'!E5:E64,"M",'S1'!G5:G64,"")</f>
        <v>40</v>
      </c>
      <c r="H6" s="7">
        <f>COUNTIFS('S1'!E5:E64,"F")-COUNTIFS('S1'!E5:E64,"F",'S1'!G5:G64,"")</f>
        <v>0</v>
      </c>
      <c r="I6" s="7">
        <f>G6+H6</f>
        <v>40</v>
      </c>
      <c r="J6" s="7">
        <f>COUNTIFS('S1'!E5:E64,"M",'S1'!G5:G64,"&lt;50")</f>
        <v>18</v>
      </c>
      <c r="K6" s="7">
        <f>COUNTIFS('S1'!E5:E64,"F",'S1'!G5:G64,"&lt;50")</f>
        <v>0</v>
      </c>
      <c r="L6" s="7">
        <f>J6+K6</f>
        <v>18</v>
      </c>
      <c r="M6" s="7">
        <f>J6/G6*100</f>
        <v>45</v>
      </c>
      <c r="N6" s="7" t="e">
        <f>K6/H6*100</f>
        <v>#DIV/0!</v>
      </c>
      <c r="O6" s="7">
        <f>L6/I6*100</f>
        <v>45</v>
      </c>
      <c r="P6" s="7">
        <f>COUNTIFS('S1'!E5:E64,"M",'S1'!G5:G64,"&gt;=50")</f>
        <v>22</v>
      </c>
      <c r="Q6" s="7">
        <f>COUNTIFS('S1'!E5:E64,"F",'S1'!G5:G64,"&gt;=50")</f>
        <v>0</v>
      </c>
      <c r="R6" s="7">
        <f>P6+Q6</f>
        <v>22</v>
      </c>
      <c r="S6" s="7">
        <f>P6/G6*100</f>
        <v>55.000000000000007</v>
      </c>
      <c r="T6" s="7" t="e">
        <f>Q6/H6*100</f>
        <v>#DIV/0!</v>
      </c>
      <c r="U6" s="7">
        <f>R6/I6*100</f>
        <v>55.000000000000007</v>
      </c>
      <c r="V6" s="7">
        <f>COUNTIFS('S1'!E5:E64,"M",'S1'!G5:G64,"&gt;=75")</f>
        <v>3</v>
      </c>
      <c r="W6" s="7">
        <f>COUNTIFS('S1'!E5:E64,"F",'S1'!G5:G64,"&gt;=75")</f>
        <v>0</v>
      </c>
      <c r="X6" s="7">
        <f>V6+W6</f>
        <v>3</v>
      </c>
      <c r="Y6" s="7">
        <f>V6/G6*100</f>
        <v>7.5</v>
      </c>
      <c r="Z6" s="7" t="e">
        <f>W6/H6*100</f>
        <v>#DIV/0!</v>
      </c>
      <c r="AA6" s="7">
        <f>X6/I6*100</f>
        <v>7.5</v>
      </c>
      <c r="AB6" s="7">
        <f>COUNTIFS('S1'!E5:E64,"M",'S1'!G5:G64,"&gt;=85")</f>
        <v>2</v>
      </c>
      <c r="AC6" s="7">
        <f>COUNTIFS('S1'!E5:E64,"F",'S1'!G5:G64,"&gt;=85")</f>
        <v>0</v>
      </c>
      <c r="AD6" s="7">
        <f>AB6+AC6</f>
        <v>2</v>
      </c>
      <c r="AE6" s="7">
        <f>AB6/G6*100</f>
        <v>5</v>
      </c>
      <c r="AF6" s="7" t="e">
        <f>AC6/H6*100</f>
        <v>#DIV/0!</v>
      </c>
      <c r="AG6" s="7">
        <f>AD6/I6*100</f>
        <v>5</v>
      </c>
    </row>
    <row r="7" spans="2:33">
      <c r="B7" s="7">
        <v>2</v>
      </c>
      <c r="C7" s="8" t="str">
        <f>'S1'!H4</f>
        <v>English</v>
      </c>
      <c r="D7" s="7">
        <f>D6</f>
        <v>40</v>
      </c>
      <c r="E7" s="7">
        <f>E6</f>
        <v>0</v>
      </c>
      <c r="F7" s="7">
        <f t="shared" ref="F7:F16" si="0">D7+E7</f>
        <v>40</v>
      </c>
      <c r="G7" s="7">
        <f>COUNTIFS('S1'!E5:E64,"M")-COUNTIFS('S1'!E5:E64,"M",'S1'!H5:H64,"")</f>
        <v>40</v>
      </c>
      <c r="H7" s="7">
        <f>COUNTIFS('S1'!E5:E64,"F")-COUNTIFS('S1'!E5:E64,"F",'S1'!H5:H64,"")</f>
        <v>0</v>
      </c>
      <c r="I7" s="7">
        <f t="shared" ref="I7:I16" si="1">G7+H7</f>
        <v>40</v>
      </c>
      <c r="J7" s="7">
        <f>COUNTIFS('S1'!E5:E64,"M",'S1'!H5:H64,"&lt;50")</f>
        <v>30</v>
      </c>
      <c r="K7" s="7">
        <f>COUNTIFS('S1'!E5:E64,"F",'S1'!H5:H64,"&lt;50")</f>
        <v>0</v>
      </c>
      <c r="L7" s="7">
        <f t="shared" ref="L7:L16" si="2">J7+K7</f>
        <v>30</v>
      </c>
      <c r="M7" s="7">
        <f t="shared" ref="M7:M16" si="3">J7/G7*100</f>
        <v>75</v>
      </c>
      <c r="N7" s="7" t="e">
        <f t="shared" ref="N7:N16" si="4">K7/H7*100</f>
        <v>#DIV/0!</v>
      </c>
      <c r="O7" s="7">
        <f t="shared" ref="O7:O17" si="5">L7/I7*100</f>
        <v>75</v>
      </c>
      <c r="P7" s="7">
        <f>COUNTIFS('S1'!E5:E64,"M",'S1'!H5:H64,"&gt;=50")</f>
        <v>10</v>
      </c>
      <c r="Q7" s="7">
        <f>COUNTIFS('S1'!E5:E64,"F",'S1'!H5:H64,"&gt;=50")</f>
        <v>0</v>
      </c>
      <c r="R7" s="7">
        <f t="shared" ref="R7:R16" si="6">P7+Q7</f>
        <v>10</v>
      </c>
      <c r="S7" s="7">
        <f t="shared" ref="S7:S16" si="7">P7/G7*100</f>
        <v>25</v>
      </c>
      <c r="T7" s="7" t="e">
        <f t="shared" ref="T7:T16" si="8">Q7/H7*100</f>
        <v>#DIV/0!</v>
      </c>
      <c r="U7" s="7">
        <f t="shared" ref="U7:U17" si="9">R7/I7*100</f>
        <v>25</v>
      </c>
      <c r="V7" s="7">
        <f>COUNTIFS('S1'!E5:E64,"M",'S1'!H5:H64,"&gt;=75")</f>
        <v>3</v>
      </c>
      <c r="W7" s="7">
        <f>COUNTIFS('S1'!E5:E64,"F",'S1'!H5:H64,"&gt;=75")</f>
        <v>0</v>
      </c>
      <c r="X7" s="7">
        <f t="shared" ref="X7:X16" si="10">V7+W7</f>
        <v>3</v>
      </c>
      <c r="Y7" s="7">
        <f t="shared" ref="Y7:Y16" si="11">V7/G6*100</f>
        <v>7.5</v>
      </c>
      <c r="Z7" s="7" t="e">
        <f t="shared" ref="Z7:Z16" si="12">W7/H7*100</f>
        <v>#DIV/0!</v>
      </c>
      <c r="AA7" s="7">
        <f t="shared" ref="AA7:AA17" si="13">X7/I7*100</f>
        <v>7.5</v>
      </c>
      <c r="AB7" s="7">
        <f>COUNTIFS('S1'!E5:E64,"M",'S1'!H5:H64,"&gt;=85")</f>
        <v>0</v>
      </c>
      <c r="AC7" s="7">
        <f>COUNTIFS('S1'!E5:E64,"F",'S1'!H5:H64,"&gt;=85")</f>
        <v>0</v>
      </c>
      <c r="AD7" s="7">
        <f t="shared" ref="AD7:AD16" si="14">AB7+AC7</f>
        <v>0</v>
      </c>
      <c r="AE7" s="7">
        <f t="shared" ref="AE7:AE16" si="15">AB7/G7*100</f>
        <v>0</v>
      </c>
      <c r="AF7" s="7" t="e">
        <f t="shared" ref="AF7:AF16" si="16">AC7/H7*100</f>
        <v>#DIV/0!</v>
      </c>
      <c r="AG7" s="7">
        <f t="shared" ref="AG7:AG17" si="17">AD7/I7*100</f>
        <v>0</v>
      </c>
    </row>
    <row r="8" spans="2:33">
      <c r="B8" s="7">
        <v>3</v>
      </c>
      <c r="C8" s="8" t="str">
        <f>'S1'!I4</f>
        <v>Arabic</v>
      </c>
      <c r="D8" s="7">
        <f>D6</f>
        <v>40</v>
      </c>
      <c r="E8" s="7">
        <f>E6</f>
        <v>0</v>
      </c>
      <c r="F8" s="7">
        <f t="shared" si="0"/>
        <v>40</v>
      </c>
      <c r="G8" s="7">
        <f>COUNTIFS('S1'!E5:E64,"M")-COUNTIFS('S1'!E5:E64,"M",'S1'!I5:I64,"")</f>
        <v>40</v>
      </c>
      <c r="H8" s="7">
        <f>COUNTIFS('S1'!E5:E64,"F")-COUNTIFS('S1'!E5:E64,"F",'S1'!I5:I64,"")</f>
        <v>0</v>
      </c>
      <c r="I8" s="7">
        <f t="shared" si="1"/>
        <v>40</v>
      </c>
      <c r="J8" s="7">
        <f>COUNTIFS('S1'!E5:E64,"M",'S1'!I5:I64,"&lt;50")</f>
        <v>17</v>
      </c>
      <c r="K8" s="7">
        <f>COUNTIFS('S1'!E5:E64,"F",'S1'!I5:I64,"&lt;50")</f>
        <v>0</v>
      </c>
      <c r="L8" s="7">
        <f t="shared" si="2"/>
        <v>17</v>
      </c>
      <c r="M8" s="7">
        <f t="shared" si="3"/>
        <v>42.5</v>
      </c>
      <c r="N8" s="7" t="e">
        <f t="shared" si="4"/>
        <v>#DIV/0!</v>
      </c>
      <c r="O8" s="7">
        <f t="shared" si="5"/>
        <v>42.5</v>
      </c>
      <c r="P8" s="7">
        <f>COUNTIFS('S1'!E5:E64,"M",'S1'!I5:I64,"&gt;=50")</f>
        <v>23</v>
      </c>
      <c r="Q8" s="7">
        <f>COUNTIFS('S1'!E5:E64,"F",'S1'!I5:I64,"&gt;=50")</f>
        <v>0</v>
      </c>
      <c r="R8" s="7">
        <f t="shared" si="6"/>
        <v>23</v>
      </c>
      <c r="S8" s="7">
        <f t="shared" si="7"/>
        <v>57.499999999999993</v>
      </c>
      <c r="T8" s="7" t="e">
        <f t="shared" si="8"/>
        <v>#DIV/0!</v>
      </c>
      <c r="U8" s="7">
        <f t="shared" si="9"/>
        <v>57.499999999999993</v>
      </c>
      <c r="V8" s="7">
        <f>COUNTIFS('S1'!E5:E64,"M",'S1'!I5:I64,"&gt;=75")</f>
        <v>4</v>
      </c>
      <c r="W8" s="7">
        <f>COUNTIFS('S1'!E5:E64,"F",'S1'!I5:I64,"&gt;=75")</f>
        <v>0</v>
      </c>
      <c r="X8" s="7">
        <f t="shared" si="10"/>
        <v>4</v>
      </c>
      <c r="Y8" s="7">
        <f t="shared" si="11"/>
        <v>10</v>
      </c>
      <c r="Z8" s="7" t="e">
        <f t="shared" si="12"/>
        <v>#DIV/0!</v>
      </c>
      <c r="AA8" s="7">
        <f t="shared" si="13"/>
        <v>10</v>
      </c>
      <c r="AB8" s="7">
        <f>COUNTIFS('S1'!E5:E64,"M",'S1'!I5:I64,"&gt;=85")</f>
        <v>3</v>
      </c>
      <c r="AC8" s="7">
        <f>COUNTIFS('S1'!E5:E64,"F",'S1'!I5:I64,"&gt;=85")</f>
        <v>0</v>
      </c>
      <c r="AD8" s="7">
        <f t="shared" si="14"/>
        <v>3</v>
      </c>
      <c r="AE8" s="7">
        <f t="shared" si="15"/>
        <v>7.5</v>
      </c>
      <c r="AF8" s="7" t="e">
        <f t="shared" si="16"/>
        <v>#DIV/0!</v>
      </c>
      <c r="AG8" s="7">
        <f t="shared" si="17"/>
        <v>7.5</v>
      </c>
    </row>
    <row r="9" spans="2:33">
      <c r="B9" s="7">
        <v>4</v>
      </c>
      <c r="C9" s="8" t="str">
        <f>'S1'!J4</f>
        <v>Maths</v>
      </c>
      <c r="D9" s="7">
        <f>D6</f>
        <v>40</v>
      </c>
      <c r="E9" s="7">
        <f>E6</f>
        <v>0</v>
      </c>
      <c r="F9" s="7">
        <f t="shared" si="0"/>
        <v>40</v>
      </c>
      <c r="G9" s="7">
        <f>COUNTIFS('S1'!E5:E64,"M")-COUNTIFS('S1'!E5:E64,"M",'S1'!J5:J64,"")</f>
        <v>40</v>
      </c>
      <c r="H9" s="7">
        <f>COUNTIFS('S1'!E5:E64,"F")-COUNTIFS('S1'!E5:E64,"F",'S1'!J5:J64,"")</f>
        <v>0</v>
      </c>
      <c r="I9" s="7">
        <f t="shared" si="1"/>
        <v>40</v>
      </c>
      <c r="J9" s="7">
        <f>COUNTIFS('S1'!E5:E64,"M",'S1'!J5:J64,"&lt;50")</f>
        <v>32</v>
      </c>
      <c r="K9" s="7">
        <f>COUNTIFS('S1'!E5:E64,"F",'S1'!J5:J64,"&lt;50")</f>
        <v>0</v>
      </c>
      <c r="L9" s="7">
        <f t="shared" si="2"/>
        <v>32</v>
      </c>
      <c r="M9" s="7">
        <f t="shared" si="3"/>
        <v>80</v>
      </c>
      <c r="N9" s="7" t="e">
        <f t="shared" si="4"/>
        <v>#DIV/0!</v>
      </c>
      <c r="O9" s="7">
        <f t="shared" si="5"/>
        <v>80</v>
      </c>
      <c r="P9" s="7">
        <f>COUNTIFS('S1'!E5:E64,"M",'S1'!J5:J64,"&gt;=50")</f>
        <v>8</v>
      </c>
      <c r="Q9" s="7">
        <f>COUNTIFS('S1'!E5:E64,"F",'S1'!J5:J64,"&gt;=50")</f>
        <v>0</v>
      </c>
      <c r="R9" s="7">
        <f t="shared" si="6"/>
        <v>8</v>
      </c>
      <c r="S9" s="7">
        <f t="shared" si="7"/>
        <v>20</v>
      </c>
      <c r="T9" s="7" t="e">
        <f t="shared" si="8"/>
        <v>#DIV/0!</v>
      </c>
      <c r="U9" s="7">
        <f t="shared" si="9"/>
        <v>20</v>
      </c>
      <c r="V9" s="7">
        <f>COUNTIFS('S1'!E5:E64,"M",'S1'!J5:J64,"&gt;=75")</f>
        <v>1</v>
      </c>
      <c r="W9" s="7">
        <f>COUNTIFS('S1'!E5:E64,"F",'S1'!J5:J64,"&gt;=75")</f>
        <v>0</v>
      </c>
      <c r="X9" s="7">
        <f t="shared" si="10"/>
        <v>1</v>
      </c>
      <c r="Y9" s="7">
        <f t="shared" si="11"/>
        <v>2.5</v>
      </c>
      <c r="Z9" s="7" t="e">
        <f t="shared" si="12"/>
        <v>#DIV/0!</v>
      </c>
      <c r="AA9" s="7">
        <f t="shared" si="13"/>
        <v>2.5</v>
      </c>
      <c r="AB9" s="7">
        <f>COUNTIFS('S1'!E5:E64,"M",'S1'!J5:J64,"&gt;=85")</f>
        <v>0</v>
      </c>
      <c r="AC9" s="7">
        <f>COUNTIFS('S1'!E5:E64,"F",'S1'!J5:J64,"&gt;=85")</f>
        <v>0</v>
      </c>
      <c r="AD9" s="7">
        <f t="shared" si="14"/>
        <v>0</v>
      </c>
      <c r="AE9" s="7">
        <f t="shared" si="15"/>
        <v>0</v>
      </c>
      <c r="AF9" s="7" t="e">
        <f t="shared" si="16"/>
        <v>#DIV/0!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40</v>
      </c>
      <c r="E10" s="7">
        <f>E6</f>
        <v>0</v>
      </c>
      <c r="F10" s="7">
        <f t="shared" si="0"/>
        <v>40</v>
      </c>
      <c r="G10" s="7">
        <f>COUNTIFS('S1'!E5:E64,"M")-COUNTIFS('S1'!E5:E64,"M",'S1'!K5:K64,"")</f>
        <v>40</v>
      </c>
      <c r="H10" s="7">
        <f>COUNTIFS('S1'!E5:E64,"F")-COUNTIFS('S1'!E5:E64,"F",'S1'!K5:K64,"")</f>
        <v>0</v>
      </c>
      <c r="I10" s="7">
        <f t="shared" si="1"/>
        <v>40</v>
      </c>
      <c r="J10" s="7">
        <f>COUNTIFS('S1'!E5:E64,"M",'S1'!K5:K64,"&lt;50")</f>
        <v>33</v>
      </c>
      <c r="K10" s="7">
        <f>COUNTIFS('S1'!E5:E64,"F",'S1'!K5:K64,"&lt;50")</f>
        <v>0</v>
      </c>
      <c r="L10" s="7">
        <f t="shared" si="2"/>
        <v>33</v>
      </c>
      <c r="M10" s="7">
        <f t="shared" si="3"/>
        <v>82.5</v>
      </c>
      <c r="N10" s="7" t="e">
        <f t="shared" si="4"/>
        <v>#DIV/0!</v>
      </c>
      <c r="O10" s="7">
        <f t="shared" si="5"/>
        <v>82.5</v>
      </c>
      <c r="P10" s="7">
        <f>COUNTIFS('S1'!E5:E64,"M",'S1'!K5:K64,"&gt;=50")</f>
        <v>7</v>
      </c>
      <c r="Q10" s="7">
        <f>COUNTIFS('S1'!E5:E64,"F",'S1'!K5:K64,"&gt;=50")</f>
        <v>0</v>
      </c>
      <c r="R10" s="7">
        <f t="shared" si="6"/>
        <v>7</v>
      </c>
      <c r="S10" s="7">
        <f t="shared" si="7"/>
        <v>17.5</v>
      </c>
      <c r="T10" s="7" t="e">
        <f t="shared" si="8"/>
        <v>#DIV/0!</v>
      </c>
      <c r="U10" s="7">
        <f t="shared" si="9"/>
        <v>17.5</v>
      </c>
      <c r="V10" s="7">
        <f>COUNTIFS('S1'!E5:E64,"M",'S1'!K5:K64,"&gt;=75")</f>
        <v>3</v>
      </c>
      <c r="W10" s="7">
        <f>COUNTIFS('S1'!E5:E64,"F",'S1'!K5:K64,"&gt;=75")</f>
        <v>0</v>
      </c>
      <c r="X10" s="7">
        <f t="shared" si="10"/>
        <v>3</v>
      </c>
      <c r="Y10" s="7">
        <f t="shared" si="11"/>
        <v>7.5</v>
      </c>
      <c r="Z10" s="7" t="e">
        <f t="shared" si="12"/>
        <v>#DIV/0!</v>
      </c>
      <c r="AA10" s="7">
        <f t="shared" si="13"/>
        <v>7.5</v>
      </c>
      <c r="AB10" s="7">
        <f>COUNTIFS('S1'!E5:E64,"M",'S1'!K5:K64,"&gt;=85")</f>
        <v>2</v>
      </c>
      <c r="AC10" s="7">
        <f>COUNTIFS('S1'!E5:E64,"F",'S1'!K5:K64,"&gt;=85")</f>
        <v>0</v>
      </c>
      <c r="AD10" s="7">
        <f t="shared" si="14"/>
        <v>2</v>
      </c>
      <c r="AE10" s="7">
        <f t="shared" si="15"/>
        <v>5</v>
      </c>
      <c r="AF10" s="7" t="e">
        <f t="shared" si="16"/>
        <v>#DIV/0!</v>
      </c>
      <c r="AG10" s="7">
        <f t="shared" si="17"/>
        <v>5</v>
      </c>
    </row>
    <row r="11" spans="2:33">
      <c r="B11" s="7">
        <v>6</v>
      </c>
      <c r="C11" s="8" t="str">
        <f>'S1'!L4</f>
        <v>Geography</v>
      </c>
      <c r="D11" s="7">
        <f>D6</f>
        <v>40</v>
      </c>
      <c r="E11" s="7">
        <f>E6</f>
        <v>0</v>
      </c>
      <c r="F11" s="7">
        <f t="shared" si="0"/>
        <v>40</v>
      </c>
      <c r="G11" s="7">
        <f>COUNTIFS('S1'!E5:E64,"M")-COUNTIFS('S1'!E5:E64,"M",'S1'!L5:L64,"")</f>
        <v>40</v>
      </c>
      <c r="H11" s="7">
        <f>COUNTIFS('S1'!E5:E64,"F")-COUNTIFS('S1'!E5:E64,"F",'S1'!L5:L64,"")</f>
        <v>0</v>
      </c>
      <c r="I11" s="7">
        <f t="shared" si="1"/>
        <v>40</v>
      </c>
      <c r="J11" s="7">
        <f>COUNTIFS('S1'!E5:E64,"M",'S1'!L5:L64,"&lt;50")</f>
        <v>11</v>
      </c>
      <c r="K11" s="7">
        <f>COUNTIFS('S1'!E5:E64,"F",'S1'!L5:L64,"&lt;50")</f>
        <v>0</v>
      </c>
      <c r="L11" s="7">
        <f t="shared" si="2"/>
        <v>11</v>
      </c>
      <c r="M11" s="7">
        <f t="shared" si="3"/>
        <v>27.500000000000004</v>
      </c>
      <c r="N11" s="7" t="e">
        <f t="shared" si="4"/>
        <v>#DIV/0!</v>
      </c>
      <c r="O11" s="7">
        <f t="shared" si="5"/>
        <v>27.500000000000004</v>
      </c>
      <c r="P11" s="7">
        <f>COUNTIFS('S1'!E5:E64,"M",'S1'!L5:L64,"&gt;=50")</f>
        <v>29</v>
      </c>
      <c r="Q11" s="7">
        <f>COUNTIFS('S1'!E5:E64,"F",'S1'!L5:L64,"&gt;=50")</f>
        <v>0</v>
      </c>
      <c r="R11" s="7">
        <f t="shared" si="6"/>
        <v>29</v>
      </c>
      <c r="S11" s="7">
        <f t="shared" si="7"/>
        <v>72.5</v>
      </c>
      <c r="T11" s="7" t="e">
        <f t="shared" si="8"/>
        <v>#DIV/0!</v>
      </c>
      <c r="U11" s="7">
        <f t="shared" si="9"/>
        <v>72.5</v>
      </c>
      <c r="V11" s="7">
        <f>COUNTIFS('S1'!E5:E64,"M",'S1'!L5:L64,"&gt;=75")</f>
        <v>6</v>
      </c>
      <c r="W11" s="7">
        <f>COUNTIFS('S1'!E5:E64,"F",'S1'!L5:L64,"&gt;=75")</f>
        <v>0</v>
      </c>
      <c r="X11" s="7">
        <f t="shared" si="10"/>
        <v>6</v>
      </c>
      <c r="Y11" s="7">
        <f t="shared" si="11"/>
        <v>15</v>
      </c>
      <c r="Z11" s="7" t="e">
        <f t="shared" si="12"/>
        <v>#DIV/0!</v>
      </c>
      <c r="AA11" s="7">
        <f t="shared" si="13"/>
        <v>15</v>
      </c>
      <c r="AB11" s="7">
        <f>COUNTIFS('S1'!E5:E64,"M",'S1'!L5:L64,"&gt;=85")</f>
        <v>3</v>
      </c>
      <c r="AC11" s="7">
        <f>COUNTIFS('S1'!E5:E64,"F",'S1'!L5:L64,"&gt;=85")</f>
        <v>0</v>
      </c>
      <c r="AD11" s="7">
        <f t="shared" si="14"/>
        <v>3</v>
      </c>
      <c r="AE11" s="7">
        <f t="shared" si="15"/>
        <v>7.5</v>
      </c>
      <c r="AF11" s="7" t="e">
        <f t="shared" si="16"/>
        <v>#DIV/0!</v>
      </c>
      <c r="AG11" s="7">
        <f t="shared" si="17"/>
        <v>7.5</v>
      </c>
    </row>
    <row r="12" spans="2:33">
      <c r="B12" s="7">
        <v>7</v>
      </c>
      <c r="C12" s="8" t="str">
        <f>'S1'!M4</f>
        <v>Citizenship</v>
      </c>
      <c r="D12" s="7">
        <f>D6</f>
        <v>40</v>
      </c>
      <c r="E12" s="7">
        <f>E6</f>
        <v>0</v>
      </c>
      <c r="F12" s="7">
        <f t="shared" si="0"/>
        <v>40</v>
      </c>
      <c r="G12" s="7">
        <f>COUNTIFS('S1'!E5:E64,"M")-COUNTIFS('S1'!E5:E64,"M",'S1'!M5:M64,"")</f>
        <v>40</v>
      </c>
      <c r="H12" s="7">
        <f>COUNTIFS('S1'!E5:E64,"F")-COUNTIFS('S1'!E5:E64,"F",'S1'!M5:M64,"")</f>
        <v>0</v>
      </c>
      <c r="I12" s="7">
        <f t="shared" si="1"/>
        <v>40</v>
      </c>
      <c r="J12" s="7">
        <f>COUNTIFS('S1'!E5:E64,"M",'S1'!M5:M64,"&lt;50")</f>
        <v>33</v>
      </c>
      <c r="K12" s="7">
        <f>COUNTIFS('S1'!E5:E64,"F",'S1'!M5:M64,"&lt;50")</f>
        <v>0</v>
      </c>
      <c r="L12" s="7">
        <f t="shared" si="2"/>
        <v>33</v>
      </c>
      <c r="M12" s="7">
        <f t="shared" si="3"/>
        <v>82.5</v>
      </c>
      <c r="N12" s="7" t="e">
        <f t="shared" si="4"/>
        <v>#DIV/0!</v>
      </c>
      <c r="O12" s="7">
        <f t="shared" si="5"/>
        <v>82.5</v>
      </c>
      <c r="P12" s="7">
        <f>COUNTIFS('S1'!E5:E64,"M",'S1'!M5:M64,"&gt;=50")</f>
        <v>7</v>
      </c>
      <c r="Q12" s="7">
        <f>COUNTIFS('S1'!E5:E64,"F",'S1'!M5:M64,"&gt;=50")</f>
        <v>0</v>
      </c>
      <c r="R12" s="7">
        <f t="shared" si="6"/>
        <v>7</v>
      </c>
      <c r="S12" s="7">
        <f t="shared" si="7"/>
        <v>17.5</v>
      </c>
      <c r="T12" s="7" t="e">
        <f t="shared" si="8"/>
        <v>#DIV/0!</v>
      </c>
      <c r="U12" s="7">
        <f t="shared" si="9"/>
        <v>17.5</v>
      </c>
      <c r="V12" s="7">
        <f>COUNTIFS('S1'!E5:E64,"M",'S1'!M5:M64,"&gt;=75")</f>
        <v>1</v>
      </c>
      <c r="W12" s="7">
        <f>COUNTIFS('S1'!E5:E64,"F",'S1'!M5:M64,"&gt;=75")</f>
        <v>0</v>
      </c>
      <c r="X12" s="7">
        <f t="shared" si="10"/>
        <v>1</v>
      </c>
      <c r="Y12" s="7">
        <f t="shared" si="11"/>
        <v>2.5</v>
      </c>
      <c r="Z12" s="7" t="e">
        <f t="shared" si="12"/>
        <v>#DIV/0!</v>
      </c>
      <c r="AA12" s="7">
        <f t="shared" si="13"/>
        <v>2.5</v>
      </c>
      <c r="AB12" s="7">
        <f>COUNTIFS('S1'!E5:E64,"M",'S1'!M5:M64,"&gt;=85")</f>
        <v>1</v>
      </c>
      <c r="AC12" s="7">
        <f>COUNTIFS('S1'!E5:E64,"F",'S1'!M5:M64,"&gt;=85")</f>
        <v>0</v>
      </c>
      <c r="AD12" s="7">
        <f t="shared" si="14"/>
        <v>1</v>
      </c>
      <c r="AE12" s="7">
        <f t="shared" si="15"/>
        <v>2.5</v>
      </c>
      <c r="AF12" s="7" t="e">
        <f t="shared" si="16"/>
        <v>#DIV/0!</v>
      </c>
      <c r="AG12" s="7">
        <f t="shared" si="17"/>
        <v>2.5</v>
      </c>
    </row>
    <row r="13" spans="2:33">
      <c r="B13" s="7">
        <v>8</v>
      </c>
      <c r="C13" s="8" t="str">
        <f>'S1'!N4</f>
        <v>CTE</v>
      </c>
      <c r="D13" s="7">
        <f>D6</f>
        <v>40</v>
      </c>
      <c r="E13" s="7">
        <f>E6</f>
        <v>0</v>
      </c>
      <c r="F13" s="7">
        <f t="shared" si="0"/>
        <v>40</v>
      </c>
      <c r="G13" s="7">
        <f>COUNTIFS('S1'!E5:E64,"M")-COUNTIFS('S1'!E5:E64,"M",'S1'!N5:N64,"")</f>
        <v>40</v>
      </c>
      <c r="H13" s="7">
        <f>COUNTIFS('S1'!E5:E64,"F")-COUNTIFS('S1'!E5:E64,"F",'S1'!N5:N64,"")</f>
        <v>0</v>
      </c>
      <c r="I13" s="7">
        <f t="shared" si="1"/>
        <v>40</v>
      </c>
      <c r="J13" s="7">
        <f>COUNTIFS('S1'!E5:E64,"M",'S1'!N5:N64,"&lt;50")</f>
        <v>19</v>
      </c>
      <c r="K13" s="7">
        <f>COUNTIFS('S1'!E5:E64,"F",'S1'!N5:N64,"&lt;50")</f>
        <v>0</v>
      </c>
      <c r="L13" s="7">
        <f t="shared" si="2"/>
        <v>19</v>
      </c>
      <c r="M13" s="7">
        <f t="shared" si="3"/>
        <v>47.5</v>
      </c>
      <c r="N13" s="7" t="e">
        <f t="shared" si="4"/>
        <v>#DIV/0!</v>
      </c>
      <c r="O13" s="7">
        <f t="shared" si="5"/>
        <v>47.5</v>
      </c>
      <c r="P13" s="7">
        <f>COUNTIFS('S1'!E5:E64,"M",'S1'!N5:N64,"&gt;=50")</f>
        <v>21</v>
      </c>
      <c r="Q13" s="7">
        <f>COUNTIFS('S1'!E5:E64,"F",'S1'!N5:N64,"&gt;=50")</f>
        <v>0</v>
      </c>
      <c r="R13" s="7">
        <f t="shared" si="6"/>
        <v>21</v>
      </c>
      <c r="S13" s="7">
        <f t="shared" si="7"/>
        <v>52.5</v>
      </c>
      <c r="T13" s="7" t="e">
        <f t="shared" si="8"/>
        <v>#DIV/0!</v>
      </c>
      <c r="U13" s="7">
        <f t="shared" si="9"/>
        <v>52.5</v>
      </c>
      <c r="V13" s="7">
        <f>COUNTIFS('S1'!E5:E64,"M",'S1'!N5:N64,"&gt;=75")</f>
        <v>2</v>
      </c>
      <c r="W13" s="7">
        <f>COUNTIFS('S1'!E5:E64,"F",'S1'!N5:N64,"&gt;=75")</f>
        <v>0</v>
      </c>
      <c r="X13" s="7">
        <f t="shared" si="10"/>
        <v>2</v>
      </c>
      <c r="Y13" s="7">
        <f t="shared" si="11"/>
        <v>5</v>
      </c>
      <c r="Z13" s="7" t="e">
        <f t="shared" si="12"/>
        <v>#DIV/0!</v>
      </c>
      <c r="AA13" s="7">
        <f t="shared" si="13"/>
        <v>5</v>
      </c>
      <c r="AB13" s="7">
        <f>COUNTIFS('S1'!E5:E64,"M",'S1'!N5:N64,"&gt;=85")</f>
        <v>0</v>
      </c>
      <c r="AC13" s="7">
        <f>COUNTIFS('S1'!E5:E64,"F",'S1'!N5:N64,"&gt;=85")</f>
        <v>0</v>
      </c>
      <c r="AD13" s="7">
        <f t="shared" si="14"/>
        <v>0</v>
      </c>
      <c r="AE13" s="7">
        <f t="shared" si="15"/>
        <v>0</v>
      </c>
      <c r="AF13" s="7" t="e">
        <f t="shared" si="16"/>
        <v>#DIV/0!</v>
      </c>
      <c r="AG13" s="7">
        <f t="shared" si="17"/>
        <v>0</v>
      </c>
    </row>
    <row r="14" spans="2:33">
      <c r="B14" s="7">
        <v>9</v>
      </c>
      <c r="C14" s="8" t="str">
        <f>'S1'!O4</f>
        <v>ICT</v>
      </c>
      <c r="D14" s="7">
        <f>D6</f>
        <v>40</v>
      </c>
      <c r="E14" s="7">
        <f>E6</f>
        <v>0</v>
      </c>
      <c r="F14" s="7">
        <f t="shared" si="0"/>
        <v>40</v>
      </c>
      <c r="G14" s="7">
        <f>COUNTIFS('S1'!E5:E64,"M")-COUNTIFS('S1'!E5:E64,"M",'S1'!O5:O64,"")</f>
        <v>40</v>
      </c>
      <c r="H14" s="7">
        <f>COUNTIFS('S1'!E5:E64,"F")-COUNTIFS('S1'!E5:E64,"F",'S1'!O5:O64,"")</f>
        <v>0</v>
      </c>
      <c r="I14" s="7">
        <f t="shared" si="1"/>
        <v>40</v>
      </c>
      <c r="J14" s="7">
        <f>COUNTIFS('S1'!E5:E64,"M",'S1'!O5:O64,"&lt;50")</f>
        <v>0</v>
      </c>
      <c r="K14" s="7">
        <f>COUNTIFS('S1'!E5:E64,"F",'S1'!O5:O64,"&lt;50")</f>
        <v>0</v>
      </c>
      <c r="L14" s="7">
        <f t="shared" si="2"/>
        <v>0</v>
      </c>
      <c r="M14" s="7">
        <f t="shared" si="3"/>
        <v>0</v>
      </c>
      <c r="N14" s="7" t="e">
        <f t="shared" si="4"/>
        <v>#DIV/0!</v>
      </c>
      <c r="O14" s="7">
        <f t="shared" si="5"/>
        <v>0</v>
      </c>
      <c r="P14" s="7">
        <f>COUNTIFS('S1'!E5:E64,"M",'S1'!O5:O64,"&gt;=50")</f>
        <v>40</v>
      </c>
      <c r="Q14" s="7">
        <f>COUNTIFS('S1'!E5:E64,"F",'S1'!O5:O64,"&gt;=50")</f>
        <v>0</v>
      </c>
      <c r="R14" s="7">
        <f t="shared" si="6"/>
        <v>40</v>
      </c>
      <c r="S14" s="7">
        <f t="shared" si="7"/>
        <v>100</v>
      </c>
      <c r="T14" s="7" t="e">
        <f t="shared" si="8"/>
        <v>#DIV/0!</v>
      </c>
      <c r="U14" s="7">
        <f t="shared" si="9"/>
        <v>100</v>
      </c>
      <c r="V14" s="7">
        <f>COUNTIFS('S1'!E5:E64,"M",'S1'!O5:O64,"&gt;=75")</f>
        <v>15</v>
      </c>
      <c r="W14" s="7">
        <f>COUNTIFS('S1'!E5:E64,"F",'S1'!O5:O64,"&gt;=75")</f>
        <v>0</v>
      </c>
      <c r="X14" s="7">
        <f t="shared" si="10"/>
        <v>15</v>
      </c>
      <c r="Y14" s="7">
        <f t="shared" si="11"/>
        <v>37.5</v>
      </c>
      <c r="Z14" s="7" t="e">
        <f t="shared" si="12"/>
        <v>#DIV/0!</v>
      </c>
      <c r="AA14" s="7">
        <f t="shared" si="13"/>
        <v>37.5</v>
      </c>
      <c r="AB14" s="7">
        <f>COUNTIFS('S1'!E5:E64,"M",'S1'!O5:O64,"&gt;=85")</f>
        <v>1</v>
      </c>
      <c r="AC14" s="7">
        <f>COUNTIFS('S1'!E5:E64,"F",'S1'!O5:O64,"&gt;=85")</f>
        <v>0</v>
      </c>
      <c r="AD14" s="7">
        <f t="shared" si="14"/>
        <v>1</v>
      </c>
      <c r="AE14" s="7">
        <f t="shared" si="15"/>
        <v>2.5</v>
      </c>
      <c r="AF14" s="7" t="e">
        <f t="shared" si="16"/>
        <v>#DIV/0!</v>
      </c>
      <c r="AG14" s="7">
        <f t="shared" si="17"/>
        <v>2.5</v>
      </c>
    </row>
    <row r="15" spans="2:33">
      <c r="B15" s="7">
        <v>10</v>
      </c>
      <c r="C15" s="8" t="str">
        <f>'S1'!P4</f>
        <v>Art</v>
      </c>
      <c r="D15" s="7">
        <f>D6</f>
        <v>40</v>
      </c>
      <c r="E15" s="7">
        <f>E6</f>
        <v>0</v>
      </c>
      <c r="F15" s="7">
        <f t="shared" si="0"/>
        <v>40</v>
      </c>
      <c r="G15" s="7">
        <f>COUNTIFS('S1'!E5:E64,"M")-COUNTIFS('S1'!E5:E64,"M",'S1'!P5:P64,"")</f>
        <v>40</v>
      </c>
      <c r="H15" s="7">
        <f>COUNTIFS('S1'!E5:E64,"F")-COUNTIFS('S1'!E5:E64,"F",'S1'!P5:P64,"")</f>
        <v>0</v>
      </c>
      <c r="I15" s="7">
        <f t="shared" si="1"/>
        <v>40</v>
      </c>
      <c r="J15" s="7">
        <f>COUNTIFS('S1'!E5:E64,"M",'S1'!P5:P64,"&lt;50")</f>
        <v>6</v>
      </c>
      <c r="K15" s="7">
        <f>COUNTIFS('S1'!E5:E64,"F",'S1'!P5:P64,"&lt;50")</f>
        <v>0</v>
      </c>
      <c r="L15" s="7">
        <f t="shared" si="2"/>
        <v>6</v>
      </c>
      <c r="M15" s="7">
        <f t="shared" si="3"/>
        <v>15</v>
      </c>
      <c r="N15" s="7" t="e">
        <f t="shared" si="4"/>
        <v>#DIV/0!</v>
      </c>
      <c r="O15" s="7">
        <f t="shared" si="5"/>
        <v>15</v>
      </c>
      <c r="P15" s="7">
        <f>COUNTIFS('S1'!E5:E64,"M",'S1'!P5:P64,"&gt;=50")</f>
        <v>34</v>
      </c>
      <c r="Q15" s="7">
        <f>COUNTIFS('S1'!E5:E64,"F",'S1'!P5:P64,"&gt;=50")</f>
        <v>0</v>
      </c>
      <c r="R15" s="7">
        <f t="shared" si="6"/>
        <v>34</v>
      </c>
      <c r="S15" s="7">
        <f t="shared" si="7"/>
        <v>85</v>
      </c>
      <c r="T15" s="7" t="e">
        <f t="shared" si="8"/>
        <v>#DIV/0!</v>
      </c>
      <c r="U15" s="7">
        <f t="shared" si="9"/>
        <v>85</v>
      </c>
      <c r="V15" s="7">
        <f>COUNTIFS('S1'!E5:E64,"M",'S1'!P5:P64,"&gt;=75")</f>
        <v>3</v>
      </c>
      <c r="W15" s="7">
        <f>COUNTIFS('S1'!E5:E64,"F",'S1'!P5:P64,"&gt;=75")</f>
        <v>0</v>
      </c>
      <c r="X15" s="7">
        <f t="shared" si="10"/>
        <v>3</v>
      </c>
      <c r="Y15" s="7">
        <f t="shared" si="11"/>
        <v>7.5</v>
      </c>
      <c r="Z15" s="7" t="e">
        <f t="shared" si="12"/>
        <v>#DIV/0!</v>
      </c>
      <c r="AA15" s="7">
        <f t="shared" si="13"/>
        <v>7.5</v>
      </c>
      <c r="AB15" s="7">
        <f>COUNTIFS('S1'!E5:E64,"M",'S1'!P5:P64,"&gt;=85")</f>
        <v>0</v>
      </c>
      <c r="AC15" s="7">
        <f>COUNTIFS('S1'!E5:E64,"F",'S1'!P5:P64,"&gt;=85")</f>
        <v>0</v>
      </c>
      <c r="AD15" s="7">
        <f t="shared" si="14"/>
        <v>0</v>
      </c>
      <c r="AE15" s="7">
        <f t="shared" si="15"/>
        <v>0</v>
      </c>
      <c r="AF15" s="7" t="e">
        <f t="shared" si="16"/>
        <v>#DIV/0!</v>
      </c>
      <c r="AG15" s="7">
        <f t="shared" si="17"/>
        <v>0</v>
      </c>
    </row>
    <row r="16" spans="2:33">
      <c r="B16" s="7">
        <v>11</v>
      </c>
      <c r="C16" s="8" t="str">
        <f>'S1'!Q4</f>
        <v>HPE</v>
      </c>
      <c r="D16" s="7">
        <f>D6</f>
        <v>40</v>
      </c>
      <c r="E16" s="7">
        <f>E6</f>
        <v>0</v>
      </c>
      <c r="F16" s="7">
        <f t="shared" si="0"/>
        <v>40</v>
      </c>
      <c r="G16" s="7">
        <f>COUNTIFS('S1'!E5:E64,"M")-COUNTIFS('S1'!E5:E64,"M",'S1'!Q5:Q64,"")</f>
        <v>40</v>
      </c>
      <c r="H16" s="7">
        <f>COUNTIFS('S1'!E5:E64,"F")-COUNTIFS('S1'!E5:E64,"F",'S1'!Q5:Q64,"")</f>
        <v>0</v>
      </c>
      <c r="I16" s="7">
        <f t="shared" si="1"/>
        <v>40</v>
      </c>
      <c r="J16" s="7">
        <f>COUNTIFS('S1'!E5:E64,"M",'S1'!Q5:Q64,"&lt;50")</f>
        <v>1</v>
      </c>
      <c r="K16" s="7">
        <f>COUNTIFS('S1'!E5:E64,"F",'S1'!Q5:Q64,"&lt;50")</f>
        <v>0</v>
      </c>
      <c r="L16" s="7">
        <f t="shared" si="2"/>
        <v>1</v>
      </c>
      <c r="M16" s="7">
        <f t="shared" si="3"/>
        <v>2.5</v>
      </c>
      <c r="N16" s="7" t="e">
        <f t="shared" si="4"/>
        <v>#DIV/0!</v>
      </c>
      <c r="O16" s="7">
        <f t="shared" si="5"/>
        <v>2.5</v>
      </c>
      <c r="P16" s="7">
        <f>COUNTIFS('S1'!E5:E64,"M",'S1'!Q5:Q64,"&gt;=50")</f>
        <v>39</v>
      </c>
      <c r="Q16" s="7">
        <f>COUNTIFS('S1'!E5:E64,"F",'S1'!Q5:Q64,"&gt;=50")</f>
        <v>0</v>
      </c>
      <c r="R16" s="7">
        <f t="shared" si="6"/>
        <v>39</v>
      </c>
      <c r="S16" s="7">
        <f t="shared" si="7"/>
        <v>97.5</v>
      </c>
      <c r="T16" s="7" t="e">
        <f t="shared" si="8"/>
        <v>#DIV/0!</v>
      </c>
      <c r="U16" s="7">
        <f t="shared" si="9"/>
        <v>97.5</v>
      </c>
      <c r="V16" s="7">
        <f>COUNTIFS('S1'!E5:E64,"M",'S1'!Q5:Q64,"&gt;=75")</f>
        <v>28</v>
      </c>
      <c r="W16" s="7">
        <f>COUNTIFS('S1'!E5:E64,"F",'S1'!Q5:Q64,"&gt;=75")</f>
        <v>0</v>
      </c>
      <c r="X16" s="7">
        <f t="shared" si="10"/>
        <v>28</v>
      </c>
      <c r="Y16" s="7">
        <f t="shared" si="11"/>
        <v>70</v>
      </c>
      <c r="Z16" s="7" t="e">
        <f t="shared" si="12"/>
        <v>#DIV/0!</v>
      </c>
      <c r="AA16" s="7">
        <f t="shared" si="13"/>
        <v>70</v>
      </c>
      <c r="AB16" s="7">
        <f>COUNTIFS('S1'!E5:E64,"M",'S1'!Q5:Q64,"&gt;=85")</f>
        <v>10</v>
      </c>
      <c r="AC16" s="7">
        <f>COUNTIFS('S1'!E5:E64,"F",'S1'!Q5:Q64,"&gt;=85")</f>
        <v>0</v>
      </c>
      <c r="AD16" s="7">
        <f t="shared" si="14"/>
        <v>10</v>
      </c>
      <c r="AE16" s="7">
        <f t="shared" si="15"/>
        <v>25</v>
      </c>
      <c r="AF16" s="7" t="e">
        <f t="shared" si="16"/>
        <v>#DIV/0!</v>
      </c>
      <c r="AG16" s="7">
        <f t="shared" si="17"/>
        <v>25</v>
      </c>
    </row>
    <row r="17" spans="1:79" s="1" customFormat="1">
      <c r="A17" s="3"/>
      <c r="B17" s="226" t="s">
        <v>24</v>
      </c>
      <c r="C17" s="227"/>
      <c r="D17" s="7">
        <f>COUNTIFS('S1'!E5:E64,"M")</f>
        <v>40</v>
      </c>
      <c r="E17" s="7">
        <f>COUNTIFS('S1'!E5:E64,"F")</f>
        <v>0</v>
      </c>
      <c r="F17" s="7">
        <f>D17+E17</f>
        <v>40</v>
      </c>
      <c r="G17" s="7">
        <f>COUNTIFS('S1'!E5:E64,"M")-COUNTIFS('S1'!E5:E64,"M",'S1'!X5:X64,"&gt;0")</f>
        <v>40</v>
      </c>
      <c r="H17" s="7">
        <f>COUNTIFS('S1'!E5:E64,"F")-COUNTIFS('S1'!E5:E64,"F",'S1'!X5:X64,"&gt;0")</f>
        <v>0</v>
      </c>
      <c r="I17" s="7">
        <f>G17+H17</f>
        <v>40</v>
      </c>
      <c r="J17" s="7">
        <f>COUNTIFS('S1'!E5:E64,"M",'S1'!T5:T64,"&lt;50")-COUNTIFS('S1'!E5:E64,"M",'S1'!T5:T64,"&lt;=0")</f>
        <v>13</v>
      </c>
      <c r="K17" s="7">
        <f>COUNTIFS('S1'!E5:E64,"F",'S1'!T5:T64,"&lt;50")-COUNTIFS('S1'!E5:E64,"F",'S1'!T5:T64,"&lt;=0")</f>
        <v>0</v>
      </c>
      <c r="L17" s="7">
        <f>J17+K17</f>
        <v>13</v>
      </c>
      <c r="M17" s="7">
        <f>K17/G17*100</f>
        <v>0</v>
      </c>
      <c r="N17" s="7" t="e">
        <f>K17/H17*100</f>
        <v>#DIV/0!</v>
      </c>
      <c r="O17" s="7">
        <f t="shared" si="5"/>
        <v>32.5</v>
      </c>
      <c r="P17" s="7">
        <f>COUNTIFS('S1'!E5:E64,"M",'S1'!T5:T64,"&gt;=50")</f>
        <v>27</v>
      </c>
      <c r="Q17" s="7">
        <f>COUNTIFS('S1'!E5:E64,"F",'S1'!T5:T64,"&gt;=50")</f>
        <v>0</v>
      </c>
      <c r="R17" s="7">
        <f>P17+Q17</f>
        <v>27</v>
      </c>
      <c r="S17" s="7">
        <f>P17/G17*100</f>
        <v>67.5</v>
      </c>
      <c r="T17" s="7" t="e">
        <f>Q17/H17*100</f>
        <v>#DIV/0!</v>
      </c>
      <c r="U17" s="7">
        <f t="shared" si="9"/>
        <v>67.5</v>
      </c>
      <c r="V17" s="7">
        <f>COUNTIFS('S1'!E5:E64,"M",'S1'!T5:T64,"&gt;=75")</f>
        <v>3</v>
      </c>
      <c r="W17" s="7">
        <f>COUNTIFS('S1'!E5:E64,"F",'S1'!T5:T64,"&gt;=75")</f>
        <v>0</v>
      </c>
      <c r="X17" s="7">
        <f>V17+W17</f>
        <v>3</v>
      </c>
      <c r="Y17" s="7">
        <f>V17/G17*100</f>
        <v>7.5</v>
      </c>
      <c r="Z17" s="7" t="e">
        <f>W17/H17*100</f>
        <v>#DIV/0!</v>
      </c>
      <c r="AA17" s="7">
        <f t="shared" si="13"/>
        <v>7.5</v>
      </c>
      <c r="AB17" s="7">
        <f>COUNTIFS('S1'!E5:E64,"M",'S1'!T5:T64,"&gt;=85")</f>
        <v>1</v>
      </c>
      <c r="AC17" s="7">
        <f>COUNTIFS('S1'!E5:E64,"F",'S1'!T5:T64,"&gt;=85")</f>
        <v>0</v>
      </c>
      <c r="AD17" s="7">
        <f>AB17+AC17</f>
        <v>1</v>
      </c>
      <c r="AE17" s="7">
        <f>AB17/G17*100</f>
        <v>2.5</v>
      </c>
      <c r="AF17" s="7" t="e">
        <f>AC17/H17*100</f>
        <v>#DIV/0!</v>
      </c>
      <c r="AG17" s="7">
        <f t="shared" si="17"/>
        <v>2.5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/>
    <row r="21" spans="1:79" s="2" customFormat="1">
      <c r="D21" s="2" t="s">
        <v>56</v>
      </c>
    </row>
    <row r="22" spans="1:79" s="2" customFormat="1">
      <c r="D22" s="2" t="s">
        <v>57</v>
      </c>
    </row>
    <row r="23" spans="1:79" s="2" customFormat="1"/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G3:I4"/>
    <mergeCell ref="J3:O3"/>
    <mergeCell ref="P3:U3"/>
    <mergeCell ref="B17:C17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92</v>
      </c>
      <c r="E1" s="5"/>
      <c r="F1" s="5"/>
      <c r="G1" s="5"/>
      <c r="H1" s="5"/>
      <c r="M1" s="6" t="s">
        <v>63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4" t="s">
        <v>48</v>
      </c>
      <c r="C3" s="224" t="s">
        <v>4</v>
      </c>
      <c r="D3" s="224" t="s">
        <v>49</v>
      </c>
      <c r="E3" s="224"/>
      <c r="F3" s="224"/>
      <c r="G3" s="225" t="s">
        <v>50</v>
      </c>
      <c r="H3" s="225"/>
      <c r="I3" s="225"/>
      <c r="J3" s="224" t="s">
        <v>51</v>
      </c>
      <c r="K3" s="224"/>
      <c r="L3" s="224"/>
      <c r="M3" s="224"/>
      <c r="N3" s="224"/>
      <c r="O3" s="224"/>
      <c r="P3" s="224" t="s">
        <v>52</v>
      </c>
      <c r="Q3" s="224"/>
      <c r="R3" s="224"/>
      <c r="S3" s="224"/>
      <c r="T3" s="224"/>
      <c r="U3" s="224"/>
      <c r="V3" s="224" t="s">
        <v>53</v>
      </c>
      <c r="W3" s="224"/>
      <c r="X3" s="224"/>
      <c r="Y3" s="224"/>
      <c r="Z3" s="224"/>
      <c r="AA3" s="224"/>
      <c r="AB3" s="224" t="s">
        <v>54</v>
      </c>
      <c r="AC3" s="224"/>
      <c r="AD3" s="224"/>
      <c r="AE3" s="224"/>
      <c r="AF3" s="224"/>
      <c r="AG3" s="224"/>
    </row>
    <row r="4" spans="2:33">
      <c r="B4" s="224"/>
      <c r="C4" s="224"/>
      <c r="D4" s="224"/>
      <c r="E4" s="224"/>
      <c r="F4" s="224"/>
      <c r="G4" s="225"/>
      <c r="H4" s="225"/>
      <c r="I4" s="225"/>
      <c r="J4" s="224" t="s">
        <v>55</v>
      </c>
      <c r="K4" s="224"/>
      <c r="L4" s="224"/>
      <c r="M4" s="224" t="s">
        <v>91</v>
      </c>
      <c r="N4" s="224"/>
      <c r="O4" s="224"/>
      <c r="P4" s="224" t="s">
        <v>55</v>
      </c>
      <c r="Q4" s="224"/>
      <c r="R4" s="224"/>
      <c r="S4" s="224" t="s">
        <v>91</v>
      </c>
      <c r="T4" s="224"/>
      <c r="U4" s="224"/>
      <c r="V4" s="224" t="s">
        <v>55</v>
      </c>
      <c r="W4" s="224"/>
      <c r="X4" s="224"/>
      <c r="Y4" s="224" t="s">
        <v>91</v>
      </c>
      <c r="Z4" s="224"/>
      <c r="AA4" s="224"/>
      <c r="AB4" s="224" t="s">
        <v>55</v>
      </c>
      <c r="AC4" s="224"/>
      <c r="AD4" s="224"/>
      <c r="AE4" s="224" t="s">
        <v>91</v>
      </c>
      <c r="AF4" s="224"/>
      <c r="AG4" s="224"/>
    </row>
    <row r="5" spans="2:33">
      <c r="B5" s="224"/>
      <c r="C5" s="224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40</v>
      </c>
      <c r="E6" s="7">
        <f>COUNTIFS('S2'!E5:E64,"F")</f>
        <v>0</v>
      </c>
      <c r="F6" s="7">
        <f>D6+E6</f>
        <v>40</v>
      </c>
      <c r="G6" s="7">
        <f>COUNTIFS('S2'!E5:E64,"M")-COUNTIFS('S2'!E5:E64,"M",'S2'!G5:G64,"")</f>
        <v>39</v>
      </c>
      <c r="H6" s="7">
        <f>COUNTIFS('S2'!E5:E64,"F")-COUNTIFS('S2'!E5:E64,"F",'S2'!G5:G64,"")</f>
        <v>0</v>
      </c>
      <c r="I6" s="7">
        <f>G6+H6</f>
        <v>39</v>
      </c>
      <c r="J6" s="7">
        <f>COUNTIFS('S2'!E5:E64,"M",'S2'!G5:G64,"&lt;50")</f>
        <v>10</v>
      </c>
      <c r="K6" s="7">
        <f>COUNTIFS('S2'!E5:E64,"F",'S2'!G5:G64,"&lt;50")</f>
        <v>0</v>
      </c>
      <c r="L6" s="7">
        <f>J6+K6</f>
        <v>10</v>
      </c>
      <c r="M6" s="7">
        <f>J6/G6*100</f>
        <v>25.641025641025639</v>
      </c>
      <c r="N6" s="7" t="e">
        <f>K6/H6*100</f>
        <v>#DIV/0!</v>
      </c>
      <c r="O6" s="7">
        <f>L6/I6*100</f>
        <v>25.641025641025639</v>
      </c>
      <c r="P6" s="7">
        <f>COUNTIFS('S2'!E5:E64,"M",'S2'!G5:G64,"&gt;=50")</f>
        <v>29</v>
      </c>
      <c r="Q6" s="7">
        <f>COUNTIFS('S2'!E5:E64,"F",'S2'!G5:G64,"&gt;=50")</f>
        <v>0</v>
      </c>
      <c r="R6" s="7">
        <f>P6+Q6</f>
        <v>29</v>
      </c>
      <c r="S6" s="7">
        <f>P6/G6*100</f>
        <v>74.358974358974365</v>
      </c>
      <c r="T6" s="7" t="e">
        <f>Q6/H6*100</f>
        <v>#DIV/0!</v>
      </c>
      <c r="U6" s="7">
        <f>R6/I6*100</f>
        <v>74.358974358974365</v>
      </c>
      <c r="V6" s="7">
        <f>COUNTIFS('S2'!E5:E64,"M",'S2'!G5:G64,"&gt;=75")</f>
        <v>6</v>
      </c>
      <c r="W6" s="7">
        <f>COUNTIFS('S2'!E5:E64,"F",'S2'!G5:G64,"&gt;=75")</f>
        <v>0</v>
      </c>
      <c r="X6" s="7">
        <f>V6+W6</f>
        <v>6</v>
      </c>
      <c r="Y6" s="7">
        <f>V6/G6*100</f>
        <v>15.384615384615385</v>
      </c>
      <c r="Z6" s="7" t="e">
        <f>W6/H6*100</f>
        <v>#DIV/0!</v>
      </c>
      <c r="AA6" s="7">
        <f>X6/I6*100</f>
        <v>15.384615384615385</v>
      </c>
      <c r="AB6" s="7">
        <f>COUNTIFS('S2'!E5:E64,"M",'S2'!G5:G64,"&gt;=85")</f>
        <v>1</v>
      </c>
      <c r="AC6" s="7">
        <f>COUNTIFS('S2'!E5:E64,"F",'S2'!G5:G64,"&gt;=85")</f>
        <v>0</v>
      </c>
      <c r="AD6" s="7">
        <f>AB6+AC6</f>
        <v>1</v>
      </c>
      <c r="AE6" s="7">
        <f>AB6/G6*100</f>
        <v>2.5641025641025639</v>
      </c>
      <c r="AF6" s="7" t="e">
        <f>AC6/H6*100</f>
        <v>#DIV/0!</v>
      </c>
      <c r="AG6" s="7">
        <f>AD6/I6*100</f>
        <v>2.5641025641025639</v>
      </c>
    </row>
    <row r="7" spans="2:33">
      <c r="B7" s="7">
        <v>2</v>
      </c>
      <c r="C7" s="8" t="str">
        <f>'S1'!H4</f>
        <v>English</v>
      </c>
      <c r="D7" s="7">
        <f>D6</f>
        <v>40</v>
      </c>
      <c r="E7" s="7">
        <f>E6</f>
        <v>0</v>
      </c>
      <c r="F7" s="7">
        <f t="shared" ref="F7:F16" si="0">D7+E7</f>
        <v>40</v>
      </c>
      <c r="G7" s="7">
        <f>COUNTIFS('S2'!E5:E64,"M")-COUNTIFS('S2'!E5:E64,"M",'S2'!H5:H64,"")</f>
        <v>39</v>
      </c>
      <c r="H7" s="7">
        <f>COUNTIFS('S2'!E5:E64,"F")-COUNTIFS('S2'!E5:E64,"F",'S2'!H5:H64,"")</f>
        <v>0</v>
      </c>
      <c r="I7" s="7">
        <f t="shared" ref="I7:I16" si="1">G7+H7</f>
        <v>39</v>
      </c>
      <c r="J7" s="7">
        <f>COUNTIFS('S2'!E5:E64,"M",'S2'!H5:H64,"&lt;50")</f>
        <v>20</v>
      </c>
      <c r="K7" s="7">
        <f>COUNTIFS('S2'!E5:E64,"F",'S2'!H5:H64,"&lt;50")</f>
        <v>0</v>
      </c>
      <c r="L7" s="7">
        <f t="shared" ref="L7:L16" si="2">J7+K7</f>
        <v>20</v>
      </c>
      <c r="M7" s="7">
        <f t="shared" ref="M7:O17" si="3">J7/G7*100</f>
        <v>51.282051282051277</v>
      </c>
      <c r="N7" s="7" t="e">
        <f t="shared" si="3"/>
        <v>#DIV/0!</v>
      </c>
      <c r="O7" s="7">
        <f t="shared" si="3"/>
        <v>51.282051282051277</v>
      </c>
      <c r="P7" s="7">
        <f>COUNTIFS('S2'!E5:E64,"M",'S2'!H5:H64,"&gt;=50")</f>
        <v>19</v>
      </c>
      <c r="Q7" s="7">
        <f>COUNTIFS('S2'!E5:E64,"F",'S2'!H5:H64,"&gt;=50")</f>
        <v>0</v>
      </c>
      <c r="R7" s="7">
        <f t="shared" ref="R7:R16" si="4">P7+Q7</f>
        <v>19</v>
      </c>
      <c r="S7" s="7">
        <f t="shared" ref="S7:T16" si="5">P7/G7*100</f>
        <v>48.717948717948715</v>
      </c>
      <c r="T7" s="7" t="e">
        <f t="shared" si="5"/>
        <v>#DIV/0!</v>
      </c>
      <c r="U7" s="7">
        <f t="shared" ref="U7:U16" si="6">R7/I7*100</f>
        <v>48.717948717948715</v>
      </c>
      <c r="V7" s="7">
        <f>COUNTIFS('S2'!E5:E64,"M",'S2'!H5:H64,"&gt;=75")</f>
        <v>2</v>
      </c>
      <c r="W7" s="7">
        <f>COUNTIFS('S2'!E5:E64,"F",'S2'!H5:H64,"&gt;=75")</f>
        <v>0</v>
      </c>
      <c r="X7" s="7">
        <f t="shared" ref="X7:X16" si="7">V7+W7</f>
        <v>2</v>
      </c>
      <c r="Y7" s="7">
        <f t="shared" ref="Y7:Y16" si="8">V7/G6*100</f>
        <v>5.1282051282051277</v>
      </c>
      <c r="Z7" s="7" t="e">
        <f t="shared" ref="Z7:AA17" si="9">W7/H7*100</f>
        <v>#DIV/0!</v>
      </c>
      <c r="AA7" s="7">
        <f t="shared" si="9"/>
        <v>5.1282051282051277</v>
      </c>
      <c r="AB7" s="7">
        <f>COUNTIFS('S2'!E5:E64,"M",'S2'!H5:H64,"&gt;=85")</f>
        <v>0</v>
      </c>
      <c r="AC7" s="7">
        <f>COUNTIFS('S2'!E5:E64,"F",'S2'!H5:H64,"&gt;=85")</f>
        <v>0</v>
      </c>
      <c r="AD7" s="7">
        <f t="shared" ref="AD7:AD16" si="10">AB7+AC7</f>
        <v>0</v>
      </c>
      <c r="AE7" s="7">
        <f t="shared" ref="AE7:AG17" si="11">AB7/G7*100</f>
        <v>0</v>
      </c>
      <c r="AF7" s="7" t="e">
        <f t="shared" si="11"/>
        <v>#DIV/0!</v>
      </c>
      <c r="AG7" s="7">
        <f t="shared" si="11"/>
        <v>0</v>
      </c>
    </row>
    <row r="8" spans="2:33">
      <c r="B8" s="7">
        <v>3</v>
      </c>
      <c r="C8" s="8" t="str">
        <f>'S1'!I4</f>
        <v>Arabic</v>
      </c>
      <c r="D8" s="7">
        <f>D6</f>
        <v>40</v>
      </c>
      <c r="E8" s="7">
        <f>E6</f>
        <v>0</v>
      </c>
      <c r="F8" s="7">
        <f t="shared" si="0"/>
        <v>40</v>
      </c>
      <c r="G8" s="7">
        <f>COUNTIFS('S2'!E5:E64,"M")-COUNTIFS('S2'!E5:E64,"M",'S2'!I5:I64,"")</f>
        <v>39</v>
      </c>
      <c r="H8" s="7">
        <f>COUNTIFS('S2'!E5:E64,"F")-COUNTIFS('S2'!E5:E64,"F",'S2'!I5:I64,"")</f>
        <v>0</v>
      </c>
      <c r="I8" s="7">
        <f t="shared" si="1"/>
        <v>39</v>
      </c>
      <c r="J8" s="7">
        <f>COUNTIFS('S2'!E5:E64,"M",'S2'!I5:I64,"&lt;50")</f>
        <v>26</v>
      </c>
      <c r="K8" s="7">
        <f>COUNTIFS('S2'!E5:E64,"F",'S2'!I5:I64,"&lt;50")</f>
        <v>0</v>
      </c>
      <c r="L8" s="7">
        <f t="shared" si="2"/>
        <v>26</v>
      </c>
      <c r="M8" s="7">
        <f t="shared" si="3"/>
        <v>66.666666666666657</v>
      </c>
      <c r="N8" s="7" t="e">
        <f t="shared" si="3"/>
        <v>#DIV/0!</v>
      </c>
      <c r="O8" s="7">
        <f t="shared" si="3"/>
        <v>66.666666666666657</v>
      </c>
      <c r="P8" s="7">
        <f>COUNTIFS('S2'!E5:E64,"M",'S2'!I5:I64,"&gt;=50")</f>
        <v>13</v>
      </c>
      <c r="Q8" s="7">
        <f>COUNTIFS('S2'!E5:E64,"F",'S2'!I5:I64,"&gt;=50")</f>
        <v>0</v>
      </c>
      <c r="R8" s="7">
        <f t="shared" si="4"/>
        <v>13</v>
      </c>
      <c r="S8" s="7">
        <f t="shared" si="5"/>
        <v>33.333333333333329</v>
      </c>
      <c r="T8" s="7" t="e">
        <f t="shared" si="5"/>
        <v>#DIV/0!</v>
      </c>
      <c r="U8" s="7">
        <f t="shared" si="6"/>
        <v>33.333333333333329</v>
      </c>
      <c r="V8" s="7">
        <f>COUNTIFS('S2'!E5:E64,"M",'S2'!I5:I64,"&gt;=75")</f>
        <v>3</v>
      </c>
      <c r="W8" s="7">
        <f>COUNTIFS('S2'!E5:E64,"F",'S2'!I5:I64,"&gt;=75")</f>
        <v>0</v>
      </c>
      <c r="X8" s="7">
        <f t="shared" si="7"/>
        <v>3</v>
      </c>
      <c r="Y8" s="7">
        <f t="shared" si="8"/>
        <v>7.6923076923076925</v>
      </c>
      <c r="Z8" s="7" t="e">
        <f t="shared" si="9"/>
        <v>#DIV/0!</v>
      </c>
      <c r="AA8" s="7">
        <f t="shared" si="9"/>
        <v>7.6923076923076925</v>
      </c>
      <c r="AB8" s="7">
        <f>COUNTIFS('S2'!E5:E64,"M",'S2'!I5:I64,"&gt;=85")</f>
        <v>1</v>
      </c>
      <c r="AC8" s="7">
        <f>COUNTIFS('S2'!E5:E64,"F",'S2'!I5:I64,"&gt;=85")</f>
        <v>0</v>
      </c>
      <c r="AD8" s="7">
        <f t="shared" si="10"/>
        <v>1</v>
      </c>
      <c r="AE8" s="7">
        <f t="shared" si="11"/>
        <v>2.5641025641025639</v>
      </c>
      <c r="AF8" s="7" t="e">
        <f t="shared" si="11"/>
        <v>#DIV/0!</v>
      </c>
      <c r="AG8" s="7">
        <f t="shared" si="11"/>
        <v>2.5641025641025639</v>
      </c>
    </row>
    <row r="9" spans="2:33">
      <c r="B9" s="7">
        <v>4</v>
      </c>
      <c r="C9" s="8" t="str">
        <f>'S1'!J4</f>
        <v>Maths</v>
      </c>
      <c r="D9" s="7">
        <f>D6</f>
        <v>40</v>
      </c>
      <c r="E9" s="7">
        <f>E6</f>
        <v>0</v>
      </c>
      <c r="F9" s="7">
        <f t="shared" si="0"/>
        <v>40</v>
      </c>
      <c r="G9" s="7">
        <f>COUNTIFS('S2'!E5:E64,"M")-COUNTIFS('S2'!E5:E64,"M",'S2'!J5:J64,"")</f>
        <v>39</v>
      </c>
      <c r="H9" s="7">
        <f>COUNTIFS('S2'!E5:E64,"F")-COUNTIFS('S2'!E5:E64,"F",'S2'!J5:J64,"")</f>
        <v>0</v>
      </c>
      <c r="I9" s="7">
        <f t="shared" si="1"/>
        <v>39</v>
      </c>
      <c r="J9" s="7">
        <f>COUNTIFS('S2'!E5:E64,"M",'S2'!J5:J64,"&lt;50")</f>
        <v>31</v>
      </c>
      <c r="K9" s="7">
        <f>COUNTIFS('S2'!E5:E64,"F",'S2'!J5:J64,"&lt;50")</f>
        <v>0</v>
      </c>
      <c r="L9" s="7">
        <f t="shared" si="2"/>
        <v>31</v>
      </c>
      <c r="M9" s="7">
        <f t="shared" si="3"/>
        <v>79.487179487179489</v>
      </c>
      <c r="N9" s="7" t="e">
        <f t="shared" si="3"/>
        <v>#DIV/0!</v>
      </c>
      <c r="O9" s="7">
        <f t="shared" si="3"/>
        <v>79.487179487179489</v>
      </c>
      <c r="P9" s="7">
        <f>COUNTIFS('S2'!E5:E64,"M",'S2'!J5:J64,"&gt;=50")</f>
        <v>8</v>
      </c>
      <c r="Q9" s="7">
        <f>COUNTIFS('S2'!E5:E64,"F",'S2'!J5:J64,"&gt;=50")</f>
        <v>0</v>
      </c>
      <c r="R9" s="7">
        <f t="shared" si="4"/>
        <v>8</v>
      </c>
      <c r="S9" s="7">
        <f t="shared" si="5"/>
        <v>20.512820512820511</v>
      </c>
      <c r="T9" s="7" t="e">
        <f t="shared" si="5"/>
        <v>#DIV/0!</v>
      </c>
      <c r="U9" s="7">
        <f t="shared" si="6"/>
        <v>20.512820512820511</v>
      </c>
      <c r="V9" s="7">
        <f>COUNTIFS('S2'!E5:E64,"M",'S2'!J5:J64,"&gt;=75")</f>
        <v>0</v>
      </c>
      <c r="W9" s="7">
        <f>COUNTIFS('S2'!E5:E64,"F",'S2'!J5:J64,"&gt;=75")</f>
        <v>0</v>
      </c>
      <c r="X9" s="7">
        <f t="shared" si="7"/>
        <v>0</v>
      </c>
      <c r="Y9" s="7">
        <f t="shared" si="8"/>
        <v>0</v>
      </c>
      <c r="Z9" s="7" t="e">
        <f t="shared" si="9"/>
        <v>#DIV/0!</v>
      </c>
      <c r="AA9" s="7">
        <f t="shared" si="9"/>
        <v>0</v>
      </c>
      <c r="AB9" s="7">
        <f>COUNTIFS('S2'!E5:E64,"M",'S2'!J5:J64,"&gt;=85")</f>
        <v>0</v>
      </c>
      <c r="AC9" s="7">
        <f>COUNTIFS('S2'!E5:E64,"F",'S2'!J5:J64,"&gt;=85")</f>
        <v>0</v>
      </c>
      <c r="AD9" s="7">
        <f t="shared" si="10"/>
        <v>0</v>
      </c>
      <c r="AE9" s="7">
        <f t="shared" si="11"/>
        <v>0</v>
      </c>
      <c r="AF9" s="7" t="e">
        <f t="shared" si="11"/>
        <v>#DIV/0!</v>
      </c>
      <c r="AG9" s="7">
        <f t="shared" si="11"/>
        <v>0</v>
      </c>
    </row>
    <row r="10" spans="2:33">
      <c r="B10" s="7">
        <v>5</v>
      </c>
      <c r="C10" s="8" t="str">
        <f>'S1'!K4</f>
        <v>G.S</v>
      </c>
      <c r="D10" s="7">
        <f>D6</f>
        <v>40</v>
      </c>
      <c r="E10" s="7">
        <f>E6</f>
        <v>0</v>
      </c>
      <c r="F10" s="7">
        <f t="shared" si="0"/>
        <v>40</v>
      </c>
      <c r="G10" s="7">
        <f>COUNTIFS('S2'!E5:E64,"M")-COUNTIFS('S2'!E5:E64,"M",'S2'!K5:K64,"")</f>
        <v>39</v>
      </c>
      <c r="H10" s="7">
        <f>COUNTIFS('S2'!E5:E64,"F")-COUNTIFS('S2'!E5:E64,"F",'S2'!K5:K64,"")</f>
        <v>0</v>
      </c>
      <c r="I10" s="7">
        <f t="shared" si="1"/>
        <v>39</v>
      </c>
      <c r="J10" s="7">
        <f>COUNTIFS('S2'!E5:E64,"M",'S2'!K5:K64,"&lt;50")</f>
        <v>31</v>
      </c>
      <c r="K10" s="7">
        <f>COUNTIFS('S2'!E5:E64,"F",'S2'!K5:K64,"&lt;50")</f>
        <v>0</v>
      </c>
      <c r="L10" s="7">
        <f t="shared" si="2"/>
        <v>31</v>
      </c>
      <c r="M10" s="7">
        <f t="shared" si="3"/>
        <v>79.487179487179489</v>
      </c>
      <c r="N10" s="7" t="e">
        <f t="shared" si="3"/>
        <v>#DIV/0!</v>
      </c>
      <c r="O10" s="7">
        <f t="shared" si="3"/>
        <v>79.487179487179489</v>
      </c>
      <c r="P10" s="7">
        <f>COUNTIFS('S2'!E5:E64,"M",'S2'!K5:K64,"&gt;=50")</f>
        <v>8</v>
      </c>
      <c r="Q10" s="7">
        <f>COUNTIFS('S2'!E5:E64,"F",'S2'!K5:K64,"&gt;=50")</f>
        <v>0</v>
      </c>
      <c r="R10" s="7">
        <f t="shared" si="4"/>
        <v>8</v>
      </c>
      <c r="S10" s="7">
        <f t="shared" si="5"/>
        <v>20.512820512820511</v>
      </c>
      <c r="T10" s="7" t="e">
        <f t="shared" si="5"/>
        <v>#DIV/0!</v>
      </c>
      <c r="U10" s="7">
        <f t="shared" si="6"/>
        <v>20.512820512820511</v>
      </c>
      <c r="V10" s="7">
        <f>COUNTIFS('S2'!E5:E64,"M",'S2'!K5:K64,"&gt;=75")</f>
        <v>1</v>
      </c>
      <c r="W10" s="7">
        <f>COUNTIFS('S2'!E5:E64,"F",'S2'!K5:K64,"&gt;=75")</f>
        <v>0</v>
      </c>
      <c r="X10" s="7">
        <f t="shared" si="7"/>
        <v>1</v>
      </c>
      <c r="Y10" s="7">
        <f t="shared" si="8"/>
        <v>2.5641025641025639</v>
      </c>
      <c r="Z10" s="7" t="e">
        <f t="shared" si="9"/>
        <v>#DIV/0!</v>
      </c>
      <c r="AA10" s="7">
        <f t="shared" si="9"/>
        <v>2.5641025641025639</v>
      </c>
      <c r="AB10" s="7">
        <f>COUNTIFS('S2'!E5:E64,"M",'S2'!K5:K64,"&gt;=85")</f>
        <v>0</v>
      </c>
      <c r="AC10" s="7">
        <f>COUNTIFS('S2'!E5:E64,"F",'S2'!K5:K64,"&gt;=85")</f>
        <v>0</v>
      </c>
      <c r="AD10" s="7">
        <f t="shared" si="10"/>
        <v>0</v>
      </c>
      <c r="AE10" s="7">
        <f t="shared" si="11"/>
        <v>0</v>
      </c>
      <c r="AF10" s="7" t="e">
        <f t="shared" si="11"/>
        <v>#DIV/0!</v>
      </c>
      <c r="AG10" s="7">
        <f t="shared" si="11"/>
        <v>0</v>
      </c>
    </row>
    <row r="11" spans="2:33">
      <c r="B11" s="7">
        <v>6</v>
      </c>
      <c r="C11" s="8" t="str">
        <f>'S1'!L4</f>
        <v>Geography</v>
      </c>
      <c r="D11" s="7">
        <f>D6</f>
        <v>40</v>
      </c>
      <c r="E11" s="7">
        <f>E6</f>
        <v>0</v>
      </c>
      <c r="F11" s="7">
        <f t="shared" si="0"/>
        <v>40</v>
      </c>
      <c r="G11" s="7">
        <f>COUNTIFS('S2'!E5:E64,"M")-COUNTIFS('S2'!E5:E64,"M",'S2'!L5:L64,"")</f>
        <v>39</v>
      </c>
      <c r="H11" s="7">
        <f>COUNTIFS('S2'!E5:E64,"F")-COUNTIFS('S2'!E5:E64,"F",'S2'!L5:L64,"")</f>
        <v>0</v>
      </c>
      <c r="I11" s="7">
        <f t="shared" si="1"/>
        <v>39</v>
      </c>
      <c r="J11" s="7">
        <f>COUNTIFS('S2'!E5:E64,"M",'S2'!L5:L64,"&lt;50")</f>
        <v>23</v>
      </c>
      <c r="K11" s="7">
        <f>COUNTIFS('S2'!E5:E64,"F",'S2'!L5:L64,"&lt;50")</f>
        <v>0</v>
      </c>
      <c r="L11" s="7">
        <f t="shared" si="2"/>
        <v>23</v>
      </c>
      <c r="M11" s="7">
        <f t="shared" si="3"/>
        <v>58.974358974358978</v>
      </c>
      <c r="N11" s="7" t="e">
        <f t="shared" si="3"/>
        <v>#DIV/0!</v>
      </c>
      <c r="O11" s="7">
        <f t="shared" si="3"/>
        <v>58.974358974358978</v>
      </c>
      <c r="P11" s="7">
        <f>COUNTIFS('S2'!E5:E64,"M",'S2'!L5:L64,"&gt;=50")</f>
        <v>16</v>
      </c>
      <c r="Q11" s="7">
        <f>COUNTIFS('S2'!E5:E64,"F",'S2'!L5:L64,"&gt;=50")</f>
        <v>0</v>
      </c>
      <c r="R11" s="7">
        <f t="shared" si="4"/>
        <v>16</v>
      </c>
      <c r="S11" s="7">
        <f t="shared" si="5"/>
        <v>41.025641025641022</v>
      </c>
      <c r="T11" s="7" t="e">
        <f t="shared" si="5"/>
        <v>#DIV/0!</v>
      </c>
      <c r="U11" s="7">
        <f t="shared" si="6"/>
        <v>41.025641025641022</v>
      </c>
      <c r="V11" s="7">
        <f>COUNTIFS('S2'!E5:E64,"M",'S2'!L5:L64,"&gt;=75")</f>
        <v>1</v>
      </c>
      <c r="W11" s="7">
        <f>COUNTIFS('S2'!E5:E64,"F",'S2'!L5:L64,"&gt;=75")</f>
        <v>0</v>
      </c>
      <c r="X11" s="7">
        <f t="shared" si="7"/>
        <v>1</v>
      </c>
      <c r="Y11" s="7">
        <f t="shared" si="8"/>
        <v>2.5641025641025639</v>
      </c>
      <c r="Z11" s="7" t="e">
        <f t="shared" si="9"/>
        <v>#DIV/0!</v>
      </c>
      <c r="AA11" s="7">
        <f t="shared" si="9"/>
        <v>2.5641025641025639</v>
      </c>
      <c r="AB11" s="7">
        <f>COUNTIFS('S2'!E5:E64,"M",'S2'!L5:L64,"&gt;=85")</f>
        <v>0</v>
      </c>
      <c r="AC11" s="7">
        <f>COUNTIFS('S2'!E5:E64,"F",'S2'!L5:L64,"&gt;=85")</f>
        <v>0</v>
      </c>
      <c r="AD11" s="7">
        <f t="shared" si="10"/>
        <v>0</v>
      </c>
      <c r="AE11" s="7">
        <f t="shared" si="11"/>
        <v>0</v>
      </c>
      <c r="AF11" s="7" t="e">
        <f t="shared" si="11"/>
        <v>#DIV/0!</v>
      </c>
      <c r="AG11" s="7">
        <f t="shared" si="11"/>
        <v>0</v>
      </c>
    </row>
    <row r="12" spans="2:33">
      <c r="B12" s="7">
        <v>7</v>
      </c>
      <c r="C12" s="8" t="str">
        <f>'S1'!M4</f>
        <v>Citizenship</v>
      </c>
      <c r="D12" s="7">
        <f>D6</f>
        <v>40</v>
      </c>
      <c r="E12" s="7">
        <f>E6</f>
        <v>0</v>
      </c>
      <c r="F12" s="7">
        <f t="shared" si="0"/>
        <v>40</v>
      </c>
      <c r="G12" s="7">
        <f>COUNTIFS('S2'!E5:E64,"M")-COUNTIFS('S2'!E5:E64,"M",'S2'!M5:M64,"")</f>
        <v>39</v>
      </c>
      <c r="H12" s="7">
        <f>COUNTIFS('S2'!E5:E64,"F")-COUNTIFS('S2'!E5:E64,"F",'S2'!M5:M64,"")</f>
        <v>0</v>
      </c>
      <c r="I12" s="7">
        <f t="shared" si="1"/>
        <v>39</v>
      </c>
      <c r="J12" s="7">
        <f>COUNTIFS('S2'!E5:E64,"M",'S2'!M5:M64,"&lt;50")</f>
        <v>7</v>
      </c>
      <c r="K12" s="7">
        <f>COUNTIFS('S2'!E5:E64,"F",'S2'!M5:M64,"&lt;50")</f>
        <v>0</v>
      </c>
      <c r="L12" s="7">
        <f t="shared" si="2"/>
        <v>7</v>
      </c>
      <c r="M12" s="7">
        <f t="shared" si="3"/>
        <v>17.948717948717949</v>
      </c>
      <c r="N12" s="7" t="e">
        <f t="shared" si="3"/>
        <v>#DIV/0!</v>
      </c>
      <c r="O12" s="7">
        <f t="shared" si="3"/>
        <v>17.948717948717949</v>
      </c>
      <c r="P12" s="7">
        <f>COUNTIFS('S2'!E5:E64,"M",'S2'!M5:M64,"&gt;=50")</f>
        <v>32</v>
      </c>
      <c r="Q12" s="7">
        <f>COUNTIFS('S2'!E5:E64,"F",'S2'!M5:M64,"&gt;=50")</f>
        <v>0</v>
      </c>
      <c r="R12" s="7">
        <f t="shared" si="4"/>
        <v>32</v>
      </c>
      <c r="S12" s="7">
        <f t="shared" si="5"/>
        <v>82.051282051282044</v>
      </c>
      <c r="T12" s="7" t="e">
        <f t="shared" si="5"/>
        <v>#DIV/0!</v>
      </c>
      <c r="U12" s="7">
        <f t="shared" si="6"/>
        <v>82.051282051282044</v>
      </c>
      <c r="V12" s="7">
        <f>COUNTIFS('S2'!E5:E64,"M",'S2'!M5:M64,"&gt;=75")</f>
        <v>9</v>
      </c>
      <c r="W12" s="7">
        <f>COUNTIFS('S2'!E5:E64,"F",'S2'!M5:M64,"&gt;=75")</f>
        <v>0</v>
      </c>
      <c r="X12" s="7">
        <f t="shared" si="7"/>
        <v>9</v>
      </c>
      <c r="Y12" s="7">
        <f t="shared" si="8"/>
        <v>23.076923076923077</v>
      </c>
      <c r="Z12" s="7" t="e">
        <f t="shared" si="9"/>
        <v>#DIV/0!</v>
      </c>
      <c r="AA12" s="7">
        <f t="shared" si="9"/>
        <v>23.076923076923077</v>
      </c>
      <c r="AB12" s="7">
        <f>COUNTIFS('S2'!E5:E64,"M",'S2'!M5:M64,"&gt;=85")</f>
        <v>0</v>
      </c>
      <c r="AC12" s="7">
        <f>COUNTIFS('S2'!E5:E64,"F",'S2'!M5:M64,"&gt;=85")</f>
        <v>0</v>
      </c>
      <c r="AD12" s="7">
        <f t="shared" si="10"/>
        <v>0</v>
      </c>
      <c r="AE12" s="7">
        <f t="shared" si="11"/>
        <v>0</v>
      </c>
      <c r="AF12" s="7" t="e">
        <f t="shared" si="11"/>
        <v>#DIV/0!</v>
      </c>
      <c r="AG12" s="7">
        <f t="shared" si="11"/>
        <v>0</v>
      </c>
    </row>
    <row r="13" spans="2:33">
      <c r="B13" s="7">
        <v>8</v>
      </c>
      <c r="C13" s="8" t="str">
        <f>'S1'!N4</f>
        <v>CTE</v>
      </c>
      <c r="D13" s="7">
        <f>D6</f>
        <v>40</v>
      </c>
      <c r="E13" s="7">
        <f>E6</f>
        <v>0</v>
      </c>
      <c r="F13" s="7">
        <f t="shared" si="0"/>
        <v>40</v>
      </c>
      <c r="G13" s="7">
        <f>COUNTIFS('S2'!E5:E64,"M")-COUNTIFS('S2'!E5:E64,"M",'S2'!N5:N64,"")</f>
        <v>39</v>
      </c>
      <c r="H13" s="7">
        <f>COUNTIFS('S2'!E5:E64,"F")-COUNTIFS('S2'!E5:E64,"F",'S2'!N5:N64,"")</f>
        <v>0</v>
      </c>
      <c r="I13" s="7">
        <f t="shared" si="1"/>
        <v>39</v>
      </c>
      <c r="J13" s="7">
        <f>COUNTIFS('S2'!E5:E64,"M",'S2'!N5:N64,"&lt;50")</f>
        <v>16</v>
      </c>
      <c r="K13" s="7">
        <f>COUNTIFS('S2'!E5:E64,"F",'S2'!N5:N64,"&lt;50")</f>
        <v>0</v>
      </c>
      <c r="L13" s="7">
        <f t="shared" si="2"/>
        <v>16</v>
      </c>
      <c r="M13" s="7">
        <f t="shared" si="3"/>
        <v>41.025641025641022</v>
      </c>
      <c r="N13" s="7" t="e">
        <f t="shared" si="3"/>
        <v>#DIV/0!</v>
      </c>
      <c r="O13" s="7">
        <f t="shared" si="3"/>
        <v>41.025641025641022</v>
      </c>
      <c r="P13" s="7">
        <f>COUNTIFS('S2'!E5:E64,"M",'S2'!N5:N64,"&gt;=50")</f>
        <v>23</v>
      </c>
      <c r="Q13" s="7">
        <f>COUNTIFS('S2'!E5:E64,"F",'S2'!N5:N64,"&gt;=50")</f>
        <v>0</v>
      </c>
      <c r="R13" s="7">
        <f t="shared" si="4"/>
        <v>23</v>
      </c>
      <c r="S13" s="7">
        <f t="shared" si="5"/>
        <v>58.974358974358978</v>
      </c>
      <c r="T13" s="7" t="e">
        <f t="shared" si="5"/>
        <v>#DIV/0!</v>
      </c>
      <c r="U13" s="7">
        <f t="shared" si="6"/>
        <v>58.974358974358978</v>
      </c>
      <c r="V13" s="7">
        <f>COUNTIFS('S2'!E5:E64,"M",'S2'!N5:N64,"&gt;=75")</f>
        <v>2</v>
      </c>
      <c r="W13" s="7">
        <f>COUNTIFS('S2'!E5:E64,"F",'S2'!N5:N64,"&gt;=75")</f>
        <v>0</v>
      </c>
      <c r="X13" s="7">
        <f t="shared" si="7"/>
        <v>2</v>
      </c>
      <c r="Y13" s="7">
        <f t="shared" si="8"/>
        <v>5.1282051282051277</v>
      </c>
      <c r="Z13" s="7" t="e">
        <f t="shared" si="9"/>
        <v>#DIV/0!</v>
      </c>
      <c r="AA13" s="7">
        <f t="shared" si="9"/>
        <v>5.1282051282051277</v>
      </c>
      <c r="AB13" s="7">
        <f>COUNTIFS('S2'!E5:E64,"M",'S2'!N5:N64,"&gt;=85")</f>
        <v>0</v>
      </c>
      <c r="AC13" s="7">
        <f>COUNTIFS('S2'!E5:E64,"F",'S2'!N5:N64,"&gt;=85")</f>
        <v>0</v>
      </c>
      <c r="AD13" s="7">
        <f t="shared" si="10"/>
        <v>0</v>
      </c>
      <c r="AE13" s="7">
        <f t="shared" si="11"/>
        <v>0</v>
      </c>
      <c r="AF13" s="7" t="e">
        <f t="shared" si="11"/>
        <v>#DIV/0!</v>
      </c>
      <c r="AG13" s="7">
        <f t="shared" si="11"/>
        <v>0</v>
      </c>
    </row>
    <row r="14" spans="2:33">
      <c r="B14" s="7">
        <v>9</v>
      </c>
      <c r="C14" s="8" t="str">
        <f>'S1'!O4</f>
        <v>ICT</v>
      </c>
      <c r="D14" s="7">
        <f>D6</f>
        <v>40</v>
      </c>
      <c r="E14" s="7">
        <f>E6</f>
        <v>0</v>
      </c>
      <c r="F14" s="7">
        <f t="shared" si="0"/>
        <v>40</v>
      </c>
      <c r="G14" s="7">
        <f>COUNTIFS('S2'!E5:E64,"M")-COUNTIFS('S2'!E5:E64,"M",'S2'!O5:O64,"")</f>
        <v>39</v>
      </c>
      <c r="H14" s="7">
        <f>COUNTIFS('S2'!E5:E64,"F")-COUNTIFS('S2'!E5:E64,"F",'S2'!O5:O64,"")</f>
        <v>0</v>
      </c>
      <c r="I14" s="7">
        <f t="shared" si="1"/>
        <v>39</v>
      </c>
      <c r="J14" s="7">
        <f>COUNTIFS('S2'!E5:E64,"M",'S2'!O5:O64,"&lt;50")</f>
        <v>2</v>
      </c>
      <c r="K14" s="7">
        <f>COUNTIFS('S2'!E5:E64,"F",'S2'!O5:O64,"&lt;50")</f>
        <v>0</v>
      </c>
      <c r="L14" s="7">
        <f t="shared" si="2"/>
        <v>2</v>
      </c>
      <c r="M14" s="7">
        <f t="shared" si="3"/>
        <v>5.1282051282051277</v>
      </c>
      <c r="N14" s="7" t="e">
        <f t="shared" si="3"/>
        <v>#DIV/0!</v>
      </c>
      <c r="O14" s="7">
        <f t="shared" si="3"/>
        <v>5.1282051282051277</v>
      </c>
      <c r="P14" s="7">
        <f>COUNTIFS('S2'!E5:E64,"M",'S2'!O5:O64,"&gt;=50")</f>
        <v>37</v>
      </c>
      <c r="Q14" s="7">
        <f>COUNTIFS('S2'!E5:E64,"F",'S2'!O5:O64,"&gt;=50")</f>
        <v>0</v>
      </c>
      <c r="R14" s="7">
        <f t="shared" si="4"/>
        <v>37</v>
      </c>
      <c r="S14" s="7">
        <f t="shared" si="5"/>
        <v>94.871794871794862</v>
      </c>
      <c r="T14" s="7" t="e">
        <f t="shared" si="5"/>
        <v>#DIV/0!</v>
      </c>
      <c r="U14" s="7">
        <f t="shared" si="6"/>
        <v>94.871794871794862</v>
      </c>
      <c r="V14" s="7">
        <f>COUNTIFS('S2'!E5:E64,"M",'S2'!O5:O64,"&gt;=75")</f>
        <v>4</v>
      </c>
      <c r="W14" s="7">
        <f>COUNTIFS('S2'!E5:E64,"F",'S2'!O5:O64,"&gt;=75")</f>
        <v>0</v>
      </c>
      <c r="X14" s="7">
        <f t="shared" si="7"/>
        <v>4</v>
      </c>
      <c r="Y14" s="7">
        <f t="shared" si="8"/>
        <v>10.256410256410255</v>
      </c>
      <c r="Z14" s="7" t="e">
        <f t="shared" si="9"/>
        <v>#DIV/0!</v>
      </c>
      <c r="AA14" s="7">
        <f t="shared" si="9"/>
        <v>10.256410256410255</v>
      </c>
      <c r="AB14" s="7">
        <f>COUNTIFS('S2'!E5:E64,"M",'S2'!O5:O64,"&gt;=85")</f>
        <v>0</v>
      </c>
      <c r="AC14" s="7">
        <f>COUNTIFS('S2'!E5:E64,"F",'S2'!O5:O64,"&gt;=85")</f>
        <v>0</v>
      </c>
      <c r="AD14" s="7">
        <f t="shared" si="10"/>
        <v>0</v>
      </c>
      <c r="AE14" s="7">
        <f t="shared" si="11"/>
        <v>0</v>
      </c>
      <c r="AF14" s="7" t="e">
        <f t="shared" si="11"/>
        <v>#DIV/0!</v>
      </c>
      <c r="AG14" s="7">
        <f t="shared" si="11"/>
        <v>0</v>
      </c>
    </row>
    <row r="15" spans="2:33">
      <c r="B15" s="7">
        <v>10</v>
      </c>
      <c r="C15" s="8" t="str">
        <f>'S1'!P4</f>
        <v>Art</v>
      </c>
      <c r="D15" s="7">
        <f>D6</f>
        <v>40</v>
      </c>
      <c r="E15" s="7">
        <f>E6</f>
        <v>0</v>
      </c>
      <c r="F15" s="7">
        <f t="shared" si="0"/>
        <v>40</v>
      </c>
      <c r="G15" s="7">
        <f>COUNTIFS('S2'!E5:E64,"M")-COUNTIFS('S2'!E5:E64,"M",'S2'!P5:P64,"")</f>
        <v>39</v>
      </c>
      <c r="H15" s="7">
        <f>COUNTIFS('S2'!E5:E64,"F")-COUNTIFS('S2'!E5:E64,"F",'S2'!P5:P64,"")</f>
        <v>0</v>
      </c>
      <c r="I15" s="7">
        <f t="shared" si="1"/>
        <v>39</v>
      </c>
      <c r="J15" s="7">
        <f>COUNTIFS('S2'!E5:E64,"M",'S2'!P5:P64,"&lt;50")</f>
        <v>12</v>
      </c>
      <c r="K15" s="7">
        <f>COUNTIFS('S2'!E5:E64,"F",'S2'!P5:P64,"&lt;50")</f>
        <v>0</v>
      </c>
      <c r="L15" s="7">
        <f t="shared" si="2"/>
        <v>12</v>
      </c>
      <c r="M15" s="7">
        <f t="shared" si="3"/>
        <v>30.76923076923077</v>
      </c>
      <c r="N15" s="7" t="e">
        <f t="shared" si="3"/>
        <v>#DIV/0!</v>
      </c>
      <c r="O15" s="7">
        <f t="shared" si="3"/>
        <v>30.76923076923077</v>
      </c>
      <c r="P15" s="7">
        <f>COUNTIFS('S2'!E5:E64,"M",'S2'!P5:P64,"&gt;=50")</f>
        <v>27</v>
      </c>
      <c r="Q15" s="7">
        <f>COUNTIFS('S2'!E5:E64,"F",'S2'!P5:P64,"&gt;=50")</f>
        <v>0</v>
      </c>
      <c r="R15" s="7">
        <f t="shared" si="4"/>
        <v>27</v>
      </c>
      <c r="S15" s="7">
        <f t="shared" si="5"/>
        <v>69.230769230769226</v>
      </c>
      <c r="T15" s="7" t="e">
        <f t="shared" si="5"/>
        <v>#DIV/0!</v>
      </c>
      <c r="U15" s="7">
        <f t="shared" si="6"/>
        <v>69.230769230769226</v>
      </c>
      <c r="V15" s="7">
        <f>COUNTIFS('S2'!E5:E64,"M",'S2'!P5:P64,"&gt;=75")</f>
        <v>3</v>
      </c>
      <c r="W15" s="7">
        <f>COUNTIFS('S2'!E5:E64,"F",'S2'!P5:P64,"&gt;=75")</f>
        <v>0</v>
      </c>
      <c r="X15" s="7">
        <f t="shared" si="7"/>
        <v>3</v>
      </c>
      <c r="Y15" s="7">
        <f t="shared" si="8"/>
        <v>7.6923076923076925</v>
      </c>
      <c r="Z15" s="7" t="e">
        <f t="shared" si="9"/>
        <v>#DIV/0!</v>
      </c>
      <c r="AA15" s="7">
        <f t="shared" si="9"/>
        <v>7.6923076923076925</v>
      </c>
      <c r="AB15" s="7">
        <f>COUNTIFS('S2'!E5:E64,"M",'S2'!P5:P64,"&gt;=85")</f>
        <v>1</v>
      </c>
      <c r="AC15" s="7">
        <f>COUNTIFS('S2'!E5:E64,"F",'S2'!P5:P64,"&gt;=85")</f>
        <v>0</v>
      </c>
      <c r="AD15" s="7">
        <f t="shared" si="10"/>
        <v>1</v>
      </c>
      <c r="AE15" s="7">
        <f t="shared" si="11"/>
        <v>2.5641025641025639</v>
      </c>
      <c r="AF15" s="7" t="e">
        <f t="shared" si="11"/>
        <v>#DIV/0!</v>
      </c>
      <c r="AG15" s="7">
        <f t="shared" si="11"/>
        <v>2.5641025641025639</v>
      </c>
    </row>
    <row r="16" spans="2:33">
      <c r="B16" s="7">
        <v>11</v>
      </c>
      <c r="C16" s="8" t="str">
        <f>'S1'!Q4</f>
        <v>HPE</v>
      </c>
      <c r="D16" s="7">
        <f>D6</f>
        <v>40</v>
      </c>
      <c r="E16" s="7">
        <f>E6</f>
        <v>0</v>
      </c>
      <c r="F16" s="7">
        <f t="shared" si="0"/>
        <v>40</v>
      </c>
      <c r="G16" s="7">
        <f>COUNTIFS('S2'!E5:E64,"M")-COUNTIFS('S2'!E5:E64,"M",'S2'!Q5:Q64,"")</f>
        <v>39</v>
      </c>
      <c r="H16" s="7">
        <f>COUNTIFS('S2'!E5:E64,"F")-COUNTIFS('S2'!E5:E64,"F",'S2'!Q5:Q64,"")</f>
        <v>0</v>
      </c>
      <c r="I16" s="7">
        <f t="shared" si="1"/>
        <v>39</v>
      </c>
      <c r="J16" s="7">
        <f>COUNTIFS('S2'!E5:E64,"M",'S2'!Q5:Q64,"&lt;50")</f>
        <v>2</v>
      </c>
      <c r="K16" s="7">
        <f>COUNTIFS('S2'!E5:E64,"F",'S2'!Q5:Q64,"&lt;50")</f>
        <v>0</v>
      </c>
      <c r="L16" s="7">
        <f t="shared" si="2"/>
        <v>2</v>
      </c>
      <c r="M16" s="7">
        <f t="shared" si="3"/>
        <v>5.1282051282051277</v>
      </c>
      <c r="N16" s="7" t="e">
        <f t="shared" si="3"/>
        <v>#DIV/0!</v>
      </c>
      <c r="O16" s="7">
        <f t="shared" si="3"/>
        <v>5.1282051282051277</v>
      </c>
      <c r="P16" s="7">
        <f>COUNTIFS('S2'!E5:E64,"M",'S2'!Q5:Q64,"&gt;=50")</f>
        <v>37</v>
      </c>
      <c r="Q16" s="7">
        <f>COUNTIFS('S2'!E5:E64,"F",'S2'!Q5:Q64,"&gt;=50")</f>
        <v>0</v>
      </c>
      <c r="R16" s="7">
        <f t="shared" si="4"/>
        <v>37</v>
      </c>
      <c r="S16" s="7">
        <f t="shared" si="5"/>
        <v>94.871794871794862</v>
      </c>
      <c r="T16" s="7" t="e">
        <f t="shared" si="5"/>
        <v>#DIV/0!</v>
      </c>
      <c r="U16" s="7">
        <f t="shared" si="6"/>
        <v>94.871794871794862</v>
      </c>
      <c r="V16" s="7">
        <f>COUNTIFS('S2'!E5:E64,"M",'S2'!Q5:Q64,"&gt;=75")</f>
        <v>12</v>
      </c>
      <c r="W16" s="7">
        <f>COUNTIFS('S2'!E5:E64,"F",'S2'!Q5:Q64,"&gt;=75")</f>
        <v>0</v>
      </c>
      <c r="X16" s="7">
        <f t="shared" si="7"/>
        <v>12</v>
      </c>
      <c r="Y16" s="7">
        <f t="shared" si="8"/>
        <v>30.76923076923077</v>
      </c>
      <c r="Z16" s="7" t="e">
        <f t="shared" si="9"/>
        <v>#DIV/0!</v>
      </c>
      <c r="AA16" s="7">
        <f t="shared" si="9"/>
        <v>30.76923076923077</v>
      </c>
      <c r="AB16" s="7">
        <f>COUNTIFS('S2'!E5:E64,"M",'S2'!Q5:Q64,"&gt;=85")</f>
        <v>3</v>
      </c>
      <c r="AC16" s="7">
        <f>COUNTIFS('S2'!E5:E64,"F",'S2'!Q5:Q64,"&gt;=85")</f>
        <v>0</v>
      </c>
      <c r="AD16" s="7">
        <f t="shared" si="10"/>
        <v>3</v>
      </c>
      <c r="AE16" s="7">
        <f t="shared" si="11"/>
        <v>7.6923076923076925</v>
      </c>
      <c r="AF16" s="7" t="e">
        <f t="shared" si="11"/>
        <v>#DIV/0!</v>
      </c>
      <c r="AG16" s="7">
        <f t="shared" si="11"/>
        <v>7.6923076923076925</v>
      </c>
    </row>
    <row r="17" spans="1:79" s="1" customFormat="1">
      <c r="A17" s="3"/>
      <c r="B17" s="226" t="s">
        <v>24</v>
      </c>
      <c r="C17" s="227"/>
      <c r="D17" s="7">
        <f>COUNTIFS('S1'!E5:E64,"M")</f>
        <v>40</v>
      </c>
      <c r="E17" s="7">
        <f>COUNTIFS('S1'!E5:E64,"F")</f>
        <v>0</v>
      </c>
      <c r="F17" s="7">
        <f>D17+E17</f>
        <v>40</v>
      </c>
      <c r="G17" s="7">
        <f>COUNTIFS('S2'!E5:E64,"M")-COUNTIFS('S2'!E5:E64,"M",'S2'!X5:X64,"&gt;0")</f>
        <v>39</v>
      </c>
      <c r="H17" s="7">
        <f>COUNTIFS('S2'!E5:E64,"F")-COUNTIFS('S2'!E5:E64,"F",'S2'!X5:X64,"&gt;0")</f>
        <v>0</v>
      </c>
      <c r="I17" s="7">
        <f>G17+H17</f>
        <v>39</v>
      </c>
      <c r="J17" s="7">
        <f>COUNTIFS('S2'!E5:E64,"M",'S2'!T5:T64,"&lt;50")-COUNTIFS('S2'!E5:E64,"M",'S2'!T5:T64,"&lt;=0")</f>
        <v>14</v>
      </c>
      <c r="K17" s="7">
        <f>COUNTIFS('S2'!E5:E64,"F",'S2'!T5:T64,"&lt;50")-COUNTIFS('S2'!E5:E64,"F",'S2'!T5:T64,"&lt;=0")</f>
        <v>0</v>
      </c>
      <c r="L17" s="7">
        <f>J17+K17</f>
        <v>14</v>
      </c>
      <c r="M17" s="7">
        <f>K17/G17*100</f>
        <v>0</v>
      </c>
      <c r="N17" s="7" t="e">
        <f>K17/H17*100</f>
        <v>#DIV/0!</v>
      </c>
      <c r="O17" s="7">
        <f t="shared" si="3"/>
        <v>35.897435897435898</v>
      </c>
      <c r="P17" s="7">
        <f>COUNTIFS('S2'!E5:E64,"M",'S2'!T5:T64,"&gt;=50")</f>
        <v>25</v>
      </c>
      <c r="Q17" s="7">
        <f>COUNTIFS('S2'!E5:E64,"F",'S2'!T5:T64,"&gt;=50")</f>
        <v>0</v>
      </c>
      <c r="R17" s="7">
        <f>P17+Q17</f>
        <v>25</v>
      </c>
      <c r="S17" s="7">
        <f>P17/G17*100</f>
        <v>64.102564102564102</v>
      </c>
      <c r="T17" s="7" t="e">
        <f>Q17/H17*100</f>
        <v>#DIV/0!</v>
      </c>
      <c r="U17" s="7">
        <f>R17/I17*100</f>
        <v>64.102564102564102</v>
      </c>
      <c r="V17" s="7">
        <f>COUNTIFS('S2'!E5:E64,"M",'S2'!T5:T64,"&gt;=75")</f>
        <v>1</v>
      </c>
      <c r="W17" s="7">
        <f>COUNTIFS('S2'!E5:E64,"F",'S2'!T5:T64,"&gt;=75")</f>
        <v>0</v>
      </c>
      <c r="X17" s="7">
        <f>V17+W17</f>
        <v>1</v>
      </c>
      <c r="Y17" s="7">
        <f>V17/G17*100</f>
        <v>2.5641025641025639</v>
      </c>
      <c r="Z17" s="7" t="e">
        <f>W17/H17*100</f>
        <v>#DIV/0!</v>
      </c>
      <c r="AA17" s="7">
        <f t="shared" si="9"/>
        <v>2.5641025641025639</v>
      </c>
      <c r="AB17" s="7">
        <f>COUNTIFS('S2'!E5:E64,"M",'S2'!T5:T64,"&gt;=85")</f>
        <v>0</v>
      </c>
      <c r="AC17" s="7">
        <f>COUNTIFS('S2'!E5:E64,"F",'S2'!T5:T64,"&gt;=85")</f>
        <v>0</v>
      </c>
      <c r="AD17" s="7">
        <f>AB17+AC17</f>
        <v>0</v>
      </c>
      <c r="AE17" s="7">
        <f>AB17/G17*100</f>
        <v>0</v>
      </c>
      <c r="AF17" s="7" t="e">
        <f>AC17/H17*100</f>
        <v>#DIV/0!</v>
      </c>
      <c r="AG17" s="7">
        <f t="shared" si="11"/>
        <v>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4"/>
      <c r="D19" s="4" t="s">
        <v>69</v>
      </c>
      <c r="E19" s="4" t="s">
        <v>70</v>
      </c>
      <c r="F19" s="4" t="s">
        <v>71</v>
      </c>
      <c r="G19" s="9"/>
      <c r="H19" s="9"/>
      <c r="I19" s="9"/>
      <c r="J19" s="9"/>
      <c r="K19" s="9"/>
      <c r="L19" s="9"/>
      <c r="M19" s="9"/>
      <c r="N19" s="9"/>
      <c r="O19" s="9"/>
      <c r="P19" s="2" t="s">
        <v>56</v>
      </c>
      <c r="Q19" s="2"/>
      <c r="R19" s="2"/>
      <c r="S19" s="2"/>
      <c r="T19" s="2"/>
      <c r="U19" s="2"/>
      <c r="V19" s="2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>
      <c r="C20" s="45" t="s">
        <v>65</v>
      </c>
      <c r="D20" s="45">
        <f>COUNTIFS(Roster!E4:E252,"M",Roster!V4:V252,"ተዛውሯል")</f>
        <v>28</v>
      </c>
      <c r="E20" s="45">
        <f>COUNTIFS(Roster!E4:E252,"F",Roster!V4:V252,"ተዛውራለች")</f>
        <v>0</v>
      </c>
      <c r="F20" s="45">
        <f>D20+E20</f>
        <v>28</v>
      </c>
      <c r="P20" s="2" t="s">
        <v>57</v>
      </c>
    </row>
    <row r="21" spans="1:79" s="2" customFormat="1">
      <c r="C21" s="45" t="s">
        <v>66</v>
      </c>
      <c r="D21" s="45">
        <f>COUNTIFS(Roster!E4:E252,"M",Roster!V4:V252,"አልተዛወረም")</f>
        <v>11</v>
      </c>
      <c r="E21" s="45">
        <f>COUNTIFS(Roster!E4:E252,"F",Roster!V4:V252,"አልተዛወረችም")</f>
        <v>0</v>
      </c>
      <c r="F21" s="45">
        <f>D21+E21</f>
        <v>11</v>
      </c>
    </row>
    <row r="22" spans="1:79" s="2" customFormat="1">
      <c r="C22" s="45" t="s">
        <v>67</v>
      </c>
      <c r="D22" s="45">
        <f>COUNTIFS(Roster!E4:E252,"M",Roster!V4:V252,"-")</f>
        <v>1</v>
      </c>
      <c r="E22" s="45">
        <f>COUNTIFS(Roster!E4:E252,"F",Roster!V4:V252,"-")</f>
        <v>0</v>
      </c>
      <c r="F22" s="45">
        <f>D22+E22</f>
        <v>1</v>
      </c>
    </row>
    <row r="23" spans="1:79" s="2" customFormat="1">
      <c r="C23" s="45" t="s">
        <v>68</v>
      </c>
      <c r="D23" s="45">
        <f>SUM(D20:D22)</f>
        <v>40</v>
      </c>
      <c r="E23" s="45">
        <f>SUM(E20:E22)</f>
        <v>0</v>
      </c>
      <c r="F23" s="45">
        <f>SUM(F20:F22)</f>
        <v>40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G3:I4"/>
    <mergeCell ref="J3:O3"/>
    <mergeCell ref="P3:U3"/>
    <mergeCell ref="B17:C17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5" max="16383" man="1"/>
  </rowBreaks>
  <colBreaks count="1" manualBreakCount="1">
    <brk id="3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3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93</v>
      </c>
      <c r="E1" s="5"/>
      <c r="F1" s="5"/>
      <c r="G1" s="5"/>
      <c r="H1" s="5"/>
      <c r="M1" s="6" t="s">
        <v>64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4" t="s">
        <v>48</v>
      </c>
      <c r="C3" s="224" t="s">
        <v>4</v>
      </c>
      <c r="D3" s="224" t="s">
        <v>49</v>
      </c>
      <c r="E3" s="224"/>
      <c r="F3" s="224"/>
      <c r="G3" s="225" t="s">
        <v>50</v>
      </c>
      <c r="H3" s="225"/>
      <c r="I3" s="225"/>
      <c r="J3" s="224" t="s">
        <v>51</v>
      </c>
      <c r="K3" s="224"/>
      <c r="L3" s="224"/>
      <c r="M3" s="224"/>
      <c r="N3" s="224"/>
      <c r="O3" s="224"/>
      <c r="P3" s="224" t="s">
        <v>52</v>
      </c>
      <c r="Q3" s="224"/>
      <c r="R3" s="224"/>
      <c r="S3" s="224"/>
      <c r="T3" s="224"/>
      <c r="U3" s="224"/>
      <c r="V3" s="224" t="s">
        <v>53</v>
      </c>
      <c r="W3" s="224"/>
      <c r="X3" s="224"/>
      <c r="Y3" s="224"/>
      <c r="Z3" s="224"/>
      <c r="AA3" s="224"/>
      <c r="AB3" s="224" t="s">
        <v>54</v>
      </c>
      <c r="AC3" s="224"/>
      <c r="AD3" s="224"/>
      <c r="AE3" s="224"/>
      <c r="AF3" s="224"/>
      <c r="AG3" s="224"/>
    </row>
    <row r="4" spans="2:33">
      <c r="B4" s="224"/>
      <c r="C4" s="224"/>
      <c r="D4" s="224"/>
      <c r="E4" s="224"/>
      <c r="F4" s="224"/>
      <c r="G4" s="225"/>
      <c r="H4" s="225"/>
      <c r="I4" s="225"/>
      <c r="J4" s="224" t="s">
        <v>55</v>
      </c>
      <c r="K4" s="224"/>
      <c r="L4" s="224"/>
      <c r="M4" s="224" t="s">
        <v>91</v>
      </c>
      <c r="N4" s="224"/>
      <c r="O4" s="224"/>
      <c r="P4" s="224" t="s">
        <v>55</v>
      </c>
      <c r="Q4" s="224"/>
      <c r="R4" s="224"/>
      <c r="S4" s="224" t="s">
        <v>91</v>
      </c>
      <c r="T4" s="224"/>
      <c r="U4" s="224"/>
      <c r="V4" s="224" t="s">
        <v>55</v>
      </c>
      <c r="W4" s="224"/>
      <c r="X4" s="224"/>
      <c r="Y4" s="224" t="s">
        <v>91</v>
      </c>
      <c r="Z4" s="224"/>
      <c r="AA4" s="224"/>
      <c r="AB4" s="224" t="s">
        <v>55</v>
      </c>
      <c r="AC4" s="224"/>
      <c r="AD4" s="224"/>
      <c r="AE4" s="224" t="s">
        <v>91</v>
      </c>
      <c r="AF4" s="224"/>
      <c r="AG4" s="224"/>
    </row>
    <row r="5" spans="2:33">
      <c r="B5" s="224"/>
      <c r="C5" s="224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40</v>
      </c>
      <c r="E6" s="7">
        <f>COUNTIFS('S2'!E5:E64,"F")</f>
        <v>0</v>
      </c>
      <c r="F6" s="7">
        <f>D6+E6</f>
        <v>40</v>
      </c>
      <c r="G6" s="7">
        <f>COUNTIFS('S2'!E5:E64,"M")-COUNTIFS('S2'!E5:E64,"M",'S2'!G5:G64,"")</f>
        <v>39</v>
      </c>
      <c r="H6" s="7">
        <f>COUNTIFS('S2'!E5:E64,"F")-COUNTIFS('S2'!E5:E64,"F",'S2'!G5:G64,"")</f>
        <v>0</v>
      </c>
      <c r="I6" s="7">
        <f>G6+H6</f>
        <v>39</v>
      </c>
      <c r="J6" s="7">
        <f>COUNTIFS('S2'!E5:E64,"M",Ave!F5:F64,"&lt;50")</f>
        <v>12</v>
      </c>
      <c r="K6" s="7">
        <f>COUNTIFS('S2'!E5:E64,"F",Ave!F5:F64,"&lt;50")</f>
        <v>0</v>
      </c>
      <c r="L6" s="7">
        <f>J6+K6</f>
        <v>12</v>
      </c>
      <c r="M6" s="7">
        <f>J6/G6*100</f>
        <v>30.76923076923077</v>
      </c>
      <c r="N6" s="7" t="e">
        <f>K6/H6*100</f>
        <v>#DIV/0!</v>
      </c>
      <c r="O6" s="7">
        <f>L6/I6*100</f>
        <v>30.76923076923077</v>
      </c>
      <c r="P6" s="7">
        <f>COUNTIFS('S2'!E$5:E$64,"M",Ave!F5:F64,"&gt;=50")</f>
        <v>27</v>
      </c>
      <c r="Q6" s="7">
        <f>COUNTIFS('S2'!E$5:E$64,"F",Ave!F5:F64,"&gt;=50")</f>
        <v>0</v>
      </c>
      <c r="R6" s="7">
        <f>P6+Q6</f>
        <v>27</v>
      </c>
      <c r="S6" s="7">
        <f>P6/G6*100</f>
        <v>69.230769230769226</v>
      </c>
      <c r="T6" s="7" t="e">
        <f>Q6/H6*100</f>
        <v>#DIV/0!</v>
      </c>
      <c r="U6" s="7">
        <f>R6/I6*100</f>
        <v>69.230769230769226</v>
      </c>
      <c r="V6" s="7">
        <f>COUNTIFS('S2'!E$5:E$64,"M",Ave!F5:F64,"&gt;=75")</f>
        <v>4</v>
      </c>
      <c r="W6" s="7">
        <f>COUNTIFS('S2'!E$5:E$64,"F",Ave!F5:F64,"&gt;=75")</f>
        <v>0</v>
      </c>
      <c r="X6" s="7">
        <f>V6+W6</f>
        <v>4</v>
      </c>
      <c r="Y6" s="7">
        <f>V6/G6*100</f>
        <v>10.256410256410255</v>
      </c>
      <c r="Z6" s="7" t="e">
        <f>W6/H6*100</f>
        <v>#DIV/0!</v>
      </c>
      <c r="AA6" s="7">
        <f>X6/I6*100</f>
        <v>10.256410256410255</v>
      </c>
      <c r="AB6" s="7">
        <f>COUNTIFS('S2'!E$5:E$64,"M",Ave!F5:F64,"&gt;=85")</f>
        <v>1</v>
      </c>
      <c r="AC6" s="7">
        <f>COUNTIFS('S2'!E$5:E$64,"F",Ave!F5:F64,"&gt;=85")</f>
        <v>0</v>
      </c>
      <c r="AD6" s="7">
        <f>AB6+AC6</f>
        <v>1</v>
      </c>
      <c r="AE6" s="7">
        <f>AB6/G6*100</f>
        <v>2.5641025641025639</v>
      </c>
      <c r="AF6" s="7" t="e">
        <f>AC6/H6*100</f>
        <v>#DIV/0!</v>
      </c>
      <c r="AG6" s="7">
        <f>AD6/I6*100</f>
        <v>2.5641025641025639</v>
      </c>
    </row>
    <row r="7" spans="2:33">
      <c r="B7" s="7">
        <v>2</v>
      </c>
      <c r="C7" s="8" t="str">
        <f>'S1'!H4</f>
        <v>English</v>
      </c>
      <c r="D7" s="7">
        <f>D6</f>
        <v>40</v>
      </c>
      <c r="E7" s="7">
        <f>E6</f>
        <v>0</v>
      </c>
      <c r="F7" s="7">
        <f t="shared" ref="F7:F16" si="0">D7+E7</f>
        <v>40</v>
      </c>
      <c r="G7" s="7">
        <f>COUNTIFS('S2'!E5:E64,"M")-COUNTIFS('S2'!E5:E64,"M",'S2'!H5:H64,"")</f>
        <v>39</v>
      </c>
      <c r="H7" s="7">
        <f>COUNTIFS('S2'!E5:E64,"F")-COUNTIFS('S2'!E5:E64,"F",'S2'!H5:H64,"")</f>
        <v>0</v>
      </c>
      <c r="I7" s="7">
        <f t="shared" ref="I7:I16" si="1">G7+H7</f>
        <v>39</v>
      </c>
      <c r="J7" s="7">
        <f>COUNTIFS('S2'!E5:E64,"M",Ave!G5:G64,"&lt;50")</f>
        <v>26</v>
      </c>
      <c r="K7" s="7">
        <f>COUNTIFS('S2'!E5:E64,"F",Ave!G5:G64,"&lt;50")</f>
        <v>0</v>
      </c>
      <c r="L7" s="7">
        <f t="shared" ref="L7:L17" si="2">J7+K7</f>
        <v>26</v>
      </c>
      <c r="M7" s="7">
        <f t="shared" ref="M7:M17" si="3">J7/G7*100</f>
        <v>66.666666666666657</v>
      </c>
      <c r="N7" s="7" t="e">
        <f t="shared" ref="N7:N17" si="4">K7/H7*100</f>
        <v>#DIV/0!</v>
      </c>
      <c r="O7" s="7">
        <f t="shared" ref="O7:O17" si="5">L7/I7*100</f>
        <v>66.666666666666657</v>
      </c>
      <c r="P7" s="7">
        <f>COUNTIFS('S2'!E$5:E$64,"M",Ave!G5:G64,"&gt;=50")</f>
        <v>13</v>
      </c>
      <c r="Q7" s="7">
        <f>COUNTIFS('S2'!E$5:E$64,"F",Ave!G5:G64,"&gt;=50")</f>
        <v>0</v>
      </c>
      <c r="R7" s="7">
        <f t="shared" ref="R7:R17" si="6">P7+Q7</f>
        <v>13</v>
      </c>
      <c r="S7" s="7">
        <f t="shared" ref="S7:S17" si="7">P7/G7*100</f>
        <v>33.333333333333329</v>
      </c>
      <c r="T7" s="7" t="e">
        <f t="shared" ref="T7:T17" si="8">Q7/H7*100</f>
        <v>#DIV/0!</v>
      </c>
      <c r="U7" s="7">
        <f t="shared" ref="U7:U17" si="9">R7/I7*100</f>
        <v>33.333333333333329</v>
      </c>
      <c r="V7" s="7">
        <f>COUNTIFS('S2'!E$5:E$64,"M",Ave!G5:G64,"&gt;=75")</f>
        <v>3</v>
      </c>
      <c r="W7" s="7">
        <f>COUNTIFS('S2'!E$5:E$64,"F",Ave!G5:G64,"&gt;=75")</f>
        <v>0</v>
      </c>
      <c r="X7" s="7">
        <f t="shared" ref="X7:X17" si="10">V7+W7</f>
        <v>3</v>
      </c>
      <c r="Y7" s="7">
        <f t="shared" ref="Y7:Y17" si="11">V7/G7*100</f>
        <v>7.6923076923076925</v>
      </c>
      <c r="Z7" s="7" t="e">
        <f t="shared" ref="Z7:Z17" si="12">W7/H7*100</f>
        <v>#DIV/0!</v>
      </c>
      <c r="AA7" s="7">
        <f t="shared" ref="AA7:AA17" si="13">X7/I7*100</f>
        <v>7.6923076923076925</v>
      </c>
      <c r="AB7" s="7">
        <f>COUNTIFS('S2'!E$5:E$64,"M",Ave!G5:G64,"&gt;=85")</f>
        <v>0</v>
      </c>
      <c r="AC7" s="7">
        <f>COUNTIFS('S2'!E$5:E$64,"F",Ave!G5:G64,"&gt;=85")</f>
        <v>0</v>
      </c>
      <c r="AD7" s="7">
        <f t="shared" ref="AD7:AD17" si="14">AB7+AC7</f>
        <v>0</v>
      </c>
      <c r="AE7" s="7">
        <f t="shared" ref="AE7:AE17" si="15">AB7/G7*100</f>
        <v>0</v>
      </c>
      <c r="AF7" s="7" t="e">
        <f t="shared" ref="AF7:AF17" si="16">AC7/H7*100</f>
        <v>#DIV/0!</v>
      </c>
      <c r="AG7" s="7">
        <f t="shared" ref="AG7:AG17" si="17">AD7/I7*100</f>
        <v>0</v>
      </c>
    </row>
    <row r="8" spans="2:33">
      <c r="B8" s="7">
        <v>3</v>
      </c>
      <c r="C8" s="8" t="str">
        <f>'S1'!I4</f>
        <v>Arabic</v>
      </c>
      <c r="D8" s="7">
        <f>D6</f>
        <v>40</v>
      </c>
      <c r="E8" s="7">
        <f>E6</f>
        <v>0</v>
      </c>
      <c r="F8" s="7">
        <f t="shared" si="0"/>
        <v>40</v>
      </c>
      <c r="G8" s="7">
        <f>COUNTIFS('S2'!E5:E64,"M")-COUNTIFS('S2'!E5:E64,"M",'S2'!I5:I64,"")</f>
        <v>39</v>
      </c>
      <c r="H8" s="7">
        <f>COUNTIFS('S2'!E5:E64,"F")-COUNTIFS('S2'!E5:E64,"F",'S2'!I5:I64,"")</f>
        <v>0</v>
      </c>
      <c r="I8" s="7">
        <f t="shared" si="1"/>
        <v>39</v>
      </c>
      <c r="J8" s="7">
        <f>COUNTIFS('S2'!E5:E64,"M",Ave!H5:H64,"&lt;50")</f>
        <v>23</v>
      </c>
      <c r="K8" s="7">
        <f>COUNTIFS('S2'!E5:E64,"F",Ave!H5:H64,"&lt;50")</f>
        <v>0</v>
      </c>
      <c r="L8" s="7">
        <f t="shared" si="2"/>
        <v>23</v>
      </c>
      <c r="M8" s="7">
        <f t="shared" si="3"/>
        <v>58.974358974358978</v>
      </c>
      <c r="N8" s="7" t="e">
        <f t="shared" si="4"/>
        <v>#DIV/0!</v>
      </c>
      <c r="O8" s="7">
        <f t="shared" si="5"/>
        <v>58.974358974358978</v>
      </c>
      <c r="P8" s="7">
        <f>COUNTIFS('S2'!E$5:E$64,"M",Ave!H5:H64,"&gt;=50")</f>
        <v>16</v>
      </c>
      <c r="Q8" s="7">
        <f>COUNTIFS('S2'!E$5:E$64,"F",Ave!H5:H64,"&gt;=50")</f>
        <v>0</v>
      </c>
      <c r="R8" s="7">
        <f t="shared" si="6"/>
        <v>16</v>
      </c>
      <c r="S8" s="7">
        <f t="shared" si="7"/>
        <v>41.025641025641022</v>
      </c>
      <c r="T8" s="7" t="e">
        <f t="shared" si="8"/>
        <v>#DIV/0!</v>
      </c>
      <c r="U8" s="7">
        <f t="shared" si="9"/>
        <v>41.025641025641022</v>
      </c>
      <c r="V8" s="7">
        <f>COUNTIFS('S2'!E$5:E$64,"M",Ave!H5:H64,"&gt;=75")</f>
        <v>4</v>
      </c>
      <c r="W8" s="7">
        <f>COUNTIFS('S2'!E$5:E$64,"F",Ave!H5:H64,"&gt;=75")</f>
        <v>0</v>
      </c>
      <c r="X8" s="7">
        <f t="shared" si="10"/>
        <v>4</v>
      </c>
      <c r="Y8" s="7">
        <f t="shared" si="11"/>
        <v>10.256410256410255</v>
      </c>
      <c r="Z8" s="7" t="e">
        <f t="shared" si="12"/>
        <v>#DIV/0!</v>
      </c>
      <c r="AA8" s="7">
        <f t="shared" si="13"/>
        <v>10.256410256410255</v>
      </c>
      <c r="AB8" s="7">
        <f>COUNTIFS('S2'!E$5:E$64,"M",Ave!H5:H64,"&gt;=85")</f>
        <v>2</v>
      </c>
      <c r="AC8" s="7">
        <f>COUNTIFS('S2'!E$5:E$64,"F",Ave!H5:H64,"&gt;=85")</f>
        <v>0</v>
      </c>
      <c r="AD8" s="7">
        <f t="shared" si="14"/>
        <v>2</v>
      </c>
      <c r="AE8" s="7">
        <f t="shared" si="15"/>
        <v>5.1282051282051277</v>
      </c>
      <c r="AF8" s="7" t="e">
        <f t="shared" si="16"/>
        <v>#DIV/0!</v>
      </c>
      <c r="AG8" s="7">
        <f t="shared" si="17"/>
        <v>5.1282051282051277</v>
      </c>
    </row>
    <row r="9" spans="2:33">
      <c r="B9" s="7">
        <v>4</v>
      </c>
      <c r="C9" s="8" t="str">
        <f>'S1'!J4</f>
        <v>Maths</v>
      </c>
      <c r="D9" s="7">
        <f>D6</f>
        <v>40</v>
      </c>
      <c r="E9" s="7">
        <f>E6</f>
        <v>0</v>
      </c>
      <c r="F9" s="7">
        <f t="shared" si="0"/>
        <v>40</v>
      </c>
      <c r="G9" s="7">
        <f>COUNTIFS('S2'!E5:E64,"M")-COUNTIFS('S2'!E5:E64,"M",'S2'!J5:J64,"")</f>
        <v>39</v>
      </c>
      <c r="H9" s="7">
        <f>COUNTIFS('S2'!E5:E64,"F")-COUNTIFS('S2'!E5:E64,"F",'S2'!J5:J64,"")</f>
        <v>0</v>
      </c>
      <c r="I9" s="7">
        <f t="shared" si="1"/>
        <v>39</v>
      </c>
      <c r="J9" s="7">
        <f>COUNTIFS('S2'!E5:E64,"M",Ave!I5:I64,"&lt;50")</f>
        <v>35</v>
      </c>
      <c r="K9" s="7">
        <f>COUNTIFS('S2'!E5:E64,"F",Ave!I5:I64,"&lt;50")</f>
        <v>0</v>
      </c>
      <c r="L9" s="7">
        <f t="shared" si="2"/>
        <v>35</v>
      </c>
      <c r="M9" s="7">
        <f t="shared" si="3"/>
        <v>89.743589743589752</v>
      </c>
      <c r="N9" s="7" t="e">
        <f t="shared" si="4"/>
        <v>#DIV/0!</v>
      </c>
      <c r="O9" s="7">
        <f t="shared" si="5"/>
        <v>89.743589743589752</v>
      </c>
      <c r="P9" s="7">
        <f>COUNTIFS('S2'!E$5:E$64,"M",Ave!I5:I64,"&gt;=50")</f>
        <v>4</v>
      </c>
      <c r="Q9" s="7">
        <f>COUNTIFS('S2'!E$5:E$64,"F",Ave!I5:I64,"&gt;=50")</f>
        <v>0</v>
      </c>
      <c r="R9" s="7">
        <f t="shared" si="6"/>
        <v>4</v>
      </c>
      <c r="S9" s="7">
        <f t="shared" si="7"/>
        <v>10.256410256410255</v>
      </c>
      <c r="T9" s="7" t="e">
        <f t="shared" si="8"/>
        <v>#DIV/0!</v>
      </c>
      <c r="U9" s="7">
        <f t="shared" si="9"/>
        <v>10.256410256410255</v>
      </c>
      <c r="V9" s="7">
        <f>COUNTIFS('S2'!E$5:E$64,"M",Ave!I5:I64,"&gt;=75")</f>
        <v>0</v>
      </c>
      <c r="W9" s="7">
        <f>COUNTIFS('S2'!E$5:E$64,"F",Ave!I5:I64,"&gt;=75")</f>
        <v>0</v>
      </c>
      <c r="X9" s="7">
        <f t="shared" si="10"/>
        <v>0</v>
      </c>
      <c r="Y9" s="7">
        <f t="shared" si="11"/>
        <v>0</v>
      </c>
      <c r="Z9" s="7" t="e">
        <f t="shared" si="12"/>
        <v>#DIV/0!</v>
      </c>
      <c r="AA9" s="7">
        <f t="shared" si="13"/>
        <v>0</v>
      </c>
      <c r="AB9" s="7">
        <f>COUNTIFS('S2'!E$5:E$64,"M",Ave!I5:I64,"&gt;=85")</f>
        <v>0</v>
      </c>
      <c r="AC9" s="7">
        <f>COUNTIFS('S2'!E$5:E$64,"F",Ave!I5:I64,"&gt;=85")</f>
        <v>0</v>
      </c>
      <c r="AD9" s="7">
        <f t="shared" si="14"/>
        <v>0</v>
      </c>
      <c r="AE9" s="7">
        <f t="shared" si="15"/>
        <v>0</v>
      </c>
      <c r="AF9" s="7" t="e">
        <f t="shared" si="16"/>
        <v>#DIV/0!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40</v>
      </c>
      <c r="E10" s="7">
        <f>E6</f>
        <v>0</v>
      </c>
      <c r="F10" s="7">
        <f t="shared" si="0"/>
        <v>40</v>
      </c>
      <c r="G10" s="7">
        <f>COUNTIFS('S2'!E5:E64,"M")-COUNTIFS('S2'!E5:E64,"M",'S2'!K5:K64,"")</f>
        <v>39</v>
      </c>
      <c r="H10" s="7">
        <f>COUNTIFS('S2'!E5:E64,"F")-COUNTIFS('S2'!E5:E64,"F",'S2'!K5:K64,"")</f>
        <v>0</v>
      </c>
      <c r="I10" s="7">
        <f t="shared" si="1"/>
        <v>39</v>
      </c>
      <c r="J10" s="7">
        <f>COUNTIFS('S2'!E5:E64,"M",Ave!J5:J64,"&lt;50")</f>
        <v>31</v>
      </c>
      <c r="K10" s="7">
        <f>COUNTIFS('S2'!E5:E64,"F",Ave!J5:J64,"&lt;50")</f>
        <v>0</v>
      </c>
      <c r="L10" s="7">
        <f t="shared" si="2"/>
        <v>31</v>
      </c>
      <c r="M10" s="7">
        <f t="shared" si="3"/>
        <v>79.487179487179489</v>
      </c>
      <c r="N10" s="7" t="e">
        <f t="shared" si="4"/>
        <v>#DIV/0!</v>
      </c>
      <c r="O10" s="7">
        <f t="shared" si="5"/>
        <v>79.487179487179489</v>
      </c>
      <c r="P10" s="7">
        <f>COUNTIFS('S2'!E$5:E$64,"M",Ave!J5:J64,"&gt;=50")</f>
        <v>8</v>
      </c>
      <c r="Q10" s="7">
        <f>COUNTIFS('S2'!E$5:E$64,"F",Ave!J5:J64,"&gt;=50")</f>
        <v>0</v>
      </c>
      <c r="R10" s="7">
        <f t="shared" si="6"/>
        <v>8</v>
      </c>
      <c r="S10" s="7">
        <f t="shared" si="7"/>
        <v>20.512820512820511</v>
      </c>
      <c r="T10" s="7" t="e">
        <f t="shared" si="8"/>
        <v>#DIV/0!</v>
      </c>
      <c r="U10" s="7">
        <f t="shared" si="9"/>
        <v>20.512820512820511</v>
      </c>
      <c r="V10" s="7">
        <f>COUNTIFS('S2'!E$5:E$64,"M",Ave!J5:J64,"&gt;=75")</f>
        <v>2</v>
      </c>
      <c r="W10" s="7">
        <f>COUNTIFS('S2'!E$5:E$64,"F",Ave!J5:J64,"&gt;=75")</f>
        <v>0</v>
      </c>
      <c r="X10" s="7">
        <f t="shared" si="10"/>
        <v>2</v>
      </c>
      <c r="Y10" s="7">
        <f t="shared" si="11"/>
        <v>5.1282051282051277</v>
      </c>
      <c r="Z10" s="7" t="e">
        <f t="shared" si="12"/>
        <v>#DIV/0!</v>
      </c>
      <c r="AA10" s="7">
        <f t="shared" si="13"/>
        <v>5.1282051282051277</v>
      </c>
      <c r="AB10" s="7">
        <f>COUNTIFS('S2'!E$5:E$64,"M",Ave!J5:J64,"&gt;=85")</f>
        <v>1</v>
      </c>
      <c r="AC10" s="7">
        <f>COUNTIFS('S2'!E$5:E$64,"F",Ave!J5:J64,"&gt;=85")</f>
        <v>0</v>
      </c>
      <c r="AD10" s="7">
        <f t="shared" si="14"/>
        <v>1</v>
      </c>
      <c r="AE10" s="7">
        <f t="shared" si="15"/>
        <v>2.5641025641025639</v>
      </c>
      <c r="AF10" s="7" t="e">
        <f t="shared" si="16"/>
        <v>#DIV/0!</v>
      </c>
      <c r="AG10" s="7">
        <f t="shared" si="17"/>
        <v>2.5641025641025639</v>
      </c>
    </row>
    <row r="11" spans="2:33">
      <c r="B11" s="7">
        <v>6</v>
      </c>
      <c r="C11" s="8" t="str">
        <f>'S1'!L4</f>
        <v>Geography</v>
      </c>
      <c r="D11" s="7">
        <f>D6</f>
        <v>40</v>
      </c>
      <c r="E11" s="7">
        <f>E6</f>
        <v>0</v>
      </c>
      <c r="F11" s="7">
        <f t="shared" si="0"/>
        <v>40</v>
      </c>
      <c r="G11" s="7">
        <f>COUNTIFS('S2'!E5:E64,"M")-COUNTIFS('S2'!E5:E64,"M",'S2'!L5:L64,"")</f>
        <v>39</v>
      </c>
      <c r="H11" s="7">
        <f>COUNTIFS('S2'!E5:E64,"F")-COUNTIFS('S2'!E5:E64,"F",'S2'!L5:L64,"")</f>
        <v>0</v>
      </c>
      <c r="I11" s="7">
        <f t="shared" si="1"/>
        <v>39</v>
      </c>
      <c r="J11" s="7">
        <f>COUNTIFS('S2'!E5:E64,"M",Ave!K5:K64,"&lt;50")</f>
        <v>16</v>
      </c>
      <c r="K11" s="7">
        <f>COUNTIFS('S2'!E5:E64,"F",Ave!K5:K64,"&lt;50")</f>
        <v>0</v>
      </c>
      <c r="L11" s="7">
        <f t="shared" si="2"/>
        <v>16</v>
      </c>
      <c r="M11" s="7">
        <f t="shared" si="3"/>
        <v>41.025641025641022</v>
      </c>
      <c r="N11" s="7" t="e">
        <f t="shared" si="4"/>
        <v>#DIV/0!</v>
      </c>
      <c r="O11" s="7">
        <f t="shared" si="5"/>
        <v>41.025641025641022</v>
      </c>
      <c r="P11" s="7">
        <f>COUNTIFS('S2'!E$5:E$64,"M",Ave!K5:K64,"&gt;=50")</f>
        <v>23</v>
      </c>
      <c r="Q11" s="7">
        <f>COUNTIFS('S2'!E$5:E$64,"F",Ave!K5:K64,"&gt;=50")</f>
        <v>0</v>
      </c>
      <c r="R11" s="7">
        <f t="shared" si="6"/>
        <v>23</v>
      </c>
      <c r="S11" s="7">
        <f t="shared" si="7"/>
        <v>58.974358974358978</v>
      </c>
      <c r="T11" s="7" t="e">
        <f t="shared" si="8"/>
        <v>#DIV/0!</v>
      </c>
      <c r="U11" s="7">
        <f t="shared" si="9"/>
        <v>58.974358974358978</v>
      </c>
      <c r="V11" s="7">
        <f>COUNTIFS('S2'!E$5:E$64,"M",Ave!K5:K64,"&gt;=75")</f>
        <v>2</v>
      </c>
      <c r="W11" s="7">
        <f>COUNTIFS('S2'!E$5:E$64,"F",Ave!K5:K64,"&gt;=75")</f>
        <v>0</v>
      </c>
      <c r="X11" s="7">
        <f t="shared" si="10"/>
        <v>2</v>
      </c>
      <c r="Y11" s="7">
        <f t="shared" si="11"/>
        <v>5.1282051282051277</v>
      </c>
      <c r="Z11" s="7" t="e">
        <f t="shared" si="12"/>
        <v>#DIV/0!</v>
      </c>
      <c r="AA11" s="7">
        <f t="shared" si="13"/>
        <v>5.1282051282051277</v>
      </c>
      <c r="AB11" s="7">
        <f>COUNTIFS('S2'!E$5:E$64,"M",Ave!K5:K64,"&gt;=85")</f>
        <v>1</v>
      </c>
      <c r="AC11" s="7">
        <f>COUNTIFS('S2'!E$5:E$64,"F",Ave!K5:K64,"&gt;=85")</f>
        <v>0</v>
      </c>
      <c r="AD11" s="7">
        <f t="shared" si="14"/>
        <v>1</v>
      </c>
      <c r="AE11" s="7">
        <f t="shared" si="15"/>
        <v>2.5641025641025639</v>
      </c>
      <c r="AF11" s="7" t="e">
        <f t="shared" si="16"/>
        <v>#DIV/0!</v>
      </c>
      <c r="AG11" s="7">
        <f t="shared" si="17"/>
        <v>2.5641025641025639</v>
      </c>
    </row>
    <row r="12" spans="2:33">
      <c r="B12" s="7">
        <v>7</v>
      </c>
      <c r="C12" s="8" t="str">
        <f>'S1'!M4</f>
        <v>Citizenship</v>
      </c>
      <c r="D12" s="7">
        <f>D6</f>
        <v>40</v>
      </c>
      <c r="E12" s="7">
        <f>E6</f>
        <v>0</v>
      </c>
      <c r="F12" s="7">
        <f t="shared" si="0"/>
        <v>40</v>
      </c>
      <c r="G12" s="7">
        <f>COUNTIFS('S2'!E5:E64,"M")-COUNTIFS('S2'!E5:E64,"M",'S2'!M5:M64,"")</f>
        <v>39</v>
      </c>
      <c r="H12" s="7">
        <f>COUNTIFS('S2'!E5:E64,"F")-COUNTIFS('S2'!E5:E64,"F",'S2'!M5:M64,"")</f>
        <v>0</v>
      </c>
      <c r="I12" s="7">
        <f t="shared" si="1"/>
        <v>39</v>
      </c>
      <c r="J12" s="7">
        <f>COUNTIFS('S2'!E5:E64,"M",Ave!L5:L64,"&lt;50")</f>
        <v>18</v>
      </c>
      <c r="K12" s="7">
        <f>COUNTIFS('S2'!E5:E64,"F",Ave!L5:L64,"&lt;50")</f>
        <v>0</v>
      </c>
      <c r="L12" s="7">
        <f t="shared" si="2"/>
        <v>18</v>
      </c>
      <c r="M12" s="7">
        <f t="shared" si="3"/>
        <v>46.153846153846153</v>
      </c>
      <c r="N12" s="7" t="e">
        <f t="shared" si="4"/>
        <v>#DIV/0!</v>
      </c>
      <c r="O12" s="7">
        <f t="shared" si="5"/>
        <v>46.153846153846153</v>
      </c>
      <c r="P12" s="7">
        <f>COUNTIFS('S2'!E$5:E$64,"M",Ave!L5:L64,"&gt;=50")</f>
        <v>21</v>
      </c>
      <c r="Q12" s="7">
        <f>COUNTIFS('S2'!E$5:E$64,"F",Ave!L5:L64,"&gt;=50")</f>
        <v>0</v>
      </c>
      <c r="R12" s="7">
        <f t="shared" si="6"/>
        <v>21</v>
      </c>
      <c r="S12" s="7">
        <f t="shared" si="7"/>
        <v>53.846153846153847</v>
      </c>
      <c r="T12" s="7" t="e">
        <f t="shared" si="8"/>
        <v>#DIV/0!</v>
      </c>
      <c r="U12" s="7">
        <f t="shared" si="9"/>
        <v>53.846153846153847</v>
      </c>
      <c r="V12" s="7">
        <f>COUNTIFS('S2'!E$5:E$64,"M",Ave!L5:L64,"&gt;=75")</f>
        <v>1</v>
      </c>
      <c r="W12" s="7">
        <f>COUNTIFS('S2'!E$5:E$64,"F",Ave!L5:L64,"&gt;=75")</f>
        <v>0</v>
      </c>
      <c r="X12" s="7">
        <f t="shared" si="10"/>
        <v>1</v>
      </c>
      <c r="Y12" s="7">
        <f t="shared" si="11"/>
        <v>2.5641025641025639</v>
      </c>
      <c r="Z12" s="7" t="e">
        <f t="shared" si="12"/>
        <v>#DIV/0!</v>
      </c>
      <c r="AA12" s="7">
        <f t="shared" si="13"/>
        <v>2.5641025641025639</v>
      </c>
      <c r="AB12" s="7">
        <f>COUNTIFS('S2'!E$5:E$64,"M",Ave!L5:L64,"&gt;=85")</f>
        <v>0</v>
      </c>
      <c r="AC12" s="7">
        <f>COUNTIFS('S2'!E$5:E$64,"F",Ave!L5:L64,"&gt;=85")</f>
        <v>0</v>
      </c>
      <c r="AD12" s="7">
        <f t="shared" si="14"/>
        <v>0</v>
      </c>
      <c r="AE12" s="7">
        <f t="shared" si="15"/>
        <v>0</v>
      </c>
      <c r="AF12" s="7" t="e">
        <f t="shared" si="16"/>
        <v>#DIV/0!</v>
      </c>
      <c r="AG12" s="7">
        <f t="shared" si="17"/>
        <v>0</v>
      </c>
    </row>
    <row r="13" spans="2:33">
      <c r="B13" s="7">
        <v>8</v>
      </c>
      <c r="C13" s="8" t="str">
        <f>'S1'!N4</f>
        <v>CTE</v>
      </c>
      <c r="D13" s="7">
        <f>D6</f>
        <v>40</v>
      </c>
      <c r="E13" s="7">
        <f>E6</f>
        <v>0</v>
      </c>
      <c r="F13" s="7">
        <f t="shared" si="0"/>
        <v>40</v>
      </c>
      <c r="G13" s="7">
        <f>COUNTIFS('S2'!E5:E64,"M")-COUNTIFS('S2'!E5:E64,"M",'S2'!N5:N64,"")</f>
        <v>39</v>
      </c>
      <c r="H13" s="7">
        <f>COUNTIFS('S2'!E5:E64,"F")-COUNTIFS('S2'!E5:E64,"F",'S2'!N5:N64,"")</f>
        <v>0</v>
      </c>
      <c r="I13" s="7">
        <f t="shared" si="1"/>
        <v>39</v>
      </c>
      <c r="J13" s="7">
        <f>COUNTIFS('S2'!E5:E64,"M",Ave!M5:M64,"&lt;50")</f>
        <v>17</v>
      </c>
      <c r="K13" s="7">
        <f>COUNTIFS('S2'!E5:E64,"F",Ave!M5:M64,"&lt;50")</f>
        <v>0</v>
      </c>
      <c r="L13" s="7">
        <f t="shared" si="2"/>
        <v>17</v>
      </c>
      <c r="M13" s="7">
        <f t="shared" si="3"/>
        <v>43.589743589743591</v>
      </c>
      <c r="N13" s="7" t="e">
        <f t="shared" si="4"/>
        <v>#DIV/0!</v>
      </c>
      <c r="O13" s="7">
        <f t="shared" si="5"/>
        <v>43.589743589743591</v>
      </c>
      <c r="P13" s="7">
        <f>COUNTIFS('S2'!E$5:E$64,"M",Ave!M5:M64,"&gt;=50")</f>
        <v>22</v>
      </c>
      <c r="Q13" s="7">
        <f>COUNTIFS('S2'!E$5:E$64,"F",Ave!M5:M64,"&gt;=50")</f>
        <v>0</v>
      </c>
      <c r="R13" s="7">
        <f t="shared" si="6"/>
        <v>22</v>
      </c>
      <c r="S13" s="7">
        <f t="shared" si="7"/>
        <v>56.410256410256409</v>
      </c>
      <c r="T13" s="7" t="e">
        <f t="shared" si="8"/>
        <v>#DIV/0!</v>
      </c>
      <c r="U13" s="7">
        <f t="shared" si="9"/>
        <v>56.410256410256409</v>
      </c>
      <c r="V13" s="7">
        <f>COUNTIFS('S2'!E$5:E$64,"M",Ave!M5:M64,"&gt;=75")</f>
        <v>2</v>
      </c>
      <c r="W13" s="7">
        <f>COUNTIFS('S2'!E$5:E$64,"F",Ave!M5:M64,"&gt;=75")</f>
        <v>0</v>
      </c>
      <c r="X13" s="7">
        <f t="shared" si="10"/>
        <v>2</v>
      </c>
      <c r="Y13" s="7">
        <f t="shared" si="11"/>
        <v>5.1282051282051277</v>
      </c>
      <c r="Z13" s="7" t="e">
        <f t="shared" si="12"/>
        <v>#DIV/0!</v>
      </c>
      <c r="AA13" s="7">
        <f t="shared" si="13"/>
        <v>5.1282051282051277</v>
      </c>
      <c r="AB13" s="7">
        <f>COUNTIFS('S2'!E$5:E$64,"M",Ave!M5:M64,"&gt;=85")</f>
        <v>0</v>
      </c>
      <c r="AC13" s="7">
        <f>COUNTIFS('S2'!E$5:E$64,"F",Ave!M5:M64,"&gt;=85")</f>
        <v>0</v>
      </c>
      <c r="AD13" s="7">
        <f t="shared" si="14"/>
        <v>0</v>
      </c>
      <c r="AE13" s="7">
        <f t="shared" si="15"/>
        <v>0</v>
      </c>
      <c r="AF13" s="7" t="e">
        <f t="shared" si="16"/>
        <v>#DIV/0!</v>
      </c>
      <c r="AG13" s="7">
        <f t="shared" si="17"/>
        <v>0</v>
      </c>
    </row>
    <row r="14" spans="2:33">
      <c r="B14" s="7">
        <v>9</v>
      </c>
      <c r="C14" s="8" t="str">
        <f>'S1'!O4</f>
        <v>ICT</v>
      </c>
      <c r="D14" s="7">
        <f>D6</f>
        <v>40</v>
      </c>
      <c r="E14" s="7">
        <f>E6</f>
        <v>0</v>
      </c>
      <c r="F14" s="7">
        <f t="shared" si="0"/>
        <v>40</v>
      </c>
      <c r="G14" s="7">
        <f>COUNTIFS('S2'!E5:E64,"M")-COUNTIFS('S2'!E5:E64,"M",'S2'!O5:O64,"")</f>
        <v>39</v>
      </c>
      <c r="H14" s="7">
        <f>COUNTIFS('S2'!E5:E64,"F")-COUNTIFS('S2'!E5:E64,"F",'S2'!O5:O64,"")</f>
        <v>0</v>
      </c>
      <c r="I14" s="7">
        <f t="shared" si="1"/>
        <v>39</v>
      </c>
      <c r="J14" s="7">
        <f>COUNTIFS('S2'!E5:E64,"M",Ave!N5:N64,"&lt;50")</f>
        <v>0</v>
      </c>
      <c r="K14" s="7">
        <f>COUNTIFS('S2'!E5:E64,"F",Ave!N5:N64,"&lt;50")</f>
        <v>0</v>
      </c>
      <c r="L14" s="7">
        <f t="shared" si="2"/>
        <v>0</v>
      </c>
      <c r="M14" s="7">
        <f t="shared" si="3"/>
        <v>0</v>
      </c>
      <c r="N14" s="7" t="e">
        <f t="shared" si="4"/>
        <v>#DIV/0!</v>
      </c>
      <c r="O14" s="7">
        <f t="shared" si="5"/>
        <v>0</v>
      </c>
      <c r="P14" s="7">
        <f>COUNTIFS('S2'!E$5:E$64,"M",Ave!N5:N64,"&gt;=50")</f>
        <v>39</v>
      </c>
      <c r="Q14" s="7">
        <f>COUNTIFS('S2'!E$5:E$64,"F",Ave!N5:N64,"&gt;=50")</f>
        <v>0</v>
      </c>
      <c r="R14" s="7">
        <f t="shared" si="6"/>
        <v>39</v>
      </c>
      <c r="S14" s="7">
        <f t="shared" si="7"/>
        <v>100</v>
      </c>
      <c r="T14" s="7" t="e">
        <f t="shared" si="8"/>
        <v>#DIV/0!</v>
      </c>
      <c r="U14" s="7">
        <f t="shared" si="9"/>
        <v>100</v>
      </c>
      <c r="V14" s="7">
        <f>COUNTIFS('S2'!E$5:E$64,"M",Ave!N5:N64,"&gt;=75")</f>
        <v>9</v>
      </c>
      <c r="W14" s="7">
        <f>COUNTIFS('S2'!E$5:E$64,"F",Ave!N5:N64,"&gt;=75")</f>
        <v>0</v>
      </c>
      <c r="X14" s="7">
        <f t="shared" si="10"/>
        <v>9</v>
      </c>
      <c r="Y14" s="7">
        <f t="shared" si="11"/>
        <v>23.076923076923077</v>
      </c>
      <c r="Z14" s="7" t="e">
        <f t="shared" si="12"/>
        <v>#DIV/0!</v>
      </c>
      <c r="AA14" s="7">
        <f t="shared" si="13"/>
        <v>23.076923076923077</v>
      </c>
      <c r="AB14" s="7">
        <f>COUNTIFS('S2'!E$5:E$64,"M",Ave!N5:N64,"&gt;=85")</f>
        <v>1</v>
      </c>
      <c r="AC14" s="7">
        <f>COUNTIFS('S2'!E$5:E$64,"F",Ave!N5:N64,"&gt;=85")</f>
        <v>0</v>
      </c>
      <c r="AD14" s="7">
        <f t="shared" si="14"/>
        <v>1</v>
      </c>
      <c r="AE14" s="7">
        <f t="shared" si="15"/>
        <v>2.5641025641025639</v>
      </c>
      <c r="AF14" s="7" t="e">
        <f t="shared" si="16"/>
        <v>#DIV/0!</v>
      </c>
      <c r="AG14" s="7">
        <f t="shared" si="17"/>
        <v>2.5641025641025639</v>
      </c>
    </row>
    <row r="15" spans="2:33">
      <c r="B15" s="7">
        <v>10</v>
      </c>
      <c r="C15" s="8" t="str">
        <f>'S1'!P4</f>
        <v>Art</v>
      </c>
      <c r="D15" s="7">
        <f>D6</f>
        <v>40</v>
      </c>
      <c r="E15" s="7">
        <f>E6</f>
        <v>0</v>
      </c>
      <c r="F15" s="7">
        <f t="shared" si="0"/>
        <v>40</v>
      </c>
      <c r="G15" s="7">
        <f>COUNTIFS('S2'!E5:E64,"M")-COUNTIFS('S2'!E5:E64,"M",'S2'!P5:P64,"")</f>
        <v>39</v>
      </c>
      <c r="H15" s="7">
        <f>COUNTIFS('S2'!E5:E64,"F")-COUNTIFS('S2'!E5:E64,"F",'S2'!P5:P64,"")</f>
        <v>0</v>
      </c>
      <c r="I15" s="7">
        <f t="shared" si="1"/>
        <v>39</v>
      </c>
      <c r="J15" s="7">
        <f>COUNTIFS('S2'!E5:E64,"M",Ave!O5:O64,"&lt;50")</f>
        <v>10</v>
      </c>
      <c r="K15" s="7">
        <f>COUNTIFS('S2'!E5:E64,"F",Ave!O5:O64,"&lt;50")</f>
        <v>0</v>
      </c>
      <c r="L15" s="7">
        <f t="shared" si="2"/>
        <v>10</v>
      </c>
      <c r="M15" s="7">
        <f t="shared" si="3"/>
        <v>25.641025641025639</v>
      </c>
      <c r="N15" s="7" t="e">
        <f t="shared" si="4"/>
        <v>#DIV/0!</v>
      </c>
      <c r="O15" s="7">
        <f t="shared" si="5"/>
        <v>25.641025641025639</v>
      </c>
      <c r="P15" s="7">
        <f>COUNTIFS('S2'!E$5:E$64,"M",Ave!O5:O64,"&gt;=50")</f>
        <v>29</v>
      </c>
      <c r="Q15" s="7">
        <f>COUNTIFS('S2'!E$5:E$64,"F",Ave!O5:O64,"&gt;=50")</f>
        <v>0</v>
      </c>
      <c r="R15" s="7">
        <f t="shared" si="6"/>
        <v>29</v>
      </c>
      <c r="S15" s="7">
        <f t="shared" si="7"/>
        <v>74.358974358974365</v>
      </c>
      <c r="T15" s="7" t="e">
        <f t="shared" si="8"/>
        <v>#DIV/0!</v>
      </c>
      <c r="U15" s="7">
        <f t="shared" si="9"/>
        <v>74.358974358974365</v>
      </c>
      <c r="V15" s="7">
        <f>COUNTIFS('S2'!E$5:E$64,"M",Ave!O5:O64,"&gt;=75")</f>
        <v>2</v>
      </c>
      <c r="W15" s="7">
        <f>COUNTIFS('S2'!E$5:E$64,"F",Ave!O5:O64,"&gt;=75")</f>
        <v>0</v>
      </c>
      <c r="X15" s="7">
        <f t="shared" si="10"/>
        <v>2</v>
      </c>
      <c r="Y15" s="7">
        <f t="shared" si="11"/>
        <v>5.1282051282051277</v>
      </c>
      <c r="Z15" s="7" t="e">
        <f t="shared" si="12"/>
        <v>#DIV/0!</v>
      </c>
      <c r="AA15" s="7">
        <f t="shared" si="13"/>
        <v>5.1282051282051277</v>
      </c>
      <c r="AB15" s="7">
        <f>COUNTIFS('S2'!E$5:E$64,"M",Ave!O5:O64,"&gt;=85")</f>
        <v>0</v>
      </c>
      <c r="AC15" s="7">
        <f>COUNTIFS('S2'!E$5:E$64,"F",Ave!O5:O64,"&gt;=85")</f>
        <v>0</v>
      </c>
      <c r="AD15" s="7">
        <f t="shared" si="14"/>
        <v>0</v>
      </c>
      <c r="AE15" s="7">
        <f t="shared" si="15"/>
        <v>0</v>
      </c>
      <c r="AF15" s="7" t="e">
        <f t="shared" si="16"/>
        <v>#DIV/0!</v>
      </c>
      <c r="AG15" s="7">
        <f t="shared" si="17"/>
        <v>0</v>
      </c>
    </row>
    <row r="16" spans="2:33">
      <c r="B16" s="7">
        <v>11</v>
      </c>
      <c r="C16" s="8" t="str">
        <f>'S1'!Q4</f>
        <v>HPE</v>
      </c>
      <c r="D16" s="7">
        <f>D6</f>
        <v>40</v>
      </c>
      <c r="E16" s="7">
        <f>E6</f>
        <v>0</v>
      </c>
      <c r="F16" s="7">
        <f t="shared" si="0"/>
        <v>40</v>
      </c>
      <c r="G16" s="7">
        <f>COUNTIFS('S2'!E5:E64,"M")-COUNTIFS('S2'!E5:E64,"M",'S2'!Q5:Q64,"")</f>
        <v>39</v>
      </c>
      <c r="H16" s="7">
        <f>COUNTIFS('S2'!E5:E64,"F")-COUNTIFS('S2'!E5:E64,"F",'S2'!Q5:Q64,"")</f>
        <v>0</v>
      </c>
      <c r="I16" s="7">
        <f t="shared" si="1"/>
        <v>39</v>
      </c>
      <c r="J16" s="7">
        <f>COUNTIFS('S2'!E5:E64,"M",Ave!P5:P64,"&lt;50")</f>
        <v>1</v>
      </c>
      <c r="K16" s="7">
        <f>COUNTIFS('S2'!E5:E64,"F",Ave!P5:P64,"&lt;50")</f>
        <v>0</v>
      </c>
      <c r="L16" s="7">
        <f t="shared" si="2"/>
        <v>1</v>
      </c>
      <c r="M16" s="7">
        <f t="shared" si="3"/>
        <v>2.5641025641025639</v>
      </c>
      <c r="N16" s="7" t="e">
        <f t="shared" si="4"/>
        <v>#DIV/0!</v>
      </c>
      <c r="O16" s="7">
        <f t="shared" si="5"/>
        <v>2.5641025641025639</v>
      </c>
      <c r="P16" s="7">
        <f>COUNTIFS('S2'!E$5:E$64,"M",Ave!P5:P64,"&gt;=50")</f>
        <v>38</v>
      </c>
      <c r="Q16" s="7">
        <f>COUNTIFS('S2'!E$5:E$64,"F",Ave!P5:P64,"&gt;=50")</f>
        <v>0</v>
      </c>
      <c r="R16" s="7">
        <f t="shared" si="6"/>
        <v>38</v>
      </c>
      <c r="S16" s="7">
        <f t="shared" si="7"/>
        <v>97.435897435897431</v>
      </c>
      <c r="T16" s="7" t="e">
        <f t="shared" si="8"/>
        <v>#DIV/0!</v>
      </c>
      <c r="U16" s="7">
        <f t="shared" si="9"/>
        <v>97.435897435897431</v>
      </c>
      <c r="V16" s="7">
        <f>COUNTIFS('S2'!E$5:E$64,"M",Ave!P5:P64,"&gt;=75")</f>
        <v>14</v>
      </c>
      <c r="W16" s="7">
        <f>COUNTIFS('S2'!E$5:E$64,"F",Ave!P5:P64,"&gt;=75")</f>
        <v>0</v>
      </c>
      <c r="X16" s="7">
        <f t="shared" si="10"/>
        <v>14</v>
      </c>
      <c r="Y16" s="7">
        <f t="shared" si="11"/>
        <v>35.897435897435898</v>
      </c>
      <c r="Z16" s="7" t="e">
        <f t="shared" si="12"/>
        <v>#DIV/0!</v>
      </c>
      <c r="AA16" s="7">
        <f t="shared" si="13"/>
        <v>35.897435897435898</v>
      </c>
      <c r="AB16" s="7">
        <f>COUNTIFS('S2'!E$5:E$64,"M",Ave!P5:P64,"&gt;=85")</f>
        <v>3</v>
      </c>
      <c r="AC16" s="7">
        <f>COUNTIFS('S2'!E$5:E$64,"F",Ave!P5:P64,"&gt;=85")</f>
        <v>0</v>
      </c>
      <c r="AD16" s="7">
        <f t="shared" si="14"/>
        <v>3</v>
      </c>
      <c r="AE16" s="7">
        <f t="shared" si="15"/>
        <v>7.6923076923076925</v>
      </c>
      <c r="AF16" s="7" t="e">
        <f t="shared" si="16"/>
        <v>#DIV/0!</v>
      </c>
      <c r="AG16" s="7">
        <f t="shared" si="17"/>
        <v>7.6923076923076925</v>
      </c>
    </row>
    <row r="17" spans="1:79" s="1" customFormat="1">
      <c r="A17" s="3"/>
      <c r="B17" s="226" t="s">
        <v>24</v>
      </c>
      <c r="C17" s="227"/>
      <c r="D17" s="7">
        <f>COUNTIFS('S1'!E5:E64,"M")</f>
        <v>40</v>
      </c>
      <c r="E17" s="7">
        <f>COUNTIFS('S1'!E5:E64,"F")</f>
        <v>0</v>
      </c>
      <c r="F17" s="7">
        <f>D17+E17</f>
        <v>40</v>
      </c>
      <c r="G17" s="7">
        <f>COUNTIFS('S2'!E5:E64,"M")-COUNTIFS('S2'!E5:E64,"M",'S2'!X5:X64,"&gt;0")</f>
        <v>39</v>
      </c>
      <c r="H17" s="7">
        <f>COUNTIFS('S2'!E5:E64,"F")-COUNTIFS('S2'!E5:E64,"F",'S2'!X5:X64,"&gt;0")</f>
        <v>0</v>
      </c>
      <c r="I17" s="7">
        <f>G17+H17</f>
        <v>39</v>
      </c>
      <c r="J17" s="7">
        <f>COUNTIFS('S2'!E5:E64,"M",Ave!R5:R64,"&lt;50")-COUNTIFS('S2'!E5:E64,"M",Ave!R5:R64,"&lt;0")</f>
        <v>11</v>
      </c>
      <c r="K17" s="7">
        <f>COUNTIFS('S2'!E5:E64,"F",Ave!R5:R64,"&lt;50")-COUNTIFS('S2'!E5:E64,"F",Ave!R5:R64,"&lt;0")</f>
        <v>0</v>
      </c>
      <c r="L17" s="7">
        <f t="shared" si="2"/>
        <v>11</v>
      </c>
      <c r="M17" s="7">
        <f t="shared" si="3"/>
        <v>28.205128205128204</v>
      </c>
      <c r="N17" s="7" t="e">
        <f t="shared" si="4"/>
        <v>#DIV/0!</v>
      </c>
      <c r="O17" s="7">
        <f t="shared" si="5"/>
        <v>28.205128205128204</v>
      </c>
      <c r="P17" s="7">
        <f>COUNTIFS('S2'!E$5:E$64,"M",Ave!R5:R64,"&gt;=50")</f>
        <v>28</v>
      </c>
      <c r="Q17" s="7">
        <f>COUNTIFS('S2'!E$5:E$64,"F",Ave!R5:R64,"&gt;=50")</f>
        <v>0</v>
      </c>
      <c r="R17" s="7">
        <f t="shared" si="6"/>
        <v>28</v>
      </c>
      <c r="S17" s="7">
        <f t="shared" si="7"/>
        <v>71.794871794871796</v>
      </c>
      <c r="T17" s="7" t="e">
        <f t="shared" si="8"/>
        <v>#DIV/0!</v>
      </c>
      <c r="U17" s="7">
        <f t="shared" si="9"/>
        <v>71.794871794871796</v>
      </c>
      <c r="V17" s="7">
        <f>COUNTIFS('S2'!E$5:E$64,"M",Ave!R5:R64,"&gt;=75")</f>
        <v>2</v>
      </c>
      <c r="W17" s="7">
        <f>COUNTIFS('S2'!E$5:E$64,"F",Ave!R5:R64,"&gt;=75")</f>
        <v>0</v>
      </c>
      <c r="X17" s="7">
        <f t="shared" si="10"/>
        <v>2</v>
      </c>
      <c r="Y17" s="7">
        <f t="shared" si="11"/>
        <v>5.1282051282051277</v>
      </c>
      <c r="Z17" s="7" t="e">
        <f t="shared" si="12"/>
        <v>#DIV/0!</v>
      </c>
      <c r="AA17" s="7">
        <f t="shared" si="13"/>
        <v>5.1282051282051277</v>
      </c>
      <c r="AB17" s="7">
        <f>COUNTIFS('S2'!E$5:E$64,"M",Ave!R5:R64,"&gt;=85")</f>
        <v>0</v>
      </c>
      <c r="AC17" s="7">
        <f>COUNTIFS('S2'!E$5:E$64,"F",Ave!R5:R64,"&gt;=85")</f>
        <v>0</v>
      </c>
      <c r="AD17" s="7">
        <f t="shared" si="14"/>
        <v>0</v>
      </c>
      <c r="AE17" s="7">
        <f t="shared" si="15"/>
        <v>0</v>
      </c>
      <c r="AF17" s="7" t="e">
        <f t="shared" si="16"/>
        <v>#DIV/0!</v>
      </c>
      <c r="AG17" s="7">
        <f t="shared" si="17"/>
        <v>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2" customFormat="1">
      <c r="C19" s="4"/>
      <c r="D19" s="4" t="s">
        <v>69</v>
      </c>
      <c r="E19" s="4" t="s">
        <v>70</v>
      </c>
      <c r="F19" s="4" t="s">
        <v>71</v>
      </c>
    </row>
    <row r="20" spans="1:79" s="2" customFormat="1">
      <c r="C20" s="45" t="s">
        <v>65</v>
      </c>
      <c r="D20" s="45">
        <f>COUNTIFS(Roster!E5:E252,"M",Roster!V5:V252,"ተዛውሯል")</f>
        <v>28</v>
      </c>
      <c r="E20" s="45">
        <f>COUNTIFS(Roster!E5:E252,"F",Roster!V5:V252,"ተዛውራለች")</f>
        <v>0</v>
      </c>
      <c r="F20" s="45">
        <f>D20+E20</f>
        <v>28</v>
      </c>
      <c r="N20" s="2" t="s">
        <v>56</v>
      </c>
    </row>
    <row r="21" spans="1:79" s="2" customFormat="1">
      <c r="C21" s="45" t="s">
        <v>66</v>
      </c>
      <c r="D21" s="45">
        <f>COUNTIFS(Roster!E5:E252,"M",Roster!V5:V252,"አልተዛወረም")</f>
        <v>11</v>
      </c>
      <c r="E21" s="45">
        <f>COUNTIFS(Roster!E5:E252,"F",Roster!V5:V252,"አልተዛወረችም")</f>
        <v>0</v>
      </c>
      <c r="F21" s="45">
        <f>D21+E21</f>
        <v>11</v>
      </c>
      <c r="N21" s="2" t="s">
        <v>57</v>
      </c>
    </row>
    <row r="22" spans="1:79" s="2" customFormat="1">
      <c r="C22" s="45" t="s">
        <v>67</v>
      </c>
      <c r="D22" s="45">
        <f>COUNTIFS(Roster!E5:E252,"M",Roster!V5:V252,"-")</f>
        <v>1</v>
      </c>
      <c r="E22" s="45">
        <f>COUNTIFS(Roster!E5:E252,"F",Roster!V5:V252,"-")</f>
        <v>0</v>
      </c>
      <c r="F22" s="45">
        <f>D22+E22</f>
        <v>1</v>
      </c>
    </row>
    <row r="23" spans="1:79" s="2" customFormat="1">
      <c r="C23" s="45" t="s">
        <v>68</v>
      </c>
      <c r="D23" s="45">
        <f>SUM(D20:D22)</f>
        <v>40</v>
      </c>
      <c r="E23" s="45">
        <f>SUM(E20:E22)</f>
        <v>0</v>
      </c>
      <c r="F23" s="45">
        <f>SUM(F20:F22)</f>
        <v>40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10" customFormat="1">
      <c r="A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</sheetData>
  <sheetProtection sheet="1" objects="1" scenarios="1"/>
  <mergeCells count="17">
    <mergeCell ref="G3:I4"/>
    <mergeCell ref="J3:O3"/>
    <mergeCell ref="P3:U3"/>
    <mergeCell ref="B17:C17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6" max="16383" man="1"/>
  </rowBreaks>
  <colBreaks count="1" manualBreakCount="1">
    <brk id="33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5"/>
  <sheetViews>
    <sheetView showZeros="0" workbookViewId="0">
      <selection activeCell="H21" sqref="H21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13" customFormat="1">
      <c r="B1" s="11"/>
      <c r="C1" s="11" t="s">
        <v>28</v>
      </c>
      <c r="D1" s="12"/>
      <c r="E1" s="11" t="s">
        <v>29</v>
      </c>
      <c r="F1" s="12"/>
      <c r="G1" s="11" t="s">
        <v>30</v>
      </c>
      <c r="H1" s="12"/>
      <c r="I1" s="11"/>
    </row>
    <row r="2" spans="2:9">
      <c r="B2" s="228" t="s">
        <v>58</v>
      </c>
      <c r="C2" s="228"/>
      <c r="D2" s="228"/>
      <c r="E2" s="228"/>
      <c r="F2" s="228"/>
      <c r="G2" s="228"/>
      <c r="H2" s="228"/>
      <c r="I2" s="228"/>
    </row>
    <row r="3" spans="2:9">
      <c r="B3" s="229" t="s">
        <v>0</v>
      </c>
      <c r="C3" s="229" t="s">
        <v>59</v>
      </c>
      <c r="D3" s="229" t="s">
        <v>60</v>
      </c>
      <c r="E3" s="229"/>
      <c r="F3" s="229"/>
      <c r="G3" s="229" t="s">
        <v>61</v>
      </c>
      <c r="H3" s="229"/>
      <c r="I3" s="229"/>
    </row>
    <row r="4" spans="2:9">
      <c r="B4" s="224"/>
      <c r="C4" s="224"/>
      <c r="D4" s="14" t="s">
        <v>19</v>
      </c>
      <c r="E4" s="14" t="s">
        <v>20</v>
      </c>
      <c r="F4" s="7" t="s">
        <v>21</v>
      </c>
      <c r="G4" s="7" t="s">
        <v>19</v>
      </c>
      <c r="H4" s="7" t="s">
        <v>20</v>
      </c>
      <c r="I4" s="7" t="s">
        <v>21</v>
      </c>
    </row>
    <row r="5" spans="2:9">
      <c r="B5" s="7">
        <f>'Analy 1'!B6</f>
        <v>1</v>
      </c>
      <c r="C5" s="15" t="str">
        <f>'Analy 1'!C6</f>
        <v>Amharic</v>
      </c>
      <c r="D5" s="16">
        <f>Ave!$V$66</f>
        <v>39</v>
      </c>
      <c r="E5" s="16">
        <f>Ave!$W$66</f>
        <v>0</v>
      </c>
      <c r="F5" s="17">
        <f>D5+E5</f>
        <v>39</v>
      </c>
      <c r="G5" s="16">
        <f>Ave!$V$65</f>
        <v>2137.5</v>
      </c>
      <c r="H5" s="16">
        <f>Ave!$W$65</f>
        <v>0</v>
      </c>
      <c r="I5" s="8">
        <f>G5+H5</f>
        <v>2137.5</v>
      </c>
    </row>
    <row r="6" spans="2:9">
      <c r="B6" s="7">
        <f>'Analy 1'!B7</f>
        <v>2</v>
      </c>
      <c r="C6" s="15" t="str">
        <f>'Analy 1'!C7</f>
        <v>English</v>
      </c>
      <c r="D6" s="16">
        <f>Ave!$X$66</f>
        <v>39</v>
      </c>
      <c r="E6" s="16">
        <f>Ave!$Y$66</f>
        <v>0</v>
      </c>
      <c r="F6" s="17">
        <f t="shared" ref="F6:F15" si="0">D6+E6</f>
        <v>39</v>
      </c>
      <c r="G6" s="16">
        <f>Ave!$X$65</f>
        <v>1931</v>
      </c>
      <c r="H6" s="16">
        <f>Ave!$Y$65</f>
        <v>0</v>
      </c>
      <c r="I6" s="8">
        <f t="shared" ref="I6:I15" si="1">G6+H6</f>
        <v>1931</v>
      </c>
    </row>
    <row r="7" spans="2:9">
      <c r="B7" s="7">
        <f>'Analy 1'!B8</f>
        <v>3</v>
      </c>
      <c r="C7" s="15" t="str">
        <f>'Analy 1'!C8</f>
        <v>Arabic</v>
      </c>
      <c r="D7" s="16">
        <f>Ave!$Z$66</f>
        <v>39</v>
      </c>
      <c r="E7" s="16">
        <f>Ave!$AA$66</f>
        <v>0</v>
      </c>
      <c r="F7" s="17">
        <f t="shared" si="0"/>
        <v>39</v>
      </c>
      <c r="G7" s="16">
        <f>Ave!$Z$65</f>
        <v>1932</v>
      </c>
      <c r="H7" s="16">
        <f>Ave!$AA$65</f>
        <v>0</v>
      </c>
      <c r="I7" s="8">
        <f t="shared" si="1"/>
        <v>1932</v>
      </c>
    </row>
    <row r="8" spans="2:9">
      <c r="B8" s="7">
        <f>'Analy 1'!B9</f>
        <v>4</v>
      </c>
      <c r="C8" s="15" t="str">
        <f>'Analy 1'!C9</f>
        <v>Maths</v>
      </c>
      <c r="D8" s="16">
        <f>Ave!$AB$66</f>
        <v>39</v>
      </c>
      <c r="E8" s="16">
        <f>Ave!$AC$66</f>
        <v>0</v>
      </c>
      <c r="F8" s="17">
        <f t="shared" si="0"/>
        <v>39</v>
      </c>
      <c r="G8" s="16">
        <f>Ave!$AB$65</f>
        <v>1701</v>
      </c>
      <c r="H8" s="16">
        <f>Ave!$AC$65</f>
        <v>0</v>
      </c>
      <c r="I8" s="8">
        <f t="shared" si="1"/>
        <v>1701</v>
      </c>
    </row>
    <row r="9" spans="2:9">
      <c r="B9" s="7">
        <f>'Analy 1'!B10</f>
        <v>5</v>
      </c>
      <c r="C9" s="15" t="str">
        <f>'Analy 1'!C10</f>
        <v>G.S</v>
      </c>
      <c r="D9" s="16">
        <f>Ave!$AD$66</f>
        <v>39</v>
      </c>
      <c r="E9" s="16">
        <f>Ave!$AE$66</f>
        <v>0</v>
      </c>
      <c r="F9" s="17">
        <f t="shared" si="0"/>
        <v>39</v>
      </c>
      <c r="G9" s="16">
        <f>Ave!$AD$65</f>
        <v>1712.25</v>
      </c>
      <c r="H9" s="16">
        <f>Ave!$AE$65</f>
        <v>0</v>
      </c>
      <c r="I9" s="8">
        <f t="shared" si="1"/>
        <v>1712.25</v>
      </c>
    </row>
    <row r="10" spans="2:9">
      <c r="B10" s="7">
        <f>'Analy 1'!B11</f>
        <v>6</v>
      </c>
      <c r="C10" s="15" t="str">
        <f>'Analy 1'!C11</f>
        <v>Geography</v>
      </c>
      <c r="D10" s="16">
        <f>Ave!$AF$66</f>
        <v>39</v>
      </c>
      <c r="E10" s="16">
        <f>Ave!$AG$66</f>
        <v>0</v>
      </c>
      <c r="F10" s="17">
        <f t="shared" si="0"/>
        <v>39</v>
      </c>
      <c r="G10" s="16">
        <f>Ave!$AF$65</f>
        <v>2061.5</v>
      </c>
      <c r="H10" s="16">
        <f>Ave!$AG$65</f>
        <v>0</v>
      </c>
      <c r="I10" s="8">
        <f t="shared" si="1"/>
        <v>2061.5</v>
      </c>
    </row>
    <row r="11" spans="2:9">
      <c r="B11" s="7">
        <f>'Analy 1'!B12</f>
        <v>7</v>
      </c>
      <c r="C11" s="15" t="str">
        <f>'Analy 1'!C12</f>
        <v>Citizenship</v>
      </c>
      <c r="D11" s="16">
        <f>Ave!$AH$66</f>
        <v>39</v>
      </c>
      <c r="E11" s="16">
        <f>Ave!$AI$66</f>
        <v>0</v>
      </c>
      <c r="F11" s="17">
        <f t="shared" si="0"/>
        <v>39</v>
      </c>
      <c r="G11" s="16">
        <f>Ave!$AH$65</f>
        <v>2032</v>
      </c>
      <c r="H11" s="16">
        <f>Ave!$AI$65</f>
        <v>0</v>
      </c>
      <c r="I11" s="8">
        <f t="shared" si="1"/>
        <v>2032</v>
      </c>
    </row>
    <row r="12" spans="2:9">
      <c r="B12" s="7">
        <f>'Analy 1'!B13</f>
        <v>8</v>
      </c>
      <c r="C12" s="15" t="str">
        <f>'Analy 1'!C13</f>
        <v>CTE</v>
      </c>
      <c r="D12" s="16">
        <f>Ave!$AJ$66</f>
        <v>39</v>
      </c>
      <c r="E12" s="16">
        <f>Ave!$AK$66</f>
        <v>0</v>
      </c>
      <c r="F12" s="17">
        <f t="shared" si="0"/>
        <v>39</v>
      </c>
      <c r="G12" s="16">
        <f>Ave!$AJ$65</f>
        <v>2047.5</v>
      </c>
      <c r="H12" s="16">
        <f>Ave!$AK$65</f>
        <v>0</v>
      </c>
      <c r="I12" s="8">
        <f t="shared" si="1"/>
        <v>2047.5</v>
      </c>
    </row>
    <row r="13" spans="2:9">
      <c r="B13" s="7">
        <f>'Analy 1'!B14</f>
        <v>9</v>
      </c>
      <c r="C13" s="15" t="str">
        <f>'Analy 1'!C14</f>
        <v>ICT</v>
      </c>
      <c r="D13" s="16">
        <f>Ave!$AL$66</f>
        <v>39</v>
      </c>
      <c r="E13" s="16">
        <f>Ave!$AM$66</f>
        <v>0</v>
      </c>
      <c r="F13" s="17">
        <f t="shared" si="0"/>
        <v>39</v>
      </c>
      <c r="G13" s="16">
        <f>Ave!$AL$65</f>
        <v>2700.5</v>
      </c>
      <c r="H13" s="16">
        <f>Ave!$AM$65</f>
        <v>0</v>
      </c>
      <c r="I13" s="8">
        <f t="shared" si="1"/>
        <v>2700.5</v>
      </c>
    </row>
    <row r="14" spans="2:9">
      <c r="B14" s="7">
        <f>'Analy 1'!B15</f>
        <v>10</v>
      </c>
      <c r="C14" s="15" t="str">
        <f>'Analy 1'!C15</f>
        <v>Art</v>
      </c>
      <c r="D14" s="16">
        <f>Ave!$AN$66</f>
        <v>39</v>
      </c>
      <c r="E14" s="16">
        <f>Ave!$AO$66</f>
        <v>0</v>
      </c>
      <c r="F14" s="17">
        <f t="shared" si="0"/>
        <v>39</v>
      </c>
      <c r="G14" s="16">
        <f>Ave!$AN$65</f>
        <v>2168.5</v>
      </c>
      <c r="H14" s="16">
        <f>Ave!$AO$65</f>
        <v>0</v>
      </c>
      <c r="I14" s="8">
        <f t="shared" si="1"/>
        <v>2168.5</v>
      </c>
    </row>
    <row r="15" spans="2:9">
      <c r="B15" s="7">
        <f>'Analy 1'!B16</f>
        <v>11</v>
      </c>
      <c r="C15" s="15" t="str">
        <f>'Analy 1'!C16</f>
        <v>HPE</v>
      </c>
      <c r="D15" s="16">
        <f>Ave!$AP$66</f>
        <v>39</v>
      </c>
      <c r="E15" s="16">
        <f>Ave!$AQ$66</f>
        <v>0</v>
      </c>
      <c r="F15" s="17">
        <f t="shared" si="0"/>
        <v>39</v>
      </c>
      <c r="G15" s="16">
        <f>Ave!$AP$65</f>
        <v>2775</v>
      </c>
      <c r="H15" s="16">
        <f>Ave!$AQ$65</f>
        <v>0</v>
      </c>
      <c r="I15" s="8">
        <f t="shared" si="1"/>
        <v>2775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'Analy 2'!Print_Area</vt:lpstr>
      <vt:lpstr>'Annual Ave'!Print_Area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2011-01-21T08:14:28Z</cp:lastPrinted>
  <dcterms:created xsi:type="dcterms:W3CDTF">2024-01-09T05:54:25Z</dcterms:created>
  <dcterms:modified xsi:type="dcterms:W3CDTF">2011-01-21T08:04:29Z</dcterms:modified>
</cp:coreProperties>
</file>