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1" sheetId="1" state="visible" r:id="rId3"/>
    <sheet name="S2" sheetId="2" state="visible" r:id="rId4"/>
    <sheet name="Ave" sheetId="3" state="visible" r:id="rId5"/>
    <sheet name="Roster" sheetId="4" state="visible" r:id="rId6"/>
    <sheet name="SR Card" sheetId="5" state="visible" r:id="rId7"/>
    <sheet name="Analy 1" sheetId="6" state="visible" r:id="rId8"/>
    <sheet name="Analy 2" sheetId="7" state="visible" r:id="rId9"/>
    <sheet name="Annual Ave" sheetId="8" state="visible" r:id="rId10"/>
    <sheet name="SubAv" sheetId="9" state="visible" r:id="rId11"/>
  </sheets>
  <definedNames>
    <definedName function="false" hidden="false" localSheetId="3" name="_xlnm.Print_Area" vbProcedure="false">Roster!$B$1:$AP$394</definedName>
    <definedName function="false" hidden="false" localSheetId="4" name="_xlnm.Print_Area" vbProcedure="false">'SR Card'!$B$1:$W$1207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<sst xmlns="http://schemas.openxmlformats.org/spreadsheetml/2006/main" count="2862" uniqueCount="147">
  <si>
    <t xml:space="preserve">Selam</t>
  </si>
  <si>
    <t xml:space="preserve">Elementary and Middel School</t>
  </si>
  <si>
    <t xml:space="preserve">1st Semester Students Mark Registration Form</t>
  </si>
  <si>
    <t xml:space="preserve">Grade</t>
  </si>
  <si>
    <t xml:space="preserve">Section</t>
  </si>
  <si>
    <t xml:space="preserve">NO.</t>
  </si>
  <si>
    <t xml:space="preserve">Reg No.</t>
  </si>
  <si>
    <t xml:space="preserve">Students Name</t>
  </si>
  <si>
    <t xml:space="preserve">Sex</t>
  </si>
  <si>
    <t xml:space="preserve">Age</t>
  </si>
  <si>
    <t xml:space="preserve">Subjects</t>
  </si>
  <si>
    <t xml:space="preserve">Cnduct</t>
  </si>
  <si>
    <t xml:space="preserve">Sum</t>
  </si>
  <si>
    <t xml:space="preserve">Ave</t>
  </si>
  <si>
    <t xml:space="preserve">Rank</t>
  </si>
  <si>
    <t xml:space="preserve">Amharic</t>
  </si>
  <si>
    <t xml:space="preserve">English</t>
  </si>
  <si>
    <t xml:space="preserve">Arabic</t>
  </si>
  <si>
    <t xml:space="preserve">Maths</t>
  </si>
  <si>
    <t xml:space="preserve">E.S</t>
  </si>
  <si>
    <t xml:space="preserve">Moral Edu</t>
  </si>
  <si>
    <t xml:space="preserve">Art</t>
  </si>
  <si>
    <t xml:space="preserve">HPE</t>
  </si>
  <si>
    <t xml:space="preserve">ሀሊማ ሰኢድ መኮናን</t>
  </si>
  <si>
    <t xml:space="preserve">F</t>
  </si>
  <si>
    <t xml:space="preserve">M</t>
  </si>
  <si>
    <t xml:space="preserve">ሀምዳን አብዱረህማን አህመድ</t>
  </si>
  <si>
    <t xml:space="preserve">ሀቢባ ሰኢድ ይማም</t>
  </si>
  <si>
    <t xml:space="preserve">ሀያት ሙሀመድ ካሳው</t>
  </si>
  <si>
    <t xml:space="preserve">ሉቅማነልሀኪም ሙሀመድ ኑርየ</t>
  </si>
  <si>
    <t xml:space="preserve">መስኡድ ጀማል አህመድ</t>
  </si>
  <si>
    <t xml:space="preserve">ሙሀመድ አሚን ሙሉጌታ</t>
  </si>
  <si>
    <t xml:space="preserve">ሙሀመድ አሚን ጀማል</t>
  </si>
  <si>
    <t xml:space="preserve">ሙሀመድ አቡበክር ሰኢድ</t>
  </si>
  <si>
    <t xml:space="preserve">ሙሀመድአሚን እንድሪስ ትኩ</t>
  </si>
  <si>
    <t xml:space="preserve">ሙባረክ ሰኢድ አሊ</t>
  </si>
  <si>
    <t xml:space="preserve">ሰለሀድን አርሻድ አሊ</t>
  </si>
  <si>
    <t xml:space="preserve">ሰሊማ ሚስባህ አሊ</t>
  </si>
  <si>
    <t xml:space="preserve">ሰልማን ኑሩሁሴን አሊ</t>
  </si>
  <si>
    <t xml:space="preserve">ሰልማን ኑርየ አሰፋ</t>
  </si>
  <si>
    <t xml:space="preserve">ሲትራ ሙራድ ሰኢድ</t>
  </si>
  <si>
    <t xml:space="preserve">ሲትራ ኢብራሂም ሰኢድ</t>
  </si>
  <si>
    <t xml:space="preserve">ሶብሪና ኑርየ አደም</t>
  </si>
  <si>
    <t xml:space="preserve">ሷሊሀ ሙሀመድ ሰኢድ</t>
  </si>
  <si>
    <t xml:space="preserve">ረውዷ አህመድ ኑር </t>
  </si>
  <si>
    <t xml:space="preserve">ቃሲም ሰኢድ ሁሴን</t>
  </si>
  <si>
    <t xml:space="preserve">ተማዱር ደሳለኝ ገብርየ</t>
  </si>
  <si>
    <t xml:space="preserve">ተምኪን ሱለይማን ኡመር</t>
  </si>
  <si>
    <t xml:space="preserve">ተውፊቅ አንዋር ብርሀን</t>
  </si>
  <si>
    <t xml:space="preserve">ነጃት አብዱረህማን እንድሪስ</t>
  </si>
  <si>
    <t xml:space="preserve">አህላም ሙሀመድ ብርሀኔ</t>
  </si>
  <si>
    <t xml:space="preserve">አህመድ ሙሀመድ ፈንታ</t>
  </si>
  <si>
    <t xml:space="preserve">አመተረህማን ሙሀመድ ሰኢድ</t>
  </si>
  <si>
    <t xml:space="preserve">አሚኑ ሙሀመድ ካሳው</t>
  </si>
  <si>
    <t xml:space="preserve">አማር ጉበና ጌታሁን</t>
  </si>
  <si>
    <t xml:space="preserve">አብደላህዙልቢጀደይን ሰኢድ እንድሪስ</t>
  </si>
  <si>
    <t xml:space="preserve">አብዱረህማን ሙሀመድ አወል</t>
  </si>
  <si>
    <t xml:space="preserve">አፍራ ሀሰን ይመር</t>
  </si>
  <si>
    <t xml:space="preserve">አፍራህ አህመድ ሙክታር</t>
  </si>
  <si>
    <t xml:space="preserve">ኡመር እንድሪስ ያሲን</t>
  </si>
  <si>
    <t xml:space="preserve">ኡመር ይማም ሰኢድ</t>
  </si>
  <si>
    <t xml:space="preserve">ኢልሀም ይማም አሰፋ</t>
  </si>
  <si>
    <t xml:space="preserve">ኢማን ሰኢድ ሙሀመድ</t>
  </si>
  <si>
    <t xml:space="preserve">ኢሳ ጉበና ጌታሁን</t>
  </si>
  <si>
    <t xml:space="preserve">ኢዘዲን ሰኢድ ፈንታው</t>
  </si>
  <si>
    <t xml:space="preserve">ዛኪር ሰኢድ አብዱ</t>
  </si>
  <si>
    <t xml:space="preserve">የዚድ ኢብራሂም ረጃ</t>
  </si>
  <si>
    <t xml:space="preserve">ዩስራ ሙሀመድ ሰኢድ</t>
  </si>
  <si>
    <t xml:space="preserve">ዩስራ አህመድ ሙሀመድ</t>
  </si>
  <si>
    <t xml:space="preserve">ያስሚን ሙሀመድ አወል</t>
  </si>
  <si>
    <t xml:space="preserve">ጀማል ሙሀመድ ሁሴን</t>
  </si>
  <si>
    <t xml:space="preserve">ፈውዛን አህመድ ይመር</t>
  </si>
  <si>
    <t xml:space="preserve">ፊርደውስ ሙሀመድ ጌታሁን</t>
  </si>
  <si>
    <t xml:space="preserve">ፊርደውስ ኡመር አህመድ</t>
  </si>
  <si>
    <t xml:space="preserve">ፊርደውስ ጋሻው ብርሀኑ</t>
  </si>
  <si>
    <t xml:space="preserve">2nd Semester Registration Form</t>
  </si>
  <si>
    <t xml:space="preserve">Remark</t>
  </si>
  <si>
    <t xml:space="preserve">Am</t>
  </si>
  <si>
    <t xml:space="preserve">En</t>
  </si>
  <si>
    <t xml:space="preserve">Ar</t>
  </si>
  <si>
    <t xml:space="preserve">Ma</t>
  </si>
  <si>
    <t xml:space="preserve">Moral E</t>
  </si>
  <si>
    <t xml:space="preserve">ተዛውሯል</t>
  </si>
  <si>
    <t xml:space="preserve">ተዛውራለች</t>
  </si>
  <si>
    <t xml:space="preserve">አልተዛወረም</t>
  </si>
  <si>
    <t xml:space="preserve">አልተዛወረችም</t>
  </si>
  <si>
    <t xml:space="preserve">አልተሟላም</t>
  </si>
  <si>
    <t xml:space="preserve">Roster</t>
  </si>
  <si>
    <t xml:space="preserve">Sem</t>
  </si>
  <si>
    <t xml:space="preserve">Total</t>
  </si>
  <si>
    <r>
      <rPr>
        <b val="true"/>
        <sz val="12"/>
        <color rgb="FF000000"/>
        <rFont val="Georgia"/>
        <family val="1"/>
        <charset val="1"/>
      </rPr>
      <t xml:space="preserve">1</t>
    </r>
    <r>
      <rPr>
        <b val="true"/>
        <vertAlign val="superscript"/>
        <sz val="12"/>
        <color rgb="FF000000"/>
        <rFont val="Georgia"/>
        <family val="1"/>
        <charset val="1"/>
      </rPr>
      <t xml:space="preserve">st</t>
    </r>
  </si>
  <si>
    <r>
      <rPr>
        <b val="true"/>
        <sz val="12"/>
        <color rgb="FF000000"/>
        <rFont val="Georgia"/>
        <family val="1"/>
        <charset val="1"/>
      </rPr>
      <t xml:space="preserve">2</t>
    </r>
    <r>
      <rPr>
        <b val="true"/>
        <vertAlign val="superscript"/>
        <sz val="12"/>
        <color rgb="FF000000"/>
        <rFont val="Georgia"/>
        <family val="1"/>
        <charset val="1"/>
      </rPr>
      <t xml:space="preserve">nd</t>
    </r>
  </si>
  <si>
    <t xml:space="preserve">Name &amp; Sign Of Home Room Teacher</t>
  </si>
  <si>
    <t xml:space="preserve">Name &amp; Sign of Record Officer</t>
  </si>
  <si>
    <t xml:space="preserve">Name &amp; Sign of Principal</t>
  </si>
  <si>
    <t xml:space="preserve">___________________________________</t>
  </si>
  <si>
    <t xml:space="preserve">_________________________________</t>
  </si>
  <si>
    <t xml:space="preserve">___________</t>
  </si>
  <si>
    <t xml:space="preserve">____________</t>
  </si>
  <si>
    <t xml:space="preserve">_______________________________________</t>
  </si>
  <si>
    <t xml:space="preserve">Student Report Card</t>
  </si>
  <si>
    <t xml:space="preserve">Amh</t>
  </si>
  <si>
    <t xml:space="preserve">Eng</t>
  </si>
  <si>
    <t xml:space="preserve">Ara</t>
  </si>
  <si>
    <t xml:space="preserve">Moral Ed</t>
  </si>
  <si>
    <r>
      <rPr>
        <b val="true"/>
        <sz val="10"/>
        <color rgb="FF000000"/>
        <rFont val="Georgia"/>
        <family val="1"/>
        <charset val="1"/>
      </rPr>
      <t xml:space="preserve">1</t>
    </r>
    <r>
      <rPr>
        <b val="true"/>
        <vertAlign val="superscript"/>
        <sz val="10"/>
        <color rgb="FF000000"/>
        <rFont val="Georgia"/>
        <family val="1"/>
        <charset val="1"/>
      </rPr>
      <t xml:space="preserve">st</t>
    </r>
  </si>
  <si>
    <r>
      <rPr>
        <b val="true"/>
        <sz val="10"/>
        <color rgb="FF000000"/>
        <rFont val="Georgia"/>
        <family val="1"/>
        <charset val="1"/>
      </rPr>
      <t xml:space="preserve">2</t>
    </r>
    <r>
      <rPr>
        <b val="true"/>
        <vertAlign val="superscript"/>
        <sz val="10"/>
        <color rgb="FF000000"/>
        <rFont val="Georgia"/>
        <family val="1"/>
        <charset val="1"/>
      </rPr>
      <t xml:space="preserve">nd</t>
    </r>
  </si>
  <si>
    <r>
      <rPr>
        <sz val="10"/>
        <color rgb="FF000000"/>
        <rFont val="Noto Sans Devanagari"/>
        <family val="2"/>
        <charset val="1"/>
      </rPr>
      <t xml:space="preserve">የትምህርት ቤቱ አስተያዬት</t>
    </r>
    <r>
      <rPr>
        <sz val="10"/>
        <color rgb="FF000000"/>
        <rFont val="Calibri"/>
        <family val="2"/>
        <charset val="1"/>
      </rPr>
      <t xml:space="preserve">/  School's Remark</t>
    </r>
  </si>
  <si>
    <t xml:space="preserve">__________________________________________________________________________</t>
  </si>
  <si>
    <r>
      <rPr>
        <sz val="10"/>
        <color rgb="FF000000"/>
        <rFont val="Noto Sans Devanagari"/>
        <family val="2"/>
        <charset val="1"/>
      </rPr>
      <t xml:space="preserve">የ</t>
    </r>
    <r>
      <rPr>
        <sz val="10"/>
        <color rgb="FF000000"/>
        <rFont val="Calibri"/>
        <family val="2"/>
        <charset val="1"/>
      </rPr>
      <t xml:space="preserve">/ </t>
    </r>
    <r>
      <rPr>
        <sz val="10"/>
        <color rgb="FF000000"/>
        <rFont val="Noto Sans Devanagari"/>
        <family val="2"/>
        <charset val="1"/>
      </rPr>
      <t xml:space="preserve">መምህሩ ስም</t>
    </r>
    <r>
      <rPr>
        <sz val="10"/>
        <color rgb="FF000000"/>
        <rFont val="Calibri"/>
        <family val="2"/>
        <charset val="1"/>
      </rPr>
      <t xml:space="preserve">/ Director's Name</t>
    </r>
  </si>
  <si>
    <t xml:space="preserve">_______________________________________________________________________________________________________________________</t>
  </si>
  <si>
    <t xml:space="preserve">__________________________________________</t>
  </si>
  <si>
    <r>
      <rPr>
        <sz val="10"/>
        <color rgb="FF000000"/>
        <rFont val="Noto Sans Devanagari"/>
        <family val="2"/>
        <charset val="1"/>
      </rPr>
      <t xml:space="preserve">የት</t>
    </r>
    <r>
      <rPr>
        <sz val="10"/>
        <color rgb="FF000000"/>
        <rFont val="Calibri"/>
        <family val="2"/>
        <charset val="1"/>
      </rPr>
      <t xml:space="preserve">/</t>
    </r>
    <r>
      <rPr>
        <sz val="10"/>
        <color rgb="FF000000"/>
        <rFont val="Noto Sans Devanagari"/>
        <family val="2"/>
        <charset val="1"/>
      </rPr>
      <t xml:space="preserve">ቤቱ ማህተም </t>
    </r>
    <r>
      <rPr>
        <sz val="10"/>
        <color rgb="FF000000"/>
        <rFont val="Calibri"/>
        <family val="2"/>
        <charset val="1"/>
      </rPr>
      <t xml:space="preserve">School Seal</t>
    </r>
  </si>
  <si>
    <r>
      <rPr>
        <sz val="10"/>
        <color rgb="FF000000"/>
        <rFont val="Noto Sans Devanagari"/>
        <family val="2"/>
        <charset val="1"/>
      </rPr>
      <t xml:space="preserve">የክፍል ኃላፊው ስም</t>
    </r>
    <r>
      <rPr>
        <sz val="10"/>
        <color rgb="FF000000"/>
        <rFont val="Calibri"/>
        <family val="2"/>
        <charset val="1"/>
      </rPr>
      <t xml:space="preserve">/ Name of Home Room Teacher ______________________________________________________________</t>
    </r>
  </si>
  <si>
    <r>
      <rPr>
        <sz val="10"/>
        <color rgb="FF000000"/>
        <rFont val="Noto Sans Devanagari"/>
        <family val="2"/>
        <charset val="1"/>
      </rPr>
      <t xml:space="preserve">የወላጅ ወይም ያሳዳጊ ስምና ፊርማ</t>
    </r>
    <r>
      <rPr>
        <sz val="10"/>
        <color rgb="FF000000"/>
        <rFont val="Calibri"/>
        <family val="2"/>
        <charset val="1"/>
      </rPr>
      <t xml:space="preserve">/ Name &amp; Sign of Parent or Gardian __________________________________________</t>
    </r>
  </si>
  <si>
    <t xml:space="preserve">_____________________________________________</t>
  </si>
  <si>
    <r>
      <rPr>
        <b val="true"/>
        <sz val="9"/>
        <color rgb="FF000000"/>
        <rFont val="Georgia"/>
        <family val="1"/>
        <charset val="1"/>
      </rPr>
      <t xml:space="preserve">1</t>
    </r>
    <r>
      <rPr>
        <b val="true"/>
        <vertAlign val="superscript"/>
        <sz val="9"/>
        <color rgb="FF000000"/>
        <rFont val="Georgia"/>
        <family val="1"/>
        <charset val="1"/>
      </rPr>
      <t xml:space="preserve">st</t>
    </r>
  </si>
  <si>
    <r>
      <rPr>
        <b val="true"/>
        <sz val="9"/>
        <color rgb="FF000000"/>
        <rFont val="Georgia"/>
        <family val="1"/>
        <charset val="1"/>
      </rPr>
      <t xml:space="preserve">2</t>
    </r>
    <r>
      <rPr>
        <b val="true"/>
        <vertAlign val="superscript"/>
        <sz val="9"/>
        <color rgb="FF000000"/>
        <rFont val="Georgia"/>
        <family val="1"/>
        <charset val="1"/>
      </rPr>
      <t xml:space="preserve">nd</t>
    </r>
  </si>
  <si>
    <t xml:space="preserve">Selam Elementary &amp; Middel School</t>
  </si>
  <si>
    <r>
      <rPr>
        <b val="true"/>
        <sz val="12"/>
        <color rgb="FF000000"/>
        <rFont val="Calibri"/>
        <family val="2"/>
        <charset val="1"/>
      </rPr>
      <t xml:space="preserve">1</t>
    </r>
    <r>
      <rPr>
        <b val="true"/>
        <vertAlign val="superscript"/>
        <sz val="12"/>
        <color rgb="FF000000"/>
        <rFont val="Calibri"/>
        <family val="2"/>
        <charset val="1"/>
      </rPr>
      <t xml:space="preserve">st</t>
    </r>
    <r>
      <rPr>
        <b val="true"/>
        <sz val="12"/>
        <color rgb="FF000000"/>
        <rFont val="Calibri"/>
        <family val="2"/>
        <charset val="1"/>
      </rPr>
      <t xml:space="preserve"> Semester Analysis</t>
    </r>
  </si>
  <si>
    <t xml:space="preserve">Ac. Yr.</t>
  </si>
  <si>
    <t xml:space="preserve">No.</t>
  </si>
  <si>
    <t xml:space="preserve">Registered</t>
  </si>
  <si>
    <t xml:space="preserve">Set for the Exam</t>
  </si>
  <si>
    <t xml:space="preserve">Less than 50%</t>
  </si>
  <si>
    <t xml:space="preserve">50% and above</t>
  </si>
  <si>
    <t xml:space="preserve">75% and above</t>
  </si>
  <si>
    <t xml:space="preserve">85% and above</t>
  </si>
  <si>
    <t xml:space="preserve">Number</t>
  </si>
  <si>
    <t xml:space="preserve">%</t>
  </si>
  <si>
    <t xml:space="preserve">T</t>
  </si>
  <si>
    <t xml:space="preserve">NAME OF THE TEACHER….....................</t>
  </si>
  <si>
    <t xml:space="preserve">SIKGNITURE…................</t>
  </si>
  <si>
    <t xml:space="preserve">2nd  Semester Analysis</t>
  </si>
  <si>
    <t xml:space="preserve">ወ</t>
  </si>
  <si>
    <t xml:space="preserve">ሴ</t>
  </si>
  <si>
    <t xml:space="preserve">ድ</t>
  </si>
  <si>
    <t xml:space="preserve">የተዛወሩ</t>
  </si>
  <si>
    <t xml:space="preserve">የደገሙ</t>
  </si>
  <si>
    <t xml:space="preserve">ያላሟሉ</t>
  </si>
  <si>
    <t xml:space="preserve">ድምር</t>
  </si>
  <si>
    <t xml:space="preserve">Annual  Analysis</t>
  </si>
  <si>
    <t xml:space="preserve">Acc yr</t>
  </si>
  <si>
    <t xml:space="preserve">No of Students Examined &amp; their Average total mark for each subject.</t>
  </si>
  <si>
    <t xml:space="preserve">SUBJECT</t>
  </si>
  <si>
    <t xml:space="preserve">No of Students Examined</t>
  </si>
  <si>
    <t xml:space="preserve">Total Mark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</si>
</sst>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General"/>
    <numFmt numFmtId="167" formatCode="0"/>
    <numFmt numFmtId="168" formatCode="0.00"/>
  </numFmts>
  <fonts count="5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Georgia"/>
      <family val="1"/>
      <charset val="1"/>
    </font>
    <font>
      <b val="true"/>
      <sz val="10"/>
      <color theme="1"/>
      <name val="Georgia"/>
      <family val="1"/>
      <charset val="1"/>
    </font>
    <font>
      <sz val="10"/>
      <color rgb="FF000000"/>
      <name val="Georgia"/>
      <family val="1"/>
      <charset val="1"/>
    </font>
    <font>
      <sz val="11"/>
      <color theme="1"/>
      <name val="Noto Sans Devanagari"/>
      <family val="2"/>
      <charset val="1"/>
    </font>
    <font>
      <sz val="11"/>
      <color theme="1"/>
      <name val="Power Geez Unicode2"/>
      <family val="0"/>
      <charset val="1"/>
    </font>
    <font>
      <sz val="11"/>
      <color theme="1"/>
      <name val="Power Geez Unicode1"/>
      <family val="0"/>
      <charset val="1"/>
    </font>
    <font>
      <sz val="10"/>
      <color theme="1"/>
      <name val="Noto Sans Devanagari"/>
      <family val="2"/>
      <charset val="1"/>
    </font>
    <font>
      <sz val="10"/>
      <color theme="1"/>
      <name val="Calibri"/>
      <family val="2"/>
      <charset val="1"/>
    </font>
    <font>
      <sz val="12"/>
      <color theme="1"/>
      <name val="Georgia"/>
      <family val="1"/>
      <charset val="1"/>
    </font>
    <font>
      <b val="true"/>
      <sz val="12"/>
      <color theme="1"/>
      <name val="Georgia"/>
      <family val="1"/>
      <charset val="1"/>
    </font>
    <font>
      <b val="true"/>
      <sz val="12"/>
      <color theme="1"/>
      <name val="Ethiopic Dire Dawa"/>
      <family val="0"/>
      <charset val="1"/>
    </font>
    <font>
      <b val="true"/>
      <sz val="14"/>
      <color theme="1"/>
      <name val="Georgia"/>
      <family val="1"/>
      <charset val="1"/>
    </font>
    <font>
      <b val="true"/>
      <sz val="12"/>
      <color rgb="FF000000"/>
      <name val="Georgia"/>
      <family val="1"/>
      <charset val="1"/>
    </font>
    <font>
      <sz val="12"/>
      <color rgb="FF000000"/>
      <name val="Georgia"/>
      <family val="1"/>
      <charset val="1"/>
    </font>
    <font>
      <b val="true"/>
      <sz val="14"/>
      <color rgb="FF000000"/>
      <name val="Georgia"/>
      <family val="1"/>
      <charset val="1"/>
    </font>
    <font>
      <sz val="11"/>
      <color rgb="FF000000"/>
      <name val="Georgia"/>
      <family val="1"/>
      <charset val="1"/>
    </font>
    <font>
      <sz val="11"/>
      <color theme="1"/>
      <name val="Georgia"/>
      <family val="1"/>
      <charset val="1"/>
    </font>
    <font>
      <sz val="12"/>
      <color rgb="FF000000"/>
      <name val="Abyssinica SIL"/>
      <family val="0"/>
      <charset val="1"/>
    </font>
    <font>
      <b val="true"/>
      <vertAlign val="superscript"/>
      <sz val="12"/>
      <color rgb="FF000000"/>
      <name val="Georgia"/>
      <family val="1"/>
      <charset val="1"/>
    </font>
    <font>
      <b val="true"/>
      <sz val="12"/>
      <color rgb="FF000000"/>
      <name val="Calibri"/>
      <family val="2"/>
      <charset val="1"/>
    </font>
    <font>
      <sz val="12"/>
      <color theme="1"/>
      <name val="Calibri"/>
      <family val="2"/>
      <charset val="1"/>
    </font>
    <font>
      <b val="true"/>
      <sz val="12"/>
      <color rgb="FF000000"/>
      <name val="Ethiopic Dire Dawa"/>
      <family val="0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Georgia"/>
      <family val="1"/>
      <charset val="1"/>
    </font>
    <font>
      <sz val="9"/>
      <color rgb="FF000000"/>
      <name val="Georgia"/>
      <family val="1"/>
      <charset val="1"/>
    </font>
    <font>
      <b val="true"/>
      <sz val="12"/>
      <color theme="1"/>
      <name val="Calibri"/>
      <family val="2"/>
      <charset val="1"/>
    </font>
    <font>
      <b val="true"/>
      <sz val="14"/>
      <color theme="1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4"/>
      <color rgb="FF000000"/>
      <name val="Georgia"/>
      <family val="1"/>
      <charset val="1"/>
    </font>
    <font>
      <sz val="9"/>
      <color theme="1"/>
      <name val="Georgia"/>
      <family val="1"/>
      <charset val="1"/>
    </font>
    <font>
      <b val="true"/>
      <sz val="11"/>
      <color theme="1"/>
      <name val="Georgia"/>
      <family val="1"/>
      <charset val="1"/>
    </font>
    <font>
      <b val="true"/>
      <sz val="10"/>
      <color rgb="FF000000"/>
      <name val="Georgia"/>
      <family val="1"/>
      <charset val="1"/>
    </font>
    <font>
      <b val="true"/>
      <vertAlign val="superscript"/>
      <sz val="10"/>
      <color rgb="FF000000"/>
      <name val="Georgia"/>
      <family val="1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10"/>
      <color rgb="FF000000"/>
      <name val="Noto Sans Devanagari"/>
      <family val="2"/>
      <charset val="1"/>
    </font>
    <font>
      <sz val="12"/>
      <color rgb="FF000000"/>
      <name val="Georgia Pro Black"/>
      <family val="1"/>
      <charset val="1"/>
    </font>
    <font>
      <b val="true"/>
      <sz val="9"/>
      <color rgb="FF000000"/>
      <name val="Georgia Pro Black"/>
      <family val="1"/>
      <charset val="1"/>
    </font>
    <font>
      <b val="true"/>
      <sz val="10"/>
      <color theme="1"/>
      <name val="Calibri"/>
      <family val="2"/>
      <charset val="1"/>
    </font>
    <font>
      <b val="true"/>
      <sz val="9"/>
      <color theme="1"/>
      <name val="Georgia"/>
      <family val="1"/>
      <charset val="1"/>
    </font>
    <font>
      <b val="true"/>
      <sz val="9"/>
      <color rgb="FF000000"/>
      <name val="Georgia"/>
      <family val="1"/>
      <charset val="1"/>
    </font>
    <font>
      <b val="true"/>
      <vertAlign val="superscript"/>
      <sz val="9"/>
      <color rgb="FF000000"/>
      <name val="Georgia"/>
      <family val="1"/>
      <charset val="1"/>
    </font>
    <font>
      <b val="true"/>
      <sz val="9"/>
      <color theme="1"/>
      <name val="Calibri"/>
      <family val="2"/>
      <charset val="1"/>
    </font>
    <font>
      <b val="true"/>
      <vertAlign val="superscript"/>
      <sz val="12"/>
      <color rgb="FF000000"/>
      <name val="Calibri"/>
      <family val="2"/>
      <charset val="1"/>
    </font>
    <font>
      <b val="true"/>
      <sz val="12"/>
      <color rgb="FF000000"/>
      <name val="Noto Sans Devanagari"/>
      <family val="2"/>
      <charset val="1"/>
    </font>
    <font>
      <sz val="12"/>
      <color theme="1"/>
      <name val="Noto Sans Devanagari"/>
      <family val="2"/>
      <charset val="1"/>
    </font>
    <font>
      <sz val="9"/>
      <color rgb="FF000000"/>
      <name val="Georgia Pro Black"/>
      <family val="1"/>
      <charset val="1"/>
    </font>
    <font>
      <b val="true"/>
      <sz val="9"/>
      <color theme="1"/>
      <name val="Georgia Pro Black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theme="0" tint="-0.05"/>
        <bgColor rgb="FFE7E6E6"/>
      </patternFill>
    </fill>
    <fill>
      <patternFill patternType="solid">
        <fgColor theme="2"/>
        <bgColor rgb="FFF2F2F2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bottom" textRotation="45" wrapText="false" indent="0" shrinkToFit="false"/>
      <protection locked="true" hidden="false"/>
    </xf>
    <xf numFmtId="164" fontId="12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3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13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false" applyAlignment="true" applyProtection="true">
      <alignment horizontal="left" vertical="bottom" textRotation="45" wrapText="false" indent="0" shrinkToFit="false"/>
      <protection locked="true" hidden="false"/>
    </xf>
    <xf numFmtId="164" fontId="13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1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3" fillId="2" borderId="4" xfId="0" applyFont="true" applyBorder="true" applyAlignment="true" applyProtection="true">
      <alignment horizontal="center" vertical="center" textRotation="45" wrapText="false" indent="0" shrinkToFit="false"/>
      <protection locked="true" hidden="false"/>
    </xf>
    <xf numFmtId="164" fontId="1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3" fillId="2" borderId="1" xfId="0" applyFont="true" applyBorder="true" applyAlignment="true" applyProtection="true">
      <alignment horizontal="center" vertical="center" textRotation="45" wrapText="false" indent="0" shrinkToFit="false"/>
      <protection locked="true" hidden="false"/>
    </xf>
    <xf numFmtId="164" fontId="2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1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25" fillId="2" borderId="0" xfId="0" applyFont="true" applyBorder="false" applyAlignment="true" applyProtection="true">
      <alignment horizontal="center" vertical="center" textRotation="45" wrapText="false" indent="0" shrinkToFit="false"/>
      <protection locked="true" hidden="false"/>
    </xf>
    <xf numFmtId="164" fontId="2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7" fillId="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1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2" borderId="0" xfId="0" applyFont="true" applyBorder="false" applyAlignment="true" applyProtection="true">
      <alignment horizontal="left" vertical="center" textRotation="45" wrapText="false" indent="0" shrinkToFit="false"/>
      <protection locked="true" hidden="false"/>
    </xf>
    <xf numFmtId="164" fontId="17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7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1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1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9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2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7" fillId="2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33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6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5" fillId="2" borderId="1" xfId="0" applyFont="true" applyBorder="true" applyAlignment="true" applyProtection="true">
      <alignment horizontal="center" vertical="center" textRotation="45" wrapText="false" indent="0" shrinkToFit="false"/>
      <protection locked="true" hidden="false"/>
    </xf>
    <xf numFmtId="164" fontId="17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2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2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2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3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3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2" borderId="2" xfId="0" applyFont="true" applyBorder="true" applyAlignment="true" applyProtection="true">
      <alignment horizontal="center" vertical="center" textRotation="45" wrapText="false" indent="0" shrinkToFit="false"/>
      <protection locked="true" hidden="false"/>
    </xf>
    <xf numFmtId="164" fontId="12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2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2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2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3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3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2" borderId="1" xfId="0" applyFont="true" applyBorder="true" applyAlignment="true" applyProtection="true">
      <alignment horizontal="center" vertical="center" textRotation="45" wrapText="false" indent="0" shrinkToFit="false"/>
      <protection locked="true" hidden="false"/>
    </xf>
    <xf numFmtId="164" fontId="12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12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12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3" borderId="0" xfId="0" applyFont="true" applyBorder="false" applyAlignment="true" applyProtection="true">
      <alignment horizontal="left" vertical="bottom" textRotation="45" wrapText="false" indent="0" shrinkToFit="false"/>
      <protection locked="true" hidden="false"/>
    </xf>
    <xf numFmtId="164" fontId="3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35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3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3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38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1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9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1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9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2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2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2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3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2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3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8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36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4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6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46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4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4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5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4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5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4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4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3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3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52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52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3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8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8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38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38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36">
    <dxf>
      <font>
        <color rgb="FFD6DCE5"/>
      </font>
    </dxf>
    <dxf>
      <font>
        <color rgb="FFD6DCE5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D6DCE5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E7E6E6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O119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8.890625" defaultRowHeight="12.75" zeroHeight="false" outlineLevelRow="0" outlineLevelCol="0"/>
  <cols>
    <col collapsed="false" customWidth="false" hidden="false" outlineLevel="0" max="1" min="1" style="1" width="8.89"/>
    <col collapsed="false" customWidth="true" hidden="false" outlineLevel="0" max="2" min="2" style="2" width="4.11"/>
    <col collapsed="false" customWidth="true" hidden="true" outlineLevel="0" max="3" min="3" style="2" width="8.11"/>
    <col collapsed="false" customWidth="true" hidden="false" outlineLevel="0" max="4" min="4" style="3" width="25.56"/>
    <col collapsed="false" customWidth="true" hidden="false" outlineLevel="0" max="6" min="5" style="3" width="3.67"/>
    <col collapsed="false" customWidth="true" hidden="false" outlineLevel="0" max="7" min="7" style="3" width="8.33"/>
    <col collapsed="false" customWidth="true" hidden="false" outlineLevel="0" max="8" min="8" style="3" width="7.33"/>
    <col collapsed="false" customWidth="true" hidden="false" outlineLevel="0" max="9" min="9" style="3" width="6.56"/>
    <col collapsed="false" customWidth="true" hidden="false" outlineLevel="0" max="10" min="10" style="3" width="7.33"/>
    <col collapsed="false" customWidth="true" hidden="false" outlineLevel="0" max="11" min="11" style="3" width="4.33"/>
    <col collapsed="false" customWidth="true" hidden="false" outlineLevel="0" max="12" min="12" style="3" width="10.67"/>
    <col collapsed="false" customWidth="true" hidden="false" outlineLevel="0" max="13" min="13" style="3" width="4.33"/>
    <col collapsed="false" customWidth="true" hidden="false" outlineLevel="0" max="14" min="14" style="3" width="5"/>
    <col collapsed="false" customWidth="true" hidden="false" outlineLevel="0" max="15" min="15" style="3" width="6.56"/>
    <col collapsed="false" customWidth="true" hidden="false" outlineLevel="0" max="16" min="16" style="3" width="7"/>
    <col collapsed="false" customWidth="true" hidden="false" outlineLevel="0" max="17" min="17" style="3" width="6.67"/>
    <col collapsed="false" customWidth="true" hidden="false" outlineLevel="0" max="18" min="18" style="3" width="5.11"/>
    <col collapsed="false" customWidth="true" hidden="true" outlineLevel="0" max="19" min="19" style="3" width="2.67"/>
    <col collapsed="false" customWidth="true" hidden="true" outlineLevel="0" max="20" min="20" style="3" width="4.33"/>
    <col collapsed="false" customWidth="true" hidden="true" outlineLevel="0" max="21" min="21" style="3" width="4.55"/>
    <col collapsed="false" customWidth="false" hidden="true" outlineLevel="0" max="22" min="22" style="3" width="8.89"/>
    <col collapsed="false" customWidth="true" hidden="true" outlineLevel="0" max="23" min="23" style="3" width="7.45"/>
    <col collapsed="false" customWidth="true" hidden="true" outlineLevel="0" max="24" min="24" style="3" width="16.33"/>
    <col collapsed="false" customWidth="false" hidden="false" outlineLevel="0" max="33" min="25" style="1" width="8.89"/>
    <col collapsed="false" customWidth="false" hidden="false" outlineLevel="0" max="16384" min="34" style="3" width="8.89"/>
  </cols>
  <sheetData>
    <row r="1" s="4" customFormat="true" ht="12.75" hidden="false" customHeight="false" outlineLevel="0" collapsed="false">
      <c r="B1" s="5"/>
      <c r="C1" s="5"/>
      <c r="D1" s="6" t="s">
        <v>0</v>
      </c>
      <c r="E1" s="4" t="s">
        <v>1</v>
      </c>
      <c r="L1" s="4" t="s">
        <v>2</v>
      </c>
    </row>
    <row r="2" s="1" customFormat="true" ht="12.75" hidden="false" customHeight="false" outlineLevel="0" collapsed="false">
      <c r="B2" s="7"/>
      <c r="C2" s="7"/>
      <c r="G2" s="1" t="s">
        <v>3</v>
      </c>
      <c r="J2" s="1" t="s">
        <v>4</v>
      </c>
    </row>
    <row r="3" customFormat="false" ht="12.75" hidden="false" customHeight="false" outlineLevel="0" collapsed="false">
      <c r="B3" s="8" t="s">
        <v>5</v>
      </c>
      <c r="C3" s="8" t="s">
        <v>6</v>
      </c>
      <c r="D3" s="8" t="s">
        <v>7</v>
      </c>
      <c r="E3" s="8" t="s">
        <v>8</v>
      </c>
      <c r="F3" s="8" t="s">
        <v>9</v>
      </c>
      <c r="G3" s="8" t="s">
        <v>10</v>
      </c>
      <c r="H3" s="8"/>
      <c r="I3" s="8"/>
      <c r="J3" s="8"/>
      <c r="K3" s="8"/>
      <c r="L3" s="8"/>
      <c r="M3" s="8"/>
      <c r="N3" s="8"/>
      <c r="O3" s="8" t="s">
        <v>11</v>
      </c>
      <c r="P3" s="8" t="s">
        <v>12</v>
      </c>
      <c r="Q3" s="8" t="s">
        <v>13</v>
      </c>
      <c r="R3" s="9" t="s">
        <v>14</v>
      </c>
      <c r="S3" s="10"/>
      <c r="T3" s="10"/>
      <c r="U3" s="10"/>
      <c r="V3" s="10"/>
      <c r="W3" s="10"/>
      <c r="X3" s="10"/>
    </row>
    <row r="4" customFormat="false" ht="12.75" hidden="false" customHeight="false" outlineLevel="0" collapsed="false">
      <c r="B4" s="8"/>
      <c r="C4" s="8"/>
      <c r="D4" s="8"/>
      <c r="E4" s="8"/>
      <c r="F4" s="8"/>
      <c r="G4" s="8" t="s">
        <v>15</v>
      </c>
      <c r="H4" s="8" t="s">
        <v>16</v>
      </c>
      <c r="I4" s="8" t="s">
        <v>17</v>
      </c>
      <c r="J4" s="8" t="s">
        <v>18</v>
      </c>
      <c r="K4" s="8" t="s">
        <v>19</v>
      </c>
      <c r="L4" s="8" t="s">
        <v>20</v>
      </c>
      <c r="M4" s="8" t="s">
        <v>21</v>
      </c>
      <c r="N4" s="8" t="s">
        <v>22</v>
      </c>
      <c r="O4" s="8"/>
      <c r="P4" s="8"/>
      <c r="Q4" s="8"/>
      <c r="R4" s="9"/>
      <c r="S4" s="10"/>
      <c r="T4" s="10"/>
      <c r="U4" s="10"/>
      <c r="V4" s="10"/>
      <c r="W4" s="10"/>
      <c r="X4" s="10"/>
    </row>
    <row r="5" customFormat="false" ht="16.4" hidden="false" customHeight="false" outlineLevel="0" collapsed="false">
      <c r="B5" s="11" t="n">
        <v>1</v>
      </c>
      <c r="C5" s="11"/>
      <c r="D5" s="12" t="s">
        <v>23</v>
      </c>
      <c r="E5" s="13" t="s">
        <v>24</v>
      </c>
      <c r="F5" s="14" t="n">
        <v>7</v>
      </c>
      <c r="G5" s="14" t="n">
        <v>92</v>
      </c>
      <c r="H5" s="14" t="n">
        <v>86</v>
      </c>
      <c r="I5" s="14" t="n">
        <v>95</v>
      </c>
      <c r="J5" s="14" t="n">
        <v>73</v>
      </c>
      <c r="K5" s="14" t="n">
        <v>82</v>
      </c>
      <c r="L5" s="14" t="n">
        <v>84</v>
      </c>
      <c r="M5" s="14" t="n">
        <v>87</v>
      </c>
      <c r="N5" s="14" t="n">
        <v>68</v>
      </c>
      <c r="O5" s="8"/>
      <c r="P5" s="8" t="n">
        <f aca="false">IF(AND(B5&lt;&gt;"C",U5&gt;0),"",IF(AND(B5="C",U5&lt;&gt;5),"",IF($D$1&lt;&gt;Ave!$AI$2,"",SUM(G5:N5))))</f>
        <v>667</v>
      </c>
      <c r="Q5" s="15" t="n">
        <f aca="false">IF(AND(B5&lt;&gt;"C",U5&gt;0),"",IF(AND(B5="C",U5&lt;&gt;5),"",IF(AND(B5="C",U5=5),P5/4,P5/8)))</f>
        <v>83.375</v>
      </c>
      <c r="R5" s="16" t="n">
        <f aca="false">IF(Q5="","",RANK(Q5,$Q$5:$Q$64))</f>
        <v>14</v>
      </c>
      <c r="S5" s="10"/>
      <c r="T5" s="10"/>
      <c r="U5" s="17" t="n">
        <f aca="false">COUNTIF(G5:N5,"")</f>
        <v>0</v>
      </c>
      <c r="V5" s="10"/>
      <c r="W5" s="10"/>
      <c r="X5" s="10" t="s">
        <v>25</v>
      </c>
    </row>
    <row r="6" customFormat="false" ht="16.4" hidden="false" customHeight="false" outlineLevel="0" collapsed="false">
      <c r="B6" s="11" t="n">
        <v>2</v>
      </c>
      <c r="C6" s="11"/>
      <c r="D6" s="12" t="s">
        <v>26</v>
      </c>
      <c r="E6" s="13" t="s">
        <v>25</v>
      </c>
      <c r="F6" s="14" t="n">
        <v>7</v>
      </c>
      <c r="G6" s="14" t="n">
        <v>94</v>
      </c>
      <c r="H6" s="14" t="n">
        <v>90</v>
      </c>
      <c r="I6" s="14" t="n">
        <v>94</v>
      </c>
      <c r="J6" s="14" t="n">
        <v>85</v>
      </c>
      <c r="K6" s="14" t="n">
        <v>93</v>
      </c>
      <c r="L6" s="14" t="n">
        <v>98</v>
      </c>
      <c r="M6" s="14" t="n">
        <v>90</v>
      </c>
      <c r="N6" s="14" t="n">
        <v>61</v>
      </c>
      <c r="O6" s="8"/>
      <c r="P6" s="8" t="n">
        <f aca="false">IF(AND(B6&lt;&gt;"C",U6&gt;0),"",IF(AND(B6="C",U6&lt;&gt;5),"",IF($D$1&lt;&gt;Ave!$AI$2,"",SUM(G6:N6))))</f>
        <v>705</v>
      </c>
      <c r="Q6" s="15" t="n">
        <f aca="false">IF(AND(B6&lt;&gt;"C",U6&gt;0),"",IF(AND(B6="C",U6&lt;&gt;5),"",IF(AND(B6="C",U6=5),P6/4,P6/8)))</f>
        <v>88.125</v>
      </c>
      <c r="R6" s="16" t="n">
        <f aca="false">IF(Q6="","",RANK(Q6,$Q$5:$Q$64))</f>
        <v>5</v>
      </c>
      <c r="S6" s="10"/>
      <c r="T6" s="10"/>
      <c r="U6" s="17" t="n">
        <f aca="false">COUNTIF(G6:N6,"")</f>
        <v>0</v>
      </c>
      <c r="V6" s="10"/>
      <c r="W6" s="10"/>
      <c r="X6" s="10" t="s">
        <v>24</v>
      </c>
    </row>
    <row r="7" customFormat="false" ht="16.4" hidden="false" customHeight="false" outlineLevel="0" collapsed="false">
      <c r="B7" s="11" t="n">
        <v>3</v>
      </c>
      <c r="C7" s="11"/>
      <c r="D7" s="12" t="s">
        <v>27</v>
      </c>
      <c r="E7" s="13" t="s">
        <v>24</v>
      </c>
      <c r="F7" s="14" t="n">
        <v>7</v>
      </c>
      <c r="G7" s="14" t="n">
        <v>62</v>
      </c>
      <c r="H7" s="14" t="n">
        <v>70</v>
      </c>
      <c r="I7" s="14" t="n">
        <v>83</v>
      </c>
      <c r="J7" s="14" t="n">
        <v>55</v>
      </c>
      <c r="K7" s="14" t="n">
        <v>62</v>
      </c>
      <c r="L7" s="14" t="n">
        <v>69</v>
      </c>
      <c r="M7" s="14" t="n">
        <v>55</v>
      </c>
      <c r="N7" s="14" t="n">
        <v>55</v>
      </c>
      <c r="O7" s="8"/>
      <c r="P7" s="8" t="n">
        <f aca="false">IF(AND(B7&lt;&gt;"C",U7&gt;0),"",IF(AND(B7="C",U7&lt;&gt;5),"",IF($D$1&lt;&gt;Ave!$AI$2,"",SUM(G7:N7))))</f>
        <v>511</v>
      </c>
      <c r="Q7" s="15" t="n">
        <f aca="false">IF(AND(B7&lt;&gt;"C",U7&gt;0),"",IF(AND(B7="C",U7&lt;&gt;5),"",IF(AND(B7="C",U7=5),P7/4,P7/8)))</f>
        <v>63.875</v>
      </c>
      <c r="R7" s="16" t="n">
        <f aca="false">IF(Q7="","",RANK(Q7,$Q$5:$Q$64))</f>
        <v>44</v>
      </c>
      <c r="S7" s="10"/>
      <c r="T7" s="10"/>
      <c r="U7" s="17" t="n">
        <f aca="false">COUNTIF(G7:N7,"")</f>
        <v>0</v>
      </c>
      <c r="V7" s="10"/>
      <c r="W7" s="10"/>
      <c r="X7" s="10"/>
    </row>
    <row r="8" customFormat="false" ht="16.4" hidden="false" customHeight="false" outlineLevel="0" collapsed="false">
      <c r="B8" s="11" t="n">
        <v>4</v>
      </c>
      <c r="C8" s="11"/>
      <c r="D8" s="12" t="s">
        <v>28</v>
      </c>
      <c r="E8" s="13" t="s">
        <v>24</v>
      </c>
      <c r="F8" s="14" t="n">
        <v>7</v>
      </c>
      <c r="G8" s="14" t="n">
        <v>87</v>
      </c>
      <c r="H8" s="14" t="n">
        <v>91</v>
      </c>
      <c r="I8" s="14" t="n">
        <v>83</v>
      </c>
      <c r="J8" s="14" t="n">
        <v>79</v>
      </c>
      <c r="K8" s="14" t="n">
        <v>89</v>
      </c>
      <c r="L8" s="14" t="n">
        <v>78</v>
      </c>
      <c r="M8" s="14" t="n">
        <v>65</v>
      </c>
      <c r="N8" s="14" t="n">
        <v>71</v>
      </c>
      <c r="O8" s="8"/>
      <c r="P8" s="8" t="n">
        <f aca="false">IF(AND(B8&lt;&gt;"C",U8&gt;0),"",IF(AND(B8="C",U8&lt;&gt;5),"",IF($D$1&lt;&gt;Ave!$AI$2,"",SUM(G8:N8))))</f>
        <v>643</v>
      </c>
      <c r="Q8" s="15" t="n">
        <f aca="false">IF(AND(B8&lt;&gt;"C",U8&gt;0),"",IF(AND(B8="C",U8&lt;&gt;5),"",IF(AND(B8="C",U8=5),P8/4,P8/8)))</f>
        <v>80.375</v>
      </c>
      <c r="R8" s="16" t="n">
        <f aca="false">IF(Q8="","",RANK(Q8,$Q$5:$Q$64))</f>
        <v>21</v>
      </c>
      <c r="S8" s="10"/>
      <c r="T8" s="10"/>
      <c r="U8" s="17" t="n">
        <f aca="false">COUNTIF(G8:N8,"")</f>
        <v>0</v>
      </c>
      <c r="V8" s="10"/>
      <c r="W8" s="10"/>
      <c r="X8" s="10"/>
    </row>
    <row r="9" customFormat="false" ht="16.4" hidden="false" customHeight="false" outlineLevel="0" collapsed="false">
      <c r="B9" s="11" t="n">
        <v>5</v>
      </c>
      <c r="C9" s="11"/>
      <c r="D9" s="12" t="s">
        <v>29</v>
      </c>
      <c r="E9" s="13" t="s">
        <v>25</v>
      </c>
      <c r="F9" s="14" t="n">
        <v>7</v>
      </c>
      <c r="G9" s="14" t="n">
        <v>90</v>
      </c>
      <c r="H9" s="14" t="n">
        <v>81</v>
      </c>
      <c r="I9" s="14" t="n">
        <v>84</v>
      </c>
      <c r="J9" s="14" t="n">
        <v>73</v>
      </c>
      <c r="K9" s="14" t="n">
        <v>88</v>
      </c>
      <c r="L9" s="14" t="n">
        <v>78</v>
      </c>
      <c r="M9" s="14" t="n">
        <v>76</v>
      </c>
      <c r="N9" s="14" t="n">
        <v>94</v>
      </c>
      <c r="O9" s="8"/>
      <c r="P9" s="8" t="n">
        <f aca="false">IF(AND(B9&lt;&gt;"C",U9&gt;0),"",IF(AND(B9="C",U9&lt;&gt;5),"",IF($D$1&lt;&gt;Ave!$AI$2,"",SUM(G9:N9))))</f>
        <v>664</v>
      </c>
      <c r="Q9" s="15" t="n">
        <f aca="false">IF(AND(B9&lt;&gt;"C",U9&gt;0),"",IF(AND(B9="C",U9&lt;&gt;5),"",IF(AND(B9="C",U9=5),P9/4,P9/8)))</f>
        <v>83</v>
      </c>
      <c r="R9" s="16" t="n">
        <f aca="false">IF(Q9="","",RANK(Q9,$Q$5:$Q$64))</f>
        <v>16</v>
      </c>
      <c r="S9" s="10"/>
      <c r="T9" s="10"/>
      <c r="U9" s="17" t="n">
        <f aca="false">COUNTIF(G9:N9,"")</f>
        <v>0</v>
      </c>
      <c r="V9" s="10"/>
      <c r="W9" s="10"/>
      <c r="X9" s="10"/>
    </row>
    <row r="10" customFormat="false" ht="16.4" hidden="false" customHeight="false" outlineLevel="0" collapsed="false">
      <c r="B10" s="11" t="n">
        <v>6</v>
      </c>
      <c r="C10" s="11"/>
      <c r="D10" s="12" t="s">
        <v>30</v>
      </c>
      <c r="E10" s="13" t="s">
        <v>25</v>
      </c>
      <c r="F10" s="14" t="n">
        <v>7</v>
      </c>
      <c r="G10" s="14" t="n">
        <v>65</v>
      </c>
      <c r="H10" s="14" t="n">
        <v>77</v>
      </c>
      <c r="I10" s="14" t="n">
        <v>57</v>
      </c>
      <c r="J10" s="14" t="n">
        <v>61</v>
      </c>
      <c r="K10" s="14" t="n">
        <v>67</v>
      </c>
      <c r="L10" s="14" t="n">
        <v>80</v>
      </c>
      <c r="M10" s="14" t="n">
        <v>66</v>
      </c>
      <c r="N10" s="14" t="n">
        <v>69</v>
      </c>
      <c r="O10" s="8"/>
      <c r="P10" s="8" t="n">
        <f aca="false">IF(AND(B10&lt;&gt;"C",U10&gt;0),"",IF(AND(B10="C",U10&lt;&gt;5),"",IF($D$1&lt;&gt;Ave!$AI$2,"",SUM(G10:N10))))</f>
        <v>542</v>
      </c>
      <c r="Q10" s="15" t="n">
        <f aca="false">IF(AND(B10&lt;&gt;"C",U10&gt;0),"",IF(AND(B10="C",U10&lt;&gt;5),"",IF(AND(B10="C",U10=5),P10/4,P10/8)))</f>
        <v>67.75</v>
      </c>
      <c r="R10" s="16" t="n">
        <f aca="false">IF(Q10="","",RANK(Q10,$Q$5:$Q$64))</f>
        <v>39</v>
      </c>
      <c r="S10" s="10"/>
      <c r="T10" s="10"/>
      <c r="U10" s="17" t="n">
        <f aca="false">COUNTIF(G10:N10,"")</f>
        <v>0</v>
      </c>
      <c r="V10" s="10"/>
      <c r="W10" s="10"/>
      <c r="X10" s="10"/>
    </row>
    <row r="11" customFormat="false" ht="16.4" hidden="false" customHeight="false" outlineLevel="0" collapsed="false">
      <c r="B11" s="11" t="n">
        <v>7</v>
      </c>
      <c r="C11" s="11" t="n">
        <v>7</v>
      </c>
      <c r="D11" s="12" t="s">
        <v>31</v>
      </c>
      <c r="E11" s="13" t="s">
        <v>25</v>
      </c>
      <c r="F11" s="14" t="n">
        <v>7</v>
      </c>
      <c r="G11" s="14" t="n">
        <v>97</v>
      </c>
      <c r="H11" s="14" t="n">
        <v>99</v>
      </c>
      <c r="I11" s="14" t="n">
        <v>83</v>
      </c>
      <c r="J11" s="14" t="n">
        <v>93</v>
      </c>
      <c r="K11" s="14" t="n">
        <v>96</v>
      </c>
      <c r="L11" s="14" t="n">
        <v>98</v>
      </c>
      <c r="M11" s="14" t="n">
        <v>93</v>
      </c>
      <c r="N11" s="14" t="n">
        <v>96</v>
      </c>
      <c r="O11" s="8"/>
      <c r="P11" s="8" t="n">
        <f aca="false">IF(AND(B11&lt;&gt;"C",U11&gt;0),"",IF(AND(B11="C",U11&lt;&gt;5),"",IF($D$1&lt;&gt;Ave!$AI$2,"",SUM(G11:N11))))</f>
        <v>755</v>
      </c>
      <c r="Q11" s="15" t="n">
        <f aca="false">IF(AND(B11&lt;&gt;"C",U11&gt;0),"",IF(AND(B11="C",U11&lt;&gt;5),"",IF(AND(B11="C",U11=5),P11/4,P11/8)))</f>
        <v>94.375</v>
      </c>
      <c r="R11" s="16" t="n">
        <f aca="false">IF(Q11="","",RANK(Q11,$Q$5:$Q$64))</f>
        <v>2</v>
      </c>
      <c r="S11" s="10"/>
      <c r="T11" s="10"/>
      <c r="U11" s="17" t="n">
        <f aca="false">COUNTIF(G11:N11,"")</f>
        <v>0</v>
      </c>
      <c r="V11" s="10"/>
      <c r="W11" s="10"/>
      <c r="X11" s="10"/>
    </row>
    <row r="12" customFormat="false" ht="16.4" hidden="false" customHeight="false" outlineLevel="0" collapsed="false">
      <c r="B12" s="11" t="n">
        <v>8</v>
      </c>
      <c r="C12" s="11" t="n">
        <v>8</v>
      </c>
      <c r="D12" s="12" t="s">
        <v>32</v>
      </c>
      <c r="E12" s="13" t="s">
        <v>25</v>
      </c>
      <c r="F12" s="14" t="n">
        <v>7</v>
      </c>
      <c r="G12" s="14" t="n">
        <v>73</v>
      </c>
      <c r="H12" s="14" t="n">
        <v>69</v>
      </c>
      <c r="I12" s="14" t="n">
        <v>83</v>
      </c>
      <c r="J12" s="14" t="n">
        <v>62</v>
      </c>
      <c r="K12" s="14" t="n">
        <v>69</v>
      </c>
      <c r="L12" s="14" t="n">
        <v>69</v>
      </c>
      <c r="M12" s="14" t="n">
        <v>85</v>
      </c>
      <c r="N12" s="14" t="n">
        <v>83</v>
      </c>
      <c r="O12" s="8"/>
      <c r="P12" s="8" t="n">
        <f aca="false">IF(AND(B12&lt;&gt;"C",U12&gt;0),"",IF(AND(B12="C",U12&lt;&gt;5),"",IF($D$1&lt;&gt;Ave!$AI$2,"",SUM(G12:N12))))</f>
        <v>593</v>
      </c>
      <c r="Q12" s="15" t="n">
        <f aca="false">IF(AND(B12&lt;&gt;"C",U12&gt;0),"",IF(AND(B12="C",U12&lt;&gt;5),"",IF(AND(B12="C",U12=5),P12/4,P12/8)))</f>
        <v>74.125</v>
      </c>
      <c r="R12" s="16" t="n">
        <f aca="false">IF(Q12="","",RANK(Q12,$Q$5:$Q$64))</f>
        <v>32</v>
      </c>
      <c r="S12" s="10"/>
      <c r="T12" s="10"/>
      <c r="U12" s="17" t="n">
        <f aca="false">COUNTIF(G12:N12,"")</f>
        <v>0</v>
      </c>
      <c r="V12" s="10"/>
      <c r="W12" s="10"/>
      <c r="X12" s="10"/>
    </row>
    <row r="13" customFormat="false" ht="16.4" hidden="false" customHeight="false" outlineLevel="0" collapsed="false">
      <c r="B13" s="11" t="n">
        <v>9</v>
      </c>
      <c r="C13" s="11" t="n">
        <v>9</v>
      </c>
      <c r="D13" s="12" t="s">
        <v>33</v>
      </c>
      <c r="E13" s="13" t="s">
        <v>25</v>
      </c>
      <c r="F13" s="14" t="n">
        <v>7</v>
      </c>
      <c r="G13" s="14" t="n">
        <v>67</v>
      </c>
      <c r="H13" s="14" t="n">
        <v>64</v>
      </c>
      <c r="I13" s="14" t="n">
        <v>77</v>
      </c>
      <c r="J13" s="14" t="n">
        <v>54</v>
      </c>
      <c r="K13" s="14" t="n">
        <v>59</v>
      </c>
      <c r="L13" s="14" t="n">
        <v>63</v>
      </c>
      <c r="M13" s="14" t="n">
        <v>69</v>
      </c>
      <c r="N13" s="14" t="n">
        <v>71</v>
      </c>
      <c r="O13" s="8"/>
      <c r="P13" s="8" t="n">
        <f aca="false">IF(AND(B13&lt;&gt;"C",U13&gt;0),"",IF(AND(B13="C",U13&lt;&gt;5),"",IF($D$1&lt;&gt;Ave!$AI$2,"",SUM(G13:N13))))</f>
        <v>524</v>
      </c>
      <c r="Q13" s="15" t="n">
        <f aca="false">IF(AND(B13&lt;&gt;"C",U13&gt;0),"",IF(AND(B13="C",U13&lt;&gt;5),"",IF(AND(B13="C",U13=5),P13/4,P13/8)))</f>
        <v>65.5</v>
      </c>
      <c r="R13" s="16" t="n">
        <f aca="false">IF(Q13="","",RANK(Q13,$Q$5:$Q$64))</f>
        <v>41</v>
      </c>
      <c r="S13" s="10"/>
      <c r="T13" s="10"/>
      <c r="U13" s="17" t="n">
        <f aca="false">COUNTIF(G13:N13,"")</f>
        <v>0</v>
      </c>
      <c r="V13" s="10"/>
      <c r="W13" s="10"/>
      <c r="X13" s="10"/>
    </row>
    <row r="14" customFormat="false" ht="16.4" hidden="false" customHeight="false" outlineLevel="0" collapsed="false">
      <c r="B14" s="11" t="n">
        <v>10</v>
      </c>
      <c r="C14" s="11" t="n">
        <v>10</v>
      </c>
      <c r="D14" s="12" t="s">
        <v>34</v>
      </c>
      <c r="E14" s="13" t="s">
        <v>25</v>
      </c>
      <c r="F14" s="14" t="n">
        <v>7</v>
      </c>
      <c r="G14" s="14" t="n">
        <v>76</v>
      </c>
      <c r="H14" s="14" t="n">
        <v>71</v>
      </c>
      <c r="I14" s="14" t="n">
        <v>83</v>
      </c>
      <c r="J14" s="14" t="n">
        <v>77</v>
      </c>
      <c r="K14" s="14" t="n">
        <v>85</v>
      </c>
      <c r="L14" s="14" t="n">
        <v>77</v>
      </c>
      <c r="M14" s="14" t="n">
        <v>73</v>
      </c>
      <c r="N14" s="14" t="n">
        <v>81</v>
      </c>
      <c r="O14" s="8"/>
      <c r="P14" s="8" t="n">
        <f aca="false">IF(AND(B14&lt;&gt;"C",U14&gt;0),"",IF(AND(B14="C",U14&lt;&gt;5),"",IF($D$1&lt;&gt;Ave!$AI$2,"",SUM(G14:N14))))</f>
        <v>623</v>
      </c>
      <c r="Q14" s="15" t="n">
        <f aca="false">IF(AND(B14&lt;&gt;"C",U14&gt;0),"",IF(AND(B14="C",U14&lt;&gt;5),"",IF(AND(B14="C",U14=5),P14/4,P14/8)))</f>
        <v>77.875</v>
      </c>
      <c r="R14" s="16" t="n">
        <f aca="false">IF(Q14="","",RANK(Q14,$Q$5:$Q$64))</f>
        <v>26</v>
      </c>
      <c r="S14" s="10"/>
      <c r="T14" s="10"/>
      <c r="U14" s="17" t="n">
        <f aca="false">COUNTIF(G14:N14,"")</f>
        <v>0</v>
      </c>
      <c r="V14" s="10"/>
      <c r="W14" s="10"/>
      <c r="X14" s="10"/>
    </row>
    <row r="15" customFormat="false" ht="16.4" hidden="false" customHeight="false" outlineLevel="0" collapsed="false">
      <c r="B15" s="11" t="n">
        <v>11</v>
      </c>
      <c r="C15" s="11" t="n">
        <v>11</v>
      </c>
      <c r="D15" s="12" t="s">
        <v>35</v>
      </c>
      <c r="E15" s="13" t="s">
        <v>25</v>
      </c>
      <c r="F15" s="14" t="n">
        <v>7</v>
      </c>
      <c r="G15" s="14" t="n">
        <v>81</v>
      </c>
      <c r="H15" s="14" t="n">
        <v>75</v>
      </c>
      <c r="I15" s="14" t="n">
        <v>88</v>
      </c>
      <c r="J15" s="14" t="n">
        <v>77</v>
      </c>
      <c r="K15" s="14" t="n">
        <v>84</v>
      </c>
      <c r="L15" s="14" t="n">
        <v>74</v>
      </c>
      <c r="M15" s="14" t="n">
        <v>72</v>
      </c>
      <c r="N15" s="14" t="n">
        <v>85</v>
      </c>
      <c r="O15" s="8"/>
      <c r="P15" s="8" t="n">
        <f aca="false">IF(AND(B15&lt;&gt;"C",U15&gt;0),"",IF(AND(B15="C",U15&lt;&gt;5),"",IF($D$1&lt;&gt;Ave!$AI$2,"",SUM(G15:N15))))</f>
        <v>636</v>
      </c>
      <c r="Q15" s="15" t="n">
        <f aca="false">IF(AND(B15&lt;&gt;"C",U15&gt;0),"",IF(AND(B15="C",U15&lt;&gt;5),"",IF(AND(B15="C",U15=5),P15/4,P15/8)))</f>
        <v>79.5</v>
      </c>
      <c r="R15" s="16" t="n">
        <f aca="false">IF(Q15="","",RANK(Q15,$Q$5:$Q$64))</f>
        <v>24</v>
      </c>
      <c r="S15" s="10"/>
      <c r="T15" s="10"/>
      <c r="U15" s="17" t="n">
        <f aca="false">COUNTIF(G15:N15,"")</f>
        <v>0</v>
      </c>
      <c r="V15" s="10"/>
      <c r="W15" s="10"/>
      <c r="X15" s="10"/>
    </row>
    <row r="16" customFormat="false" ht="16.4" hidden="false" customHeight="false" outlineLevel="0" collapsed="false">
      <c r="B16" s="11" t="n">
        <v>12</v>
      </c>
      <c r="C16" s="11" t="n">
        <v>12</v>
      </c>
      <c r="D16" s="12" t="s">
        <v>36</v>
      </c>
      <c r="E16" s="13" t="s">
        <v>25</v>
      </c>
      <c r="F16" s="14" t="n">
        <v>7</v>
      </c>
      <c r="G16" s="14" t="n">
        <v>75</v>
      </c>
      <c r="H16" s="14" t="n">
        <v>81</v>
      </c>
      <c r="I16" s="14" t="n">
        <v>86</v>
      </c>
      <c r="J16" s="14" t="n">
        <v>82</v>
      </c>
      <c r="K16" s="14" t="n">
        <v>89</v>
      </c>
      <c r="L16" s="14" t="n">
        <v>90</v>
      </c>
      <c r="M16" s="14" t="n">
        <v>91</v>
      </c>
      <c r="N16" s="14" t="n">
        <v>92</v>
      </c>
      <c r="O16" s="8"/>
      <c r="P16" s="8" t="n">
        <f aca="false">IF(AND(B16&lt;&gt;"C",U16&gt;0),"",IF(AND(B16="C",U16&lt;&gt;5),"",IF($D$1&lt;&gt;Ave!$AI$2,"",SUM(G16:N16))))</f>
        <v>686</v>
      </c>
      <c r="Q16" s="15" t="n">
        <f aca="false">IF(AND(B16&lt;&gt;"C",U16&gt;0),"",IF(AND(B16="C",U16&lt;&gt;5),"",IF(AND(B16="C",U16=5),P16/4,P16/8)))</f>
        <v>85.75</v>
      </c>
      <c r="R16" s="16" t="n">
        <f aca="false">IF(Q16="","",RANK(Q16,$Q$5:$Q$64))</f>
        <v>10</v>
      </c>
      <c r="S16" s="10"/>
      <c r="T16" s="10"/>
      <c r="U16" s="17" t="n">
        <f aca="false">COUNTIF(G16:N16,"")</f>
        <v>0</v>
      </c>
      <c r="V16" s="10"/>
      <c r="W16" s="10"/>
      <c r="X16" s="10"/>
    </row>
    <row r="17" customFormat="false" ht="16.4" hidden="false" customHeight="false" outlineLevel="0" collapsed="false">
      <c r="B17" s="11" t="n">
        <v>13</v>
      </c>
      <c r="C17" s="11" t="n">
        <v>13</v>
      </c>
      <c r="D17" s="12" t="s">
        <v>37</v>
      </c>
      <c r="E17" s="13" t="s">
        <v>24</v>
      </c>
      <c r="F17" s="14" t="n">
        <v>7</v>
      </c>
      <c r="G17" s="14" t="n">
        <v>97</v>
      </c>
      <c r="H17" s="14" t="n">
        <v>85</v>
      </c>
      <c r="I17" s="14" t="n">
        <v>86</v>
      </c>
      <c r="J17" s="14" t="n">
        <v>82</v>
      </c>
      <c r="K17" s="14" t="n">
        <v>87</v>
      </c>
      <c r="L17" s="14" t="n">
        <v>89</v>
      </c>
      <c r="M17" s="14" t="n">
        <v>89</v>
      </c>
      <c r="N17" s="14" t="n">
        <v>85</v>
      </c>
      <c r="O17" s="8"/>
      <c r="P17" s="8" t="n">
        <f aca="false">IF(AND(B17&lt;&gt;"C",U17&gt;0),"",IF(AND(B17="C",U17&lt;&gt;5),"",IF($D$1&lt;&gt;Ave!$AI$2,"",SUM(G17:N17))))</f>
        <v>700</v>
      </c>
      <c r="Q17" s="15" t="n">
        <f aca="false">IF(AND(B17&lt;&gt;"C",U17&gt;0),"",IF(AND(B17="C",U17&lt;&gt;5),"",IF(AND(B17="C",U17=5),P17/4,P17/8)))</f>
        <v>87.5</v>
      </c>
      <c r="R17" s="16" t="n">
        <f aca="false">IF(Q17="","",RANK(Q17,$Q$5:$Q$64))</f>
        <v>6</v>
      </c>
      <c r="S17" s="10"/>
      <c r="T17" s="10"/>
      <c r="U17" s="17" t="n">
        <f aca="false">COUNTIF(G17:N17,"")</f>
        <v>0</v>
      </c>
      <c r="V17" s="10"/>
      <c r="W17" s="10"/>
      <c r="X17" s="10"/>
    </row>
    <row r="18" customFormat="false" ht="16.4" hidden="false" customHeight="false" outlineLevel="0" collapsed="false">
      <c r="B18" s="11" t="n">
        <v>14</v>
      </c>
      <c r="C18" s="11" t="n">
        <v>14</v>
      </c>
      <c r="D18" s="12" t="s">
        <v>38</v>
      </c>
      <c r="E18" s="13" t="s">
        <v>25</v>
      </c>
      <c r="F18" s="14" t="n">
        <v>7</v>
      </c>
      <c r="G18" s="14" t="n">
        <v>66</v>
      </c>
      <c r="H18" s="14" t="n">
        <v>70</v>
      </c>
      <c r="I18" s="14" t="n">
        <v>80</v>
      </c>
      <c r="J18" s="14" t="n">
        <v>73</v>
      </c>
      <c r="K18" s="14" t="n">
        <v>70</v>
      </c>
      <c r="L18" s="14" t="n">
        <v>59</v>
      </c>
      <c r="M18" s="14" t="n">
        <v>62</v>
      </c>
      <c r="N18" s="14" t="n">
        <v>77</v>
      </c>
      <c r="O18" s="8"/>
      <c r="P18" s="8" t="n">
        <f aca="false">IF(AND(B18&lt;&gt;"C",U18&gt;0),"",IF(AND(B18="C",U18&lt;&gt;5),"",IF($D$1&lt;&gt;Ave!$AI$2,"",SUM(G18:N18))))</f>
        <v>557</v>
      </c>
      <c r="Q18" s="15" t="n">
        <f aca="false">IF(AND(B18&lt;&gt;"C",U18&gt;0),"",IF(AND(B18="C",U18&lt;&gt;5),"",IF(AND(B18="C",U18=5),P18/4,P18/8)))</f>
        <v>69.625</v>
      </c>
      <c r="R18" s="16" t="n">
        <f aca="false">IF(Q18="","",RANK(Q18,$Q$5:$Q$64))</f>
        <v>37</v>
      </c>
      <c r="S18" s="10"/>
      <c r="T18" s="10"/>
      <c r="U18" s="17" t="n">
        <f aca="false">COUNTIF(G18:N18,"")</f>
        <v>0</v>
      </c>
      <c r="V18" s="10"/>
      <c r="W18" s="10"/>
      <c r="X18" s="10"/>
    </row>
    <row r="19" customFormat="false" ht="16.4" hidden="false" customHeight="false" outlineLevel="0" collapsed="false">
      <c r="B19" s="11" t="n">
        <v>15</v>
      </c>
      <c r="C19" s="11" t="n">
        <v>15</v>
      </c>
      <c r="D19" s="12" t="s">
        <v>39</v>
      </c>
      <c r="E19" s="13" t="s">
        <v>25</v>
      </c>
      <c r="F19" s="14" t="n">
        <v>7</v>
      </c>
      <c r="G19" s="14" t="n">
        <v>94</v>
      </c>
      <c r="H19" s="14" t="n">
        <v>75</v>
      </c>
      <c r="I19" s="14" t="n">
        <v>91</v>
      </c>
      <c r="J19" s="14" t="n">
        <v>70</v>
      </c>
      <c r="K19" s="14" t="n">
        <v>85</v>
      </c>
      <c r="L19" s="14" t="n">
        <v>81</v>
      </c>
      <c r="M19" s="14" t="n">
        <v>83</v>
      </c>
      <c r="N19" s="14" t="n">
        <v>83</v>
      </c>
      <c r="O19" s="8"/>
      <c r="P19" s="8" t="n">
        <f aca="false">IF(AND(B19&lt;&gt;"C",U19&gt;0),"",IF(AND(B19="C",U19&lt;&gt;5),"",IF($D$1&lt;&gt;Ave!$AI$2,"",SUM(G19:N19))))</f>
        <v>662</v>
      </c>
      <c r="Q19" s="15" t="n">
        <f aca="false">IF(AND(B19&lt;&gt;"C",U19&gt;0),"",IF(AND(B19="C",U19&lt;&gt;5),"",IF(AND(B19="C",U19=5),P19/4,P19/8)))</f>
        <v>82.75</v>
      </c>
      <c r="R19" s="16" t="n">
        <f aca="false">IF(Q19="","",RANK(Q19,$Q$5:$Q$64))</f>
        <v>17</v>
      </c>
      <c r="S19" s="10"/>
      <c r="T19" s="10"/>
      <c r="U19" s="17" t="n">
        <f aca="false">COUNTIF(G19:N19,"")</f>
        <v>0</v>
      </c>
      <c r="V19" s="10"/>
      <c r="W19" s="10"/>
      <c r="X19" s="10"/>
    </row>
    <row r="20" customFormat="false" ht="13.8" hidden="false" customHeight="false" outlineLevel="0" collapsed="false">
      <c r="B20" s="11" t="n">
        <v>16</v>
      </c>
      <c r="C20" s="11" t="n">
        <v>16</v>
      </c>
      <c r="D20" s="12" t="s">
        <v>40</v>
      </c>
      <c r="E20" s="13" t="s">
        <v>24</v>
      </c>
      <c r="F20" s="14" t="n">
        <v>7</v>
      </c>
      <c r="G20" s="14"/>
      <c r="H20" s="14"/>
      <c r="I20" s="14"/>
      <c r="J20" s="14"/>
      <c r="K20" s="14"/>
      <c r="L20" s="14"/>
      <c r="M20" s="14"/>
      <c r="N20" s="14"/>
      <c r="O20" s="8"/>
      <c r="P20" s="8" t="str">
        <f aca="false">IF(AND(B20&lt;&gt;"C",U20&gt;0),"",IF(AND(B20="C",U20&lt;&gt;5),"",IF($D$1&lt;&gt;Ave!$AI$2,"",SUM(G20:N20))))</f>
        <v/>
      </c>
      <c r="Q20" s="15" t="str">
        <f aca="false">IF(AND(B20&lt;&gt;"C",U20&gt;0),"",IF(AND(B20="C",U20&lt;&gt;5),"",IF(AND(B20="C",U20=5),P20/4,P20/8)))</f>
        <v/>
      </c>
      <c r="R20" s="16" t="str">
        <f aca="false">IF(Q20="","",RANK(Q20,$Q$5:$Q$64))</f>
        <v/>
      </c>
      <c r="S20" s="10"/>
      <c r="T20" s="10"/>
      <c r="U20" s="17" t="n">
        <f aca="false">COUNTIF(G20:N20,"")</f>
        <v>8</v>
      </c>
      <c r="V20" s="10"/>
      <c r="W20" s="10"/>
      <c r="X20" s="10"/>
    </row>
    <row r="21" customFormat="false" ht="16.4" hidden="false" customHeight="false" outlineLevel="0" collapsed="false">
      <c r="B21" s="11" t="n">
        <v>17</v>
      </c>
      <c r="C21" s="11" t="n">
        <v>17</v>
      </c>
      <c r="D21" s="12" t="s">
        <v>41</v>
      </c>
      <c r="E21" s="13" t="s">
        <v>24</v>
      </c>
      <c r="F21" s="14" t="n">
        <v>7</v>
      </c>
      <c r="G21" s="14" t="n">
        <v>99</v>
      </c>
      <c r="H21" s="14" t="n">
        <v>100</v>
      </c>
      <c r="I21" s="14" t="n">
        <v>95</v>
      </c>
      <c r="J21" s="14" t="n">
        <v>94</v>
      </c>
      <c r="K21" s="14" t="n">
        <v>98</v>
      </c>
      <c r="L21" s="14" t="n">
        <v>99</v>
      </c>
      <c r="M21" s="14" t="n">
        <v>99</v>
      </c>
      <c r="N21" s="14" t="n">
        <v>83</v>
      </c>
      <c r="O21" s="8"/>
      <c r="P21" s="8" t="n">
        <f aca="false">IF(AND(B21&lt;&gt;"C",U21&gt;0),"",IF(AND(B21="C",U21&lt;&gt;5),"",IF($D$1&lt;&gt;Ave!$AI$2,"",SUM(G21:N21))))</f>
        <v>767</v>
      </c>
      <c r="Q21" s="15" t="n">
        <f aca="false">IF(AND(B21&lt;&gt;"C",U21&gt;0),"",IF(AND(B21="C",U21&lt;&gt;5),"",IF(AND(B21="C",U21=5),P21/4,P21/8)))</f>
        <v>95.875</v>
      </c>
      <c r="R21" s="16" t="n">
        <f aca="false">IF(Q21="","",RANK(Q21,$Q$5:$Q$64))</f>
        <v>1</v>
      </c>
      <c r="S21" s="10"/>
      <c r="T21" s="10"/>
      <c r="U21" s="17" t="n">
        <f aca="false">COUNTIF(G21:N21,"")</f>
        <v>0</v>
      </c>
      <c r="V21" s="10"/>
      <c r="W21" s="10"/>
      <c r="X21" s="10"/>
    </row>
    <row r="22" customFormat="false" ht="16.4" hidden="false" customHeight="false" outlineLevel="0" collapsed="false">
      <c r="B22" s="11" t="n">
        <v>18</v>
      </c>
      <c r="C22" s="11" t="n">
        <v>18</v>
      </c>
      <c r="D22" s="12" t="s">
        <v>42</v>
      </c>
      <c r="E22" s="13" t="s">
        <v>24</v>
      </c>
      <c r="F22" s="14" t="n">
        <v>7</v>
      </c>
      <c r="G22" s="14" t="n">
        <v>72</v>
      </c>
      <c r="H22" s="14" t="n">
        <v>83</v>
      </c>
      <c r="I22" s="14" t="n">
        <v>60</v>
      </c>
      <c r="J22" s="14" t="n">
        <v>68</v>
      </c>
      <c r="K22" s="14" t="n">
        <v>86</v>
      </c>
      <c r="L22" s="14" t="n">
        <v>89</v>
      </c>
      <c r="M22" s="14" t="n">
        <v>70</v>
      </c>
      <c r="N22" s="14" t="n">
        <v>75</v>
      </c>
      <c r="O22" s="8"/>
      <c r="P22" s="8" t="n">
        <f aca="false">IF(AND(B22&lt;&gt;"C",U22&gt;0),"",IF(AND(B22="C",U22&lt;&gt;5),"",IF($D$1&lt;&gt;Ave!$AI$2,"",SUM(G22:N22))))</f>
        <v>603</v>
      </c>
      <c r="Q22" s="15" t="n">
        <f aca="false">IF(AND(B22&lt;&gt;"C",U22&gt;0),"",IF(AND(B22="C",U22&lt;&gt;5),"",IF(AND(B22="C",U22=5),P22/4,P22/8)))</f>
        <v>75.375</v>
      </c>
      <c r="R22" s="16" t="n">
        <f aca="false">IF(Q22="","",RANK(Q22,$Q$5:$Q$64))</f>
        <v>29</v>
      </c>
      <c r="S22" s="10"/>
      <c r="T22" s="10"/>
      <c r="U22" s="17" t="n">
        <f aca="false">COUNTIF(G22:N22,"")</f>
        <v>0</v>
      </c>
      <c r="V22" s="10"/>
      <c r="W22" s="10"/>
      <c r="X22" s="10"/>
    </row>
    <row r="23" customFormat="false" ht="16.4" hidden="false" customHeight="false" outlineLevel="0" collapsed="false">
      <c r="B23" s="11" t="n">
        <v>19</v>
      </c>
      <c r="C23" s="11" t="n">
        <v>19</v>
      </c>
      <c r="D23" s="12" t="s">
        <v>43</v>
      </c>
      <c r="E23" s="13" t="s">
        <v>24</v>
      </c>
      <c r="F23" s="14" t="n">
        <v>7</v>
      </c>
      <c r="G23" s="14" t="n">
        <v>52</v>
      </c>
      <c r="H23" s="14" t="n">
        <v>62</v>
      </c>
      <c r="I23" s="14" t="n">
        <v>41</v>
      </c>
      <c r="J23" s="14" t="n">
        <v>62</v>
      </c>
      <c r="K23" s="14" t="n">
        <v>64</v>
      </c>
      <c r="L23" s="14" t="n">
        <v>70</v>
      </c>
      <c r="M23" s="14" t="n">
        <v>81</v>
      </c>
      <c r="N23" s="14" t="n">
        <v>94</v>
      </c>
      <c r="O23" s="8"/>
      <c r="P23" s="8" t="n">
        <f aca="false">IF(AND(B23&lt;&gt;"C",U23&gt;0),"",IF(AND(B23="C",U23&lt;&gt;5),"",IF($D$1&lt;&gt;Ave!$AI$2,"",SUM(G23:N23))))</f>
        <v>526</v>
      </c>
      <c r="Q23" s="15" t="n">
        <f aca="false">IF(AND(B23&lt;&gt;"C",U23&gt;0),"",IF(AND(B23="C",U23&lt;&gt;5),"",IF(AND(B23="C",U23=5),P23/4,P23/8)))</f>
        <v>65.75</v>
      </c>
      <c r="R23" s="16" t="n">
        <f aca="false">IF(Q23="","",RANK(Q23,$Q$5:$Q$64))</f>
        <v>40</v>
      </c>
      <c r="S23" s="10"/>
      <c r="T23" s="10"/>
      <c r="U23" s="17" t="n">
        <f aca="false">COUNTIF(G23:N23,"")</f>
        <v>0</v>
      </c>
      <c r="V23" s="10"/>
      <c r="W23" s="10"/>
      <c r="X23" s="10"/>
    </row>
    <row r="24" customFormat="false" ht="16.4" hidden="false" customHeight="false" outlineLevel="0" collapsed="false">
      <c r="B24" s="11" t="n">
        <v>20</v>
      </c>
      <c r="C24" s="11" t="n">
        <v>20</v>
      </c>
      <c r="D24" s="12" t="s">
        <v>44</v>
      </c>
      <c r="E24" s="13" t="s">
        <v>24</v>
      </c>
      <c r="F24" s="14" t="n">
        <v>7</v>
      </c>
      <c r="G24" s="14" t="n">
        <v>80</v>
      </c>
      <c r="H24" s="14" t="n">
        <v>78</v>
      </c>
      <c r="I24" s="14" t="n">
        <v>91</v>
      </c>
      <c r="J24" s="14" t="n">
        <v>75</v>
      </c>
      <c r="K24" s="14" t="n">
        <v>78</v>
      </c>
      <c r="L24" s="14" t="n">
        <v>85</v>
      </c>
      <c r="M24" s="14" t="n">
        <v>72</v>
      </c>
      <c r="N24" s="14" t="n">
        <v>78</v>
      </c>
      <c r="O24" s="8"/>
      <c r="P24" s="8" t="n">
        <f aca="false">IF(AND(B24&lt;&gt;"C",U24&gt;0),"",IF(AND(B24="C",U24&lt;&gt;5),"",IF($D$1&lt;&gt;Ave!$AI$2,"",SUM(G24:N24))))</f>
        <v>637</v>
      </c>
      <c r="Q24" s="15" t="n">
        <f aca="false">IF(AND(B24&lt;&gt;"C",U24&gt;0),"",IF(AND(B24="C",U24&lt;&gt;5),"",IF(AND(B24="C",U24=5),P24/4,P24/8)))</f>
        <v>79.625</v>
      </c>
      <c r="R24" s="16" t="n">
        <f aca="false">IF(Q24="","",RANK(Q24,$Q$5:$Q$64))</f>
        <v>23</v>
      </c>
      <c r="S24" s="10"/>
      <c r="T24" s="10"/>
      <c r="U24" s="17" t="n">
        <f aca="false">COUNTIF(G24:N24,"")</f>
        <v>0</v>
      </c>
      <c r="V24" s="10"/>
      <c r="W24" s="10"/>
      <c r="X24" s="10"/>
    </row>
    <row r="25" customFormat="false" ht="16.4" hidden="false" customHeight="false" outlineLevel="0" collapsed="false">
      <c r="B25" s="11" t="n">
        <v>21</v>
      </c>
      <c r="C25" s="11" t="n">
        <v>21</v>
      </c>
      <c r="D25" s="12" t="s">
        <v>45</v>
      </c>
      <c r="E25" s="13" t="s">
        <v>25</v>
      </c>
      <c r="F25" s="14" t="n">
        <v>7</v>
      </c>
      <c r="G25" s="14" t="n">
        <v>50</v>
      </c>
      <c r="H25" s="14" t="n">
        <v>61</v>
      </c>
      <c r="I25" s="14" t="n">
        <v>54</v>
      </c>
      <c r="J25" s="14" t="n">
        <v>49</v>
      </c>
      <c r="K25" s="14" t="n">
        <v>51</v>
      </c>
      <c r="L25" s="14" t="n">
        <v>60</v>
      </c>
      <c r="M25" s="14" t="n">
        <v>73</v>
      </c>
      <c r="N25" s="14" t="n">
        <v>59</v>
      </c>
      <c r="O25" s="8"/>
      <c r="P25" s="8" t="n">
        <f aca="false">IF(AND(B25&lt;&gt;"C",U25&gt;0),"",IF(AND(B25="C",U25&lt;&gt;5),"",IF($D$1&lt;&gt;Ave!$AI$2,"",SUM(G25:N25))))</f>
        <v>457</v>
      </c>
      <c r="Q25" s="15" t="n">
        <f aca="false">IF(AND(B25&lt;&gt;"C",U25&gt;0),"",IF(AND(B25="C",U25&lt;&gt;5),"",IF(AND(B25="C",U25=5),P25/4,P25/8)))</f>
        <v>57.125</v>
      </c>
      <c r="R25" s="16" t="n">
        <f aca="false">IF(Q25="","",RANK(Q25,$Q$5:$Q$64))</f>
        <v>48</v>
      </c>
      <c r="S25" s="10"/>
      <c r="T25" s="10"/>
      <c r="U25" s="17" t="n">
        <f aca="false">COUNTIF(G25:N25,"")</f>
        <v>0</v>
      </c>
      <c r="V25" s="10"/>
      <c r="W25" s="10"/>
      <c r="X25" s="10"/>
    </row>
    <row r="26" customFormat="false" ht="16.4" hidden="false" customHeight="false" outlineLevel="0" collapsed="false">
      <c r="B26" s="11" t="n">
        <v>22</v>
      </c>
      <c r="C26" s="11" t="n">
        <v>22</v>
      </c>
      <c r="D26" s="12" t="s">
        <v>46</v>
      </c>
      <c r="E26" s="13" t="s">
        <v>24</v>
      </c>
      <c r="F26" s="14" t="n">
        <v>7</v>
      </c>
      <c r="G26" s="14" t="n">
        <v>94</v>
      </c>
      <c r="H26" s="14" t="n">
        <v>95</v>
      </c>
      <c r="I26" s="14" t="n">
        <v>96</v>
      </c>
      <c r="J26" s="14" t="n">
        <v>89</v>
      </c>
      <c r="K26" s="14" t="n">
        <v>96</v>
      </c>
      <c r="L26" s="14" t="n">
        <v>85</v>
      </c>
      <c r="M26" s="14" t="n">
        <v>89</v>
      </c>
      <c r="N26" s="14" t="n">
        <v>70</v>
      </c>
      <c r="O26" s="8"/>
      <c r="P26" s="8" t="n">
        <f aca="false">IF(AND(B26&lt;&gt;"C",U26&gt;0),"",IF(AND(B26="C",U26&lt;&gt;5),"",IF($D$1&lt;&gt;Ave!$AI$2,"",SUM(G26:N26))))</f>
        <v>714</v>
      </c>
      <c r="Q26" s="15" t="n">
        <f aca="false">IF(AND(B26&lt;&gt;"C",U26&gt;0),"",IF(AND(B26="C",U26&lt;&gt;5),"",IF(AND(B26="C",U26=5),P26/4,P26/8)))</f>
        <v>89.25</v>
      </c>
      <c r="R26" s="16" t="n">
        <f aca="false">IF(Q26="","",RANK(Q26,$Q$5:$Q$64))</f>
        <v>4</v>
      </c>
      <c r="S26" s="10"/>
      <c r="T26" s="10"/>
      <c r="U26" s="17" t="n">
        <f aca="false">COUNTIF(G26:N26,"")</f>
        <v>0</v>
      </c>
      <c r="V26" s="10"/>
      <c r="W26" s="10"/>
      <c r="X26" s="10"/>
    </row>
    <row r="27" customFormat="false" ht="16.4" hidden="false" customHeight="false" outlineLevel="0" collapsed="false">
      <c r="B27" s="11" t="n">
        <v>23</v>
      </c>
      <c r="C27" s="11" t="n">
        <v>23</v>
      </c>
      <c r="D27" s="12" t="s">
        <v>47</v>
      </c>
      <c r="E27" s="13" t="s">
        <v>25</v>
      </c>
      <c r="F27" s="14" t="n">
        <v>7</v>
      </c>
      <c r="G27" s="14" t="n">
        <v>77</v>
      </c>
      <c r="H27" s="14" t="n">
        <v>77</v>
      </c>
      <c r="I27" s="14" t="n">
        <v>86</v>
      </c>
      <c r="J27" s="14" t="n">
        <v>64</v>
      </c>
      <c r="K27" s="14" t="n">
        <v>72</v>
      </c>
      <c r="L27" s="14" t="n">
        <v>76</v>
      </c>
      <c r="M27" s="14" t="n">
        <v>81</v>
      </c>
      <c r="N27" s="14" t="n">
        <v>86</v>
      </c>
      <c r="O27" s="8"/>
      <c r="P27" s="8" t="n">
        <f aca="false">IF(AND(B27&lt;&gt;"C",U27&gt;0),"",IF(AND(B27="C",U27&lt;&gt;5),"",IF($D$1&lt;&gt;Ave!$AI$2,"",SUM(G27:N27))))</f>
        <v>619</v>
      </c>
      <c r="Q27" s="15" t="n">
        <f aca="false">IF(AND(B27&lt;&gt;"C",U27&gt;0),"",IF(AND(B27="C",U27&lt;&gt;5),"",IF(AND(B27="C",U27=5),P27/4,P27/8)))</f>
        <v>77.375</v>
      </c>
      <c r="R27" s="16" t="n">
        <f aca="false">IF(Q27="","",RANK(Q27,$Q$5:$Q$64))</f>
        <v>27</v>
      </c>
      <c r="S27" s="10"/>
      <c r="T27" s="10"/>
      <c r="U27" s="17" t="n">
        <f aca="false">COUNTIF(G27:N27,"")</f>
        <v>0</v>
      </c>
      <c r="V27" s="10"/>
      <c r="W27" s="10"/>
      <c r="X27" s="10"/>
    </row>
    <row r="28" customFormat="false" ht="16.4" hidden="false" customHeight="false" outlineLevel="0" collapsed="false">
      <c r="B28" s="11" t="n">
        <v>24</v>
      </c>
      <c r="C28" s="11" t="n">
        <v>24</v>
      </c>
      <c r="D28" s="12" t="s">
        <v>48</v>
      </c>
      <c r="E28" s="13" t="s">
        <v>25</v>
      </c>
      <c r="F28" s="14" t="n">
        <v>7</v>
      </c>
      <c r="G28" s="14" t="n">
        <v>87</v>
      </c>
      <c r="H28" s="14" t="n">
        <v>75</v>
      </c>
      <c r="I28" s="14" t="n">
        <v>75</v>
      </c>
      <c r="J28" s="14" t="n">
        <v>63</v>
      </c>
      <c r="K28" s="14" t="n">
        <v>64</v>
      </c>
      <c r="L28" s="14" t="n">
        <v>78</v>
      </c>
      <c r="M28" s="14" t="n">
        <v>72</v>
      </c>
      <c r="N28" s="14" t="n">
        <v>73</v>
      </c>
      <c r="O28" s="8"/>
      <c r="P28" s="8" t="n">
        <f aca="false">IF(AND(B28&lt;&gt;"C",U28&gt;0),"",IF(AND(B28="C",U28&lt;&gt;5),"",IF($D$1&lt;&gt;Ave!$AI$2,"",SUM(G28:N28))))</f>
        <v>587</v>
      </c>
      <c r="Q28" s="15" t="n">
        <f aca="false">IF(AND(B28&lt;&gt;"C",U28&gt;0),"",IF(AND(B28="C",U28&lt;&gt;5),"",IF(AND(B28="C",U28=5),P28/4,P28/8)))</f>
        <v>73.375</v>
      </c>
      <c r="R28" s="16" t="n">
        <f aca="false">IF(Q28="","",RANK(Q28,$Q$5:$Q$64))</f>
        <v>34</v>
      </c>
      <c r="S28" s="10"/>
      <c r="T28" s="10"/>
      <c r="U28" s="17" t="n">
        <f aca="false">COUNTIF(G28:N28,"")</f>
        <v>0</v>
      </c>
      <c r="V28" s="10"/>
      <c r="W28" s="10"/>
      <c r="X28" s="10"/>
    </row>
    <row r="29" customFormat="false" ht="16.4" hidden="false" customHeight="false" outlineLevel="0" collapsed="false">
      <c r="B29" s="11" t="n">
        <v>25</v>
      </c>
      <c r="C29" s="11" t="n">
        <v>25</v>
      </c>
      <c r="D29" s="12" t="s">
        <v>49</v>
      </c>
      <c r="E29" s="13" t="s">
        <v>24</v>
      </c>
      <c r="F29" s="14" t="n">
        <v>7</v>
      </c>
      <c r="G29" s="14" t="n">
        <v>96</v>
      </c>
      <c r="H29" s="14" t="n">
        <v>99</v>
      </c>
      <c r="I29" s="14" t="n">
        <v>97</v>
      </c>
      <c r="J29" s="14" t="n">
        <v>89</v>
      </c>
      <c r="K29" s="14" t="n">
        <v>92</v>
      </c>
      <c r="L29" s="14" t="n">
        <v>87</v>
      </c>
      <c r="M29" s="14" t="n">
        <v>95</v>
      </c>
      <c r="N29" s="14" t="n">
        <v>89</v>
      </c>
      <c r="O29" s="8"/>
      <c r="P29" s="8" t="n">
        <f aca="false">IF(AND(B29&lt;&gt;"C",U29&gt;0),"",IF(AND(B29="C",U29&lt;&gt;5),"",IF($D$1&lt;&gt;Ave!$AI$2,"",SUM(G29:N29))))</f>
        <v>744</v>
      </c>
      <c r="Q29" s="15" t="n">
        <f aca="false">IF(AND(B29&lt;&gt;"C",U29&gt;0),"",IF(AND(B29="C",U29&lt;&gt;5),"",IF(AND(B29="C",U29=5),P29/4,P29/8)))</f>
        <v>93</v>
      </c>
      <c r="R29" s="16" t="n">
        <f aca="false">IF(Q29="","",RANK(Q29,$Q$5:$Q$64))</f>
        <v>3</v>
      </c>
      <c r="S29" s="10"/>
      <c r="T29" s="10"/>
      <c r="U29" s="17" t="n">
        <f aca="false">COUNTIF(G29:N29,"")</f>
        <v>0</v>
      </c>
      <c r="V29" s="10"/>
      <c r="W29" s="10"/>
      <c r="X29" s="10"/>
    </row>
    <row r="30" customFormat="false" ht="16.4" hidden="false" customHeight="false" outlineLevel="0" collapsed="false">
      <c r="B30" s="11" t="n">
        <v>26</v>
      </c>
      <c r="C30" s="11" t="n">
        <v>26</v>
      </c>
      <c r="D30" s="12" t="s">
        <v>50</v>
      </c>
      <c r="E30" s="13" t="s">
        <v>24</v>
      </c>
      <c r="F30" s="14" t="n">
        <v>7</v>
      </c>
      <c r="G30" s="14" t="n">
        <v>91</v>
      </c>
      <c r="H30" s="14" t="n">
        <v>91</v>
      </c>
      <c r="I30" s="14" t="n">
        <v>90</v>
      </c>
      <c r="J30" s="14" t="n">
        <v>78</v>
      </c>
      <c r="K30" s="14" t="n">
        <v>96</v>
      </c>
      <c r="L30" s="14" t="n">
        <v>83</v>
      </c>
      <c r="M30" s="14" t="n">
        <v>93</v>
      </c>
      <c r="N30" s="14" t="n">
        <v>73</v>
      </c>
      <c r="O30" s="8"/>
      <c r="P30" s="8" t="n">
        <f aca="false">IF(AND(B30&lt;&gt;"C",U30&gt;0),"",IF(AND(B30="C",U30&lt;&gt;5),"",IF($D$1&lt;&gt;Ave!$AI$2,"",SUM(G30:N30))))</f>
        <v>695</v>
      </c>
      <c r="Q30" s="15" t="n">
        <f aca="false">IF(AND(B30&lt;&gt;"C",U30&gt;0),"",IF(AND(B30="C",U30&lt;&gt;5),"",IF(AND(B30="C",U30=5),P30/4,P30/8)))</f>
        <v>86.875</v>
      </c>
      <c r="R30" s="16" t="n">
        <f aca="false">IF(Q30="","",RANK(Q30,$Q$5:$Q$64))</f>
        <v>8</v>
      </c>
      <c r="S30" s="10"/>
      <c r="T30" s="10"/>
      <c r="U30" s="17" t="n">
        <f aca="false">COUNTIF(G30:N30,"")</f>
        <v>0</v>
      </c>
      <c r="V30" s="10"/>
      <c r="W30" s="10"/>
      <c r="X30" s="10"/>
    </row>
    <row r="31" customFormat="false" ht="16.4" hidden="false" customHeight="false" outlineLevel="0" collapsed="false">
      <c r="B31" s="11" t="n">
        <v>27</v>
      </c>
      <c r="C31" s="11" t="n">
        <v>27</v>
      </c>
      <c r="D31" s="12" t="s">
        <v>51</v>
      </c>
      <c r="E31" s="13" t="s">
        <v>24</v>
      </c>
      <c r="F31" s="14" t="n">
        <v>7</v>
      </c>
      <c r="G31" s="14" t="n">
        <v>25</v>
      </c>
      <c r="H31" s="14" t="n">
        <v>32</v>
      </c>
      <c r="I31" s="14" t="n">
        <v>32</v>
      </c>
      <c r="J31" s="14" t="n">
        <v>60</v>
      </c>
      <c r="K31" s="14" t="n">
        <v>24</v>
      </c>
      <c r="L31" s="14" t="n">
        <v>36</v>
      </c>
      <c r="M31" s="14" t="n">
        <v>25</v>
      </c>
      <c r="N31" s="14" t="n">
        <v>60</v>
      </c>
      <c r="O31" s="8"/>
      <c r="P31" s="8" t="n">
        <f aca="false">IF(AND(B31&lt;&gt;"C",U31&gt;0),"",IF(AND(B31="C",U31&lt;&gt;5),"",IF($D$1&lt;&gt;Ave!$AI$2,"",SUM(G31:N31))))</f>
        <v>294</v>
      </c>
      <c r="Q31" s="15" t="n">
        <f aca="false">IF(AND(B31&lt;&gt;"C",U31&gt;0),"",IF(AND(B31="C",U31&lt;&gt;5),"",IF(AND(B31="C",U31=5),P31/4,P31/8)))</f>
        <v>36.75</v>
      </c>
      <c r="R31" s="16" t="n">
        <f aca="false">IF(Q31="","",RANK(Q31,$Q$5:$Q$64))</f>
        <v>49</v>
      </c>
      <c r="S31" s="10"/>
      <c r="T31" s="10"/>
      <c r="U31" s="17" t="n">
        <f aca="false">COUNTIF(G31:N31,"")</f>
        <v>0</v>
      </c>
      <c r="V31" s="10"/>
      <c r="W31" s="10"/>
      <c r="X31" s="10"/>
    </row>
    <row r="32" customFormat="false" ht="16.4" hidden="false" customHeight="false" outlineLevel="0" collapsed="false">
      <c r="B32" s="11" t="n">
        <v>28</v>
      </c>
      <c r="C32" s="11" t="n">
        <v>28</v>
      </c>
      <c r="D32" s="12" t="s">
        <v>52</v>
      </c>
      <c r="E32" s="13" t="s">
        <v>24</v>
      </c>
      <c r="F32" s="14" t="n">
        <v>7</v>
      </c>
      <c r="G32" s="14" t="n">
        <v>77</v>
      </c>
      <c r="H32" s="14" t="n">
        <v>84</v>
      </c>
      <c r="I32" s="14" t="n">
        <v>90</v>
      </c>
      <c r="J32" s="14" t="n">
        <v>63</v>
      </c>
      <c r="K32" s="14" t="n">
        <v>70</v>
      </c>
      <c r="L32" s="14" t="n">
        <v>75</v>
      </c>
      <c r="M32" s="14" t="n">
        <v>74</v>
      </c>
      <c r="N32" s="14" t="n">
        <v>60</v>
      </c>
      <c r="O32" s="8"/>
      <c r="P32" s="8" t="n">
        <f aca="false">IF(AND(B32&lt;&gt;"C",U32&gt;0),"",IF(AND(B32="C",U32&lt;&gt;5),"",IF($D$1&lt;&gt;Ave!$AI$2,"",SUM(G32:N32))))</f>
        <v>593</v>
      </c>
      <c r="Q32" s="15" t="n">
        <f aca="false">IF(AND(B32&lt;&gt;"C",U32&gt;0),"",IF(AND(B32="C",U32&lt;&gt;5),"",IF(AND(B32="C",U32=5),P32/4,P32/8)))</f>
        <v>74.125</v>
      </c>
      <c r="R32" s="16" t="n">
        <f aca="false">IF(Q32="","",RANK(Q32,$Q$5:$Q$64))</f>
        <v>32</v>
      </c>
      <c r="S32" s="10"/>
      <c r="T32" s="10"/>
      <c r="U32" s="17" t="n">
        <f aca="false">COUNTIF(G32:N32,"")</f>
        <v>0</v>
      </c>
      <c r="V32" s="10"/>
      <c r="W32" s="10"/>
      <c r="X32" s="10"/>
    </row>
    <row r="33" customFormat="false" ht="16.4" hidden="false" customHeight="false" outlineLevel="0" collapsed="false">
      <c r="B33" s="11" t="n">
        <v>29</v>
      </c>
      <c r="C33" s="11" t="n">
        <v>29</v>
      </c>
      <c r="D33" s="12" t="s">
        <v>53</v>
      </c>
      <c r="E33" s="13" t="s">
        <v>25</v>
      </c>
      <c r="F33" s="14" t="n">
        <v>7</v>
      </c>
      <c r="G33" s="14" t="n">
        <v>85</v>
      </c>
      <c r="H33" s="14" t="n">
        <v>77</v>
      </c>
      <c r="I33" s="14" t="n">
        <v>88</v>
      </c>
      <c r="J33" s="14" t="n">
        <v>71</v>
      </c>
      <c r="K33" s="14" t="n">
        <v>80</v>
      </c>
      <c r="L33" s="14" t="n">
        <v>91</v>
      </c>
      <c r="M33" s="14" t="n">
        <v>68</v>
      </c>
      <c r="N33" s="14" t="n">
        <v>94</v>
      </c>
      <c r="O33" s="8"/>
      <c r="P33" s="8" t="n">
        <f aca="false">IF(AND(B33&lt;&gt;"C",U33&gt;0),"",IF(AND(B33="C",U33&lt;&gt;5),"",IF($D$1&lt;&gt;Ave!$AI$2,"",SUM(G33:N33))))</f>
        <v>654</v>
      </c>
      <c r="Q33" s="15" t="n">
        <f aca="false">IF(AND(B33&lt;&gt;"C",U33&gt;0),"",IF(AND(B33="C",U33&lt;&gt;5),"",IF(AND(B33="C",U33=5),P33/4,P33/8)))</f>
        <v>81.75</v>
      </c>
      <c r="R33" s="16" t="n">
        <f aca="false">IF(Q33="","",RANK(Q33,$Q$5:$Q$64))</f>
        <v>18</v>
      </c>
      <c r="S33" s="10"/>
      <c r="T33" s="10"/>
      <c r="U33" s="17" t="n">
        <f aca="false">COUNTIF(G33:N33,"")</f>
        <v>0</v>
      </c>
      <c r="V33" s="10"/>
      <c r="W33" s="10"/>
      <c r="X33" s="10"/>
    </row>
    <row r="34" customFormat="false" ht="16.4" hidden="false" customHeight="false" outlineLevel="0" collapsed="false">
      <c r="B34" s="11" t="n">
        <v>30</v>
      </c>
      <c r="C34" s="11" t="n">
        <v>30</v>
      </c>
      <c r="D34" s="12" t="s">
        <v>54</v>
      </c>
      <c r="E34" s="13" t="s">
        <v>25</v>
      </c>
      <c r="F34" s="14" t="n">
        <v>7</v>
      </c>
      <c r="G34" s="14" t="n">
        <v>73</v>
      </c>
      <c r="H34" s="14" t="n">
        <v>68</v>
      </c>
      <c r="I34" s="14" t="n">
        <v>82</v>
      </c>
      <c r="J34" s="14" t="n">
        <v>69</v>
      </c>
      <c r="K34" s="14" t="n">
        <v>70</v>
      </c>
      <c r="L34" s="14" t="n">
        <v>75</v>
      </c>
      <c r="M34" s="14" t="n">
        <v>76</v>
      </c>
      <c r="N34" s="14" t="n">
        <v>81</v>
      </c>
      <c r="O34" s="8"/>
      <c r="P34" s="8" t="n">
        <f aca="false">IF(AND(B34&lt;&gt;"C",U34&gt;0),"",IF(AND(B34="C",U34&lt;&gt;5),"",IF($D$1&lt;&gt;Ave!$AI$2,"",SUM(G34:N34))))</f>
        <v>594</v>
      </c>
      <c r="Q34" s="15" t="n">
        <f aca="false">IF(AND(B34&lt;&gt;"C",U34&gt;0),"",IF(AND(B34="C",U34&lt;&gt;5),"",IF(AND(B34="C",U34=5),P34/4,P34/8)))</f>
        <v>74.25</v>
      </c>
      <c r="R34" s="16" t="n">
        <f aca="false">IF(Q34="","",RANK(Q34,$Q$5:$Q$64))</f>
        <v>31</v>
      </c>
      <c r="S34" s="10"/>
      <c r="T34" s="10"/>
      <c r="U34" s="17" t="n">
        <f aca="false">COUNTIF(G34:N34,"")</f>
        <v>0</v>
      </c>
      <c r="V34" s="10"/>
      <c r="W34" s="10"/>
      <c r="X34" s="10"/>
    </row>
    <row r="35" customFormat="false" ht="16.4" hidden="false" customHeight="false" outlineLevel="0" collapsed="false">
      <c r="B35" s="11" t="n">
        <v>31</v>
      </c>
      <c r="C35" s="11" t="n">
        <v>31</v>
      </c>
      <c r="D35" s="12" t="s">
        <v>55</v>
      </c>
      <c r="E35" s="13" t="s">
        <v>25</v>
      </c>
      <c r="F35" s="14" t="n">
        <v>7</v>
      </c>
      <c r="G35" s="14" t="n">
        <v>88</v>
      </c>
      <c r="H35" s="14" t="n">
        <v>73</v>
      </c>
      <c r="I35" s="14" t="n">
        <v>88</v>
      </c>
      <c r="J35" s="14" t="n">
        <v>88</v>
      </c>
      <c r="K35" s="14" t="n">
        <v>79</v>
      </c>
      <c r="L35" s="14" t="n">
        <v>74</v>
      </c>
      <c r="M35" s="14" t="n">
        <v>71</v>
      </c>
      <c r="N35" s="14" t="n">
        <v>85</v>
      </c>
      <c r="O35" s="8"/>
      <c r="P35" s="8" t="n">
        <f aca="false">IF(AND(B35&lt;&gt;"C",U35&gt;0),"",IF(AND(B35="C",U35&lt;&gt;5),"",IF($D$1&lt;&gt;Ave!$AI$2,"",SUM(G35:N35))))</f>
        <v>646</v>
      </c>
      <c r="Q35" s="15" t="n">
        <f aca="false">IF(AND(B35&lt;&gt;"C",U35&gt;0),"",IF(AND(B35="C",U35&lt;&gt;5),"",IF(AND(B35="C",U35=5),P35/4,P35/8)))</f>
        <v>80.75</v>
      </c>
      <c r="R35" s="16" t="n">
        <f aca="false">IF(Q35="","",RANK(Q35,$Q$5:$Q$64))</f>
        <v>20</v>
      </c>
      <c r="S35" s="10"/>
      <c r="T35" s="10"/>
      <c r="U35" s="17" t="n">
        <f aca="false">COUNTIF(G35:N35,"")</f>
        <v>0</v>
      </c>
      <c r="V35" s="10"/>
      <c r="W35" s="10"/>
      <c r="X35" s="10"/>
    </row>
    <row r="36" customFormat="false" ht="16.4" hidden="false" customHeight="false" outlineLevel="0" collapsed="false">
      <c r="B36" s="11" t="n">
        <v>32</v>
      </c>
      <c r="C36" s="11" t="n">
        <v>32</v>
      </c>
      <c r="D36" s="12" t="s">
        <v>56</v>
      </c>
      <c r="E36" s="13" t="s">
        <v>25</v>
      </c>
      <c r="F36" s="14" t="n">
        <v>7</v>
      </c>
      <c r="G36" s="14" t="n">
        <v>91</v>
      </c>
      <c r="H36" s="14" t="n">
        <v>80</v>
      </c>
      <c r="I36" s="14" t="n">
        <v>88</v>
      </c>
      <c r="J36" s="14" t="n">
        <v>85</v>
      </c>
      <c r="K36" s="14" t="n">
        <v>91</v>
      </c>
      <c r="L36" s="14" t="n">
        <v>81</v>
      </c>
      <c r="M36" s="14" t="n">
        <v>82</v>
      </c>
      <c r="N36" s="14" t="n">
        <v>77</v>
      </c>
      <c r="O36" s="8"/>
      <c r="P36" s="8" t="n">
        <f aca="false">IF(AND(B36&lt;&gt;"C",U36&gt;0),"",IF(AND(B36="C",U36&lt;&gt;5),"",IF($D$1&lt;&gt;Ave!$AI$2,"",SUM(G36:N36))))</f>
        <v>675</v>
      </c>
      <c r="Q36" s="15" t="n">
        <f aca="false">IF(AND(B36&lt;&gt;"C",U36&gt;0),"",IF(AND(B36="C",U36&lt;&gt;5),"",IF(AND(B36="C",U36=5),P36/4,P36/8)))</f>
        <v>84.375</v>
      </c>
      <c r="R36" s="16" t="n">
        <f aca="false">IF(Q36="","",RANK(Q36,$Q$5:$Q$64))</f>
        <v>12</v>
      </c>
      <c r="S36" s="10"/>
      <c r="T36" s="10"/>
      <c r="U36" s="17" t="n">
        <f aca="false">COUNTIF(G36:N36,"")</f>
        <v>0</v>
      </c>
      <c r="V36" s="10"/>
      <c r="W36" s="10"/>
      <c r="X36" s="10"/>
    </row>
    <row r="37" customFormat="false" ht="16.4" hidden="false" customHeight="false" outlineLevel="0" collapsed="false">
      <c r="B37" s="11" t="n">
        <v>33</v>
      </c>
      <c r="C37" s="11" t="n">
        <v>33</v>
      </c>
      <c r="D37" s="12" t="s">
        <v>57</v>
      </c>
      <c r="E37" s="13" t="s">
        <v>24</v>
      </c>
      <c r="F37" s="14" t="n">
        <v>7</v>
      </c>
      <c r="G37" s="14" t="n">
        <v>90</v>
      </c>
      <c r="H37" s="14" t="n">
        <v>84</v>
      </c>
      <c r="I37" s="14" t="n">
        <v>90</v>
      </c>
      <c r="J37" s="14" t="n">
        <v>86</v>
      </c>
      <c r="K37" s="14" t="n">
        <v>92</v>
      </c>
      <c r="L37" s="14" t="n">
        <v>86</v>
      </c>
      <c r="M37" s="14" t="n">
        <v>86</v>
      </c>
      <c r="N37" s="14" t="n">
        <v>74</v>
      </c>
      <c r="O37" s="8"/>
      <c r="P37" s="8" t="n">
        <f aca="false">IF(AND(B37&lt;&gt;"C",U37&gt;0),"",IF(AND(B37="C",U37&lt;&gt;5),"",IF($D$1&lt;&gt;Ave!$AI$2,"",SUM(G37:N37))))</f>
        <v>688</v>
      </c>
      <c r="Q37" s="15" t="n">
        <f aca="false">IF(AND(B37&lt;&gt;"C",U37&gt;0),"",IF(AND(B37="C",U37&lt;&gt;5),"",IF(AND(B37="C",U37=5),P37/4,P37/8)))</f>
        <v>86</v>
      </c>
      <c r="R37" s="16" t="n">
        <f aca="false">IF(Q37="","",RANK(Q37,$Q$5:$Q$64))</f>
        <v>9</v>
      </c>
      <c r="S37" s="10"/>
      <c r="T37" s="10"/>
      <c r="U37" s="17" t="n">
        <f aca="false">COUNTIF(G37:N37,"")</f>
        <v>0</v>
      </c>
      <c r="V37" s="10"/>
      <c r="W37" s="10"/>
      <c r="X37" s="10"/>
    </row>
    <row r="38" customFormat="false" ht="16.4" hidden="false" customHeight="false" outlineLevel="0" collapsed="false">
      <c r="B38" s="11" t="n">
        <v>34</v>
      </c>
      <c r="C38" s="11" t="n">
        <v>34</v>
      </c>
      <c r="D38" s="12" t="s">
        <v>58</v>
      </c>
      <c r="E38" s="13" t="s">
        <v>24</v>
      </c>
      <c r="F38" s="14" t="n">
        <v>7</v>
      </c>
      <c r="G38" s="14" t="n">
        <v>62</v>
      </c>
      <c r="H38" s="14" t="n">
        <v>77</v>
      </c>
      <c r="I38" s="14" t="n">
        <v>55</v>
      </c>
      <c r="J38" s="14" t="n">
        <v>77</v>
      </c>
      <c r="K38" s="14" t="n">
        <v>81</v>
      </c>
      <c r="L38" s="14" t="n">
        <v>75</v>
      </c>
      <c r="M38" s="14" t="n">
        <v>71</v>
      </c>
      <c r="N38" s="14" t="n">
        <v>83</v>
      </c>
      <c r="O38" s="8"/>
      <c r="P38" s="8" t="n">
        <f aca="false">IF(AND(B38&lt;&gt;"C",U38&gt;0),"",IF(AND(B38="C",U38&lt;&gt;5),"",IF($D$1&lt;&gt;Ave!$AI$2,"",SUM(G38:N38))))</f>
        <v>581</v>
      </c>
      <c r="Q38" s="15" t="n">
        <f aca="false">IF(AND(B38&lt;&gt;"C",U38&gt;0),"",IF(AND(B38="C",U38&lt;&gt;5),"",IF(AND(B38="C",U38=5),P38/4,P38/8)))</f>
        <v>72.625</v>
      </c>
      <c r="R38" s="16" t="n">
        <f aca="false">IF(Q38="","",RANK(Q38,$Q$5:$Q$64))</f>
        <v>36</v>
      </c>
      <c r="S38" s="10"/>
      <c r="T38" s="10"/>
      <c r="U38" s="17" t="n">
        <f aca="false">COUNTIF(G38:N38,"")</f>
        <v>0</v>
      </c>
      <c r="V38" s="10"/>
      <c r="W38" s="10"/>
      <c r="X38" s="10"/>
    </row>
    <row r="39" customFormat="false" ht="16.4" hidden="false" customHeight="false" outlineLevel="0" collapsed="false">
      <c r="B39" s="11" t="n">
        <v>35</v>
      </c>
      <c r="C39" s="11" t="n">
        <v>35</v>
      </c>
      <c r="D39" s="12" t="s">
        <v>59</v>
      </c>
      <c r="E39" s="13" t="s">
        <v>25</v>
      </c>
      <c r="F39" s="14" t="n">
        <v>9</v>
      </c>
      <c r="G39" s="14" t="n">
        <v>61</v>
      </c>
      <c r="H39" s="14" t="n">
        <v>64</v>
      </c>
      <c r="I39" s="14" t="n">
        <v>56</v>
      </c>
      <c r="J39" s="14" t="n">
        <v>49</v>
      </c>
      <c r="K39" s="14" t="n">
        <v>64</v>
      </c>
      <c r="L39" s="14" t="n">
        <v>56</v>
      </c>
      <c r="M39" s="14" t="n">
        <v>59</v>
      </c>
      <c r="N39" s="14" t="n">
        <v>71</v>
      </c>
      <c r="O39" s="8"/>
      <c r="P39" s="8" t="n">
        <f aca="false">IF(AND(B39&lt;&gt;"C",U39&gt;0),"",IF(AND(B39="C",U39&lt;&gt;5),"",IF($D$1&lt;&gt;Ave!$AI$2,"",SUM(G39:N39))))</f>
        <v>480</v>
      </c>
      <c r="Q39" s="15" t="n">
        <f aca="false">IF(AND(B39&lt;&gt;"C",U39&gt;0),"",IF(AND(B39="C",U39&lt;&gt;5),"",IF(AND(B39="C",U39=5),P39/4,P39/8)))</f>
        <v>60</v>
      </c>
      <c r="R39" s="16" t="n">
        <f aca="false">IF(Q39="","",RANK(Q39,$Q$5:$Q$64))</f>
        <v>46</v>
      </c>
      <c r="S39" s="10"/>
      <c r="T39" s="10"/>
      <c r="U39" s="17" t="n">
        <f aca="false">COUNTIF(G39:N39,"")</f>
        <v>0</v>
      </c>
      <c r="V39" s="10"/>
      <c r="W39" s="10"/>
      <c r="X39" s="10"/>
    </row>
    <row r="40" customFormat="false" ht="16.4" hidden="false" customHeight="false" outlineLevel="0" collapsed="false">
      <c r="B40" s="11" t="n">
        <v>36</v>
      </c>
      <c r="C40" s="11" t="n">
        <v>36</v>
      </c>
      <c r="D40" s="12" t="s">
        <v>60</v>
      </c>
      <c r="E40" s="13" t="s">
        <v>25</v>
      </c>
      <c r="F40" s="14" t="n">
        <v>7</v>
      </c>
      <c r="G40" s="14" t="n">
        <v>51</v>
      </c>
      <c r="H40" s="14" t="n">
        <v>64</v>
      </c>
      <c r="I40" s="14" t="n">
        <v>76</v>
      </c>
      <c r="J40" s="14" t="n">
        <v>55</v>
      </c>
      <c r="K40" s="14" t="n">
        <v>54</v>
      </c>
      <c r="L40" s="14" t="n">
        <v>69</v>
      </c>
      <c r="M40" s="14" t="n">
        <v>58</v>
      </c>
      <c r="N40" s="14" t="n">
        <v>80</v>
      </c>
      <c r="O40" s="8"/>
      <c r="P40" s="8" t="n">
        <f aca="false">IF(AND(B40&lt;&gt;"C",U40&gt;0),"",IF(AND(B40="C",U40&lt;&gt;5),"",IF($D$1&lt;&gt;Ave!$AI$2,"",SUM(G40:N40))))</f>
        <v>507</v>
      </c>
      <c r="Q40" s="15" t="n">
        <f aca="false">IF(AND(B40&lt;&gt;"C",U40&gt;0),"",IF(AND(B40="C",U40&lt;&gt;5),"",IF(AND(B40="C",U40=5),P40/4,P40/8)))</f>
        <v>63.375</v>
      </c>
      <c r="R40" s="16" t="n">
        <f aca="false">IF(Q40="","",RANK(Q40,$Q$5:$Q$64))</f>
        <v>45</v>
      </c>
      <c r="S40" s="10"/>
      <c r="T40" s="10"/>
      <c r="U40" s="17" t="n">
        <f aca="false">COUNTIF(G40:N40,"")</f>
        <v>0</v>
      </c>
      <c r="V40" s="10"/>
      <c r="W40" s="10"/>
      <c r="X40" s="10"/>
    </row>
    <row r="41" customFormat="false" ht="16.4" hidden="false" customHeight="false" outlineLevel="0" collapsed="false">
      <c r="B41" s="11" t="n">
        <v>37</v>
      </c>
      <c r="C41" s="11" t="n">
        <v>37</v>
      </c>
      <c r="D41" s="12" t="s">
        <v>61</v>
      </c>
      <c r="E41" s="13" t="s">
        <v>24</v>
      </c>
      <c r="F41" s="18" t="n">
        <v>7</v>
      </c>
      <c r="G41" s="14" t="n">
        <v>67</v>
      </c>
      <c r="H41" s="14" t="n">
        <v>63</v>
      </c>
      <c r="I41" s="14" t="n">
        <v>68</v>
      </c>
      <c r="J41" s="14" t="n">
        <v>53</v>
      </c>
      <c r="K41" s="14" t="n">
        <v>58</v>
      </c>
      <c r="L41" s="14" t="n">
        <v>66</v>
      </c>
      <c r="M41" s="14" t="n">
        <v>71</v>
      </c>
      <c r="N41" s="14" t="n">
        <v>71</v>
      </c>
      <c r="O41" s="8"/>
      <c r="P41" s="8" t="n">
        <f aca="false">IF(AND(B41&lt;&gt;"C",U41&gt;0),"",IF(AND(B41="C",U41&lt;&gt;5),"",IF($D$1&lt;&gt;Ave!$AI$2,"",SUM(G41:N41))))</f>
        <v>517</v>
      </c>
      <c r="Q41" s="15" t="n">
        <f aca="false">IF(AND(B41&lt;&gt;"C",U41&gt;0),"",IF(AND(B41="C",U41&lt;&gt;5),"",IF(AND(B41="C",U41=5),P41/4,P41/8)))</f>
        <v>64.625</v>
      </c>
      <c r="R41" s="16" t="n">
        <f aca="false">IF(Q41="","",RANK(Q41,$Q$5:$Q$64))</f>
        <v>43</v>
      </c>
      <c r="S41" s="10"/>
      <c r="T41" s="10"/>
      <c r="U41" s="17" t="n">
        <f aca="false">COUNTIF(G41:N41,"")</f>
        <v>0</v>
      </c>
      <c r="V41" s="10"/>
      <c r="W41" s="10"/>
      <c r="X41" s="10"/>
    </row>
    <row r="42" customFormat="false" ht="16.4" hidden="false" customHeight="false" outlineLevel="0" collapsed="false">
      <c r="B42" s="11" t="n">
        <v>38</v>
      </c>
      <c r="C42" s="11" t="n">
        <v>38</v>
      </c>
      <c r="D42" s="12" t="s">
        <v>62</v>
      </c>
      <c r="E42" s="13" t="s">
        <v>24</v>
      </c>
      <c r="F42" s="18" t="n">
        <v>7</v>
      </c>
      <c r="G42" s="14" t="n">
        <v>80</v>
      </c>
      <c r="H42" s="14" t="n">
        <v>76</v>
      </c>
      <c r="I42" s="14" t="n">
        <v>98</v>
      </c>
      <c r="J42" s="14" t="n">
        <v>85</v>
      </c>
      <c r="K42" s="14" t="n">
        <v>88</v>
      </c>
      <c r="L42" s="14" t="n">
        <v>71</v>
      </c>
      <c r="M42" s="14" t="n">
        <v>88</v>
      </c>
      <c r="N42" s="14" t="n">
        <v>90</v>
      </c>
      <c r="O42" s="8"/>
      <c r="P42" s="8" t="n">
        <f aca="false">IF(AND(B42&lt;&gt;"C",U42&gt;0),"",IF(AND(B42="C",U42&lt;&gt;5),"",IF($D$1&lt;&gt;Ave!$AI$2,"",SUM(G42:N42))))</f>
        <v>676</v>
      </c>
      <c r="Q42" s="15" t="n">
        <f aca="false">IF(AND(B42&lt;&gt;"C",U42&gt;0),"",IF(AND(B42="C",U42&lt;&gt;5),"",IF(AND(B42="C",U42=5),P42/4,P42/8)))</f>
        <v>84.5</v>
      </c>
      <c r="R42" s="16" t="n">
        <f aca="false">IF(Q42="","",RANK(Q42,$Q$5:$Q$64))</f>
        <v>11</v>
      </c>
      <c r="S42" s="10"/>
      <c r="T42" s="10"/>
      <c r="U42" s="17" t="n">
        <f aca="false">COUNTIF(G42:N42,"")</f>
        <v>0</v>
      </c>
      <c r="V42" s="10"/>
      <c r="W42" s="10"/>
      <c r="X42" s="10"/>
    </row>
    <row r="43" customFormat="false" ht="16.4" hidden="false" customHeight="false" outlineLevel="0" collapsed="false">
      <c r="B43" s="11" t="n">
        <v>39</v>
      </c>
      <c r="C43" s="11" t="n">
        <v>39</v>
      </c>
      <c r="D43" s="12" t="s">
        <v>63</v>
      </c>
      <c r="E43" s="13" t="s">
        <v>25</v>
      </c>
      <c r="F43" s="14" t="n">
        <v>7</v>
      </c>
      <c r="G43" s="14" t="n">
        <v>87</v>
      </c>
      <c r="H43" s="14" t="n">
        <v>87</v>
      </c>
      <c r="I43" s="14" t="n">
        <v>94</v>
      </c>
      <c r="J43" s="14" t="n">
        <v>80</v>
      </c>
      <c r="K43" s="14" t="n">
        <v>77</v>
      </c>
      <c r="L43" s="14" t="n">
        <v>75</v>
      </c>
      <c r="M43" s="14" t="n">
        <v>83</v>
      </c>
      <c r="N43" s="14" t="n">
        <v>84</v>
      </c>
      <c r="O43" s="8"/>
      <c r="P43" s="8" t="n">
        <f aca="false">IF(AND(B43&lt;&gt;"C",U43&gt;0),"",IF(AND(B43="C",U43&lt;&gt;5),"",IF($D$1&lt;&gt;Ave!$AI$2,"",SUM(G43:N43))))</f>
        <v>667</v>
      </c>
      <c r="Q43" s="15" t="n">
        <f aca="false">IF(AND(B43&lt;&gt;"C",U43&gt;0),"",IF(AND(B43="C",U43&lt;&gt;5),"",IF(AND(B43="C",U43=5),P43/4,P43/8)))</f>
        <v>83.375</v>
      </c>
      <c r="R43" s="16" t="n">
        <f aca="false">IF(Q43="","",RANK(Q43,$Q$5:$Q$64))</f>
        <v>14</v>
      </c>
      <c r="S43" s="10"/>
      <c r="T43" s="10"/>
      <c r="U43" s="17" t="n">
        <f aca="false">COUNTIF(G43:N43,"")</f>
        <v>0</v>
      </c>
      <c r="V43" s="10"/>
      <c r="W43" s="10"/>
      <c r="X43" s="10"/>
    </row>
    <row r="44" customFormat="false" ht="16.4" hidden="false" customHeight="false" outlineLevel="0" collapsed="false">
      <c r="B44" s="11" t="n">
        <v>40</v>
      </c>
      <c r="C44" s="11" t="n">
        <v>40</v>
      </c>
      <c r="D44" s="12" t="s">
        <v>64</v>
      </c>
      <c r="E44" s="13" t="s">
        <v>25</v>
      </c>
      <c r="F44" s="14" t="n">
        <v>7</v>
      </c>
      <c r="G44" s="14" t="n">
        <v>83</v>
      </c>
      <c r="H44" s="14" t="n">
        <v>66</v>
      </c>
      <c r="I44" s="14" t="n">
        <v>53</v>
      </c>
      <c r="J44" s="14" t="n">
        <v>70</v>
      </c>
      <c r="K44" s="14" t="n">
        <v>73</v>
      </c>
      <c r="L44" s="14" t="n">
        <v>88</v>
      </c>
      <c r="M44" s="14" t="n">
        <v>68</v>
      </c>
      <c r="N44" s="14" t="n">
        <v>99</v>
      </c>
      <c r="O44" s="8"/>
      <c r="P44" s="8" t="n">
        <f aca="false">IF(AND(B44&lt;&gt;"C",U44&gt;0),"",IF(AND(B44="C",U44&lt;&gt;5),"",IF($D$1&lt;&gt;Ave!$AI$2,"",SUM(G44:N44))))</f>
        <v>600</v>
      </c>
      <c r="Q44" s="15" t="n">
        <f aca="false">IF(AND(B44&lt;&gt;"C",U44&gt;0),"",IF(AND(B44="C",U44&lt;&gt;5),"",IF(AND(B44="C",U44=5),P44/4,P44/8)))</f>
        <v>75</v>
      </c>
      <c r="R44" s="16" t="n">
        <f aca="false">IF(Q44="","",RANK(Q44,$Q$5:$Q$64))</f>
        <v>30</v>
      </c>
      <c r="S44" s="10"/>
      <c r="T44" s="10"/>
      <c r="U44" s="17" t="n">
        <f aca="false">COUNTIF(G44:N44,"")</f>
        <v>0</v>
      </c>
      <c r="V44" s="10"/>
      <c r="W44" s="10"/>
      <c r="X44" s="10"/>
    </row>
    <row r="45" customFormat="false" ht="16.4" hidden="false" customHeight="false" outlineLevel="0" collapsed="false">
      <c r="B45" s="11" t="n">
        <v>41</v>
      </c>
      <c r="C45" s="11" t="n">
        <v>41</v>
      </c>
      <c r="D45" s="12" t="s">
        <v>65</v>
      </c>
      <c r="E45" s="13" t="s">
        <v>25</v>
      </c>
      <c r="F45" s="14" t="n">
        <v>7</v>
      </c>
      <c r="G45" s="14" t="n">
        <v>87</v>
      </c>
      <c r="H45" s="14" t="n">
        <v>68</v>
      </c>
      <c r="I45" s="14" t="n">
        <v>93</v>
      </c>
      <c r="J45" s="14" t="n">
        <v>74</v>
      </c>
      <c r="K45" s="14" t="n">
        <v>82</v>
      </c>
      <c r="L45" s="14" t="n">
        <v>77</v>
      </c>
      <c r="M45" s="14" t="n">
        <v>81</v>
      </c>
      <c r="N45" s="14" t="n">
        <v>77</v>
      </c>
      <c r="O45" s="8"/>
      <c r="P45" s="8" t="n">
        <f aca="false">IF(AND(B45&lt;&gt;"C",U45&gt;0),"",IF(AND(B45="C",U45&lt;&gt;5),"",IF($D$1&lt;&gt;Ave!$AI$2,"",SUM(G45:N45))))</f>
        <v>639</v>
      </c>
      <c r="Q45" s="15" t="n">
        <f aca="false">IF(AND(B45&lt;&gt;"C",U45&gt;0),"",IF(AND(B45="C",U45&lt;&gt;5),"",IF(AND(B45="C",U45=5),P45/4,P45/8)))</f>
        <v>79.875</v>
      </c>
      <c r="R45" s="16" t="n">
        <f aca="false">IF(Q45="","",RANK(Q45,$Q$5:$Q$64))</f>
        <v>22</v>
      </c>
      <c r="S45" s="10"/>
      <c r="T45" s="10"/>
      <c r="U45" s="17" t="n">
        <f aca="false">COUNTIF(G45:N45,"")</f>
        <v>0</v>
      </c>
      <c r="V45" s="10"/>
      <c r="W45" s="10"/>
      <c r="X45" s="10"/>
    </row>
    <row r="46" customFormat="false" ht="16.4" hidden="false" customHeight="false" outlineLevel="0" collapsed="false">
      <c r="B46" s="11" t="n">
        <v>42</v>
      </c>
      <c r="C46" s="11" t="n">
        <v>42</v>
      </c>
      <c r="D46" s="12" t="s">
        <v>66</v>
      </c>
      <c r="E46" s="13" t="s">
        <v>25</v>
      </c>
      <c r="F46" s="14" t="n">
        <v>7</v>
      </c>
      <c r="G46" s="14" t="n">
        <v>73</v>
      </c>
      <c r="H46" s="14" t="n">
        <v>60</v>
      </c>
      <c r="I46" s="14" t="n">
        <v>77</v>
      </c>
      <c r="J46" s="14" t="n">
        <v>61</v>
      </c>
      <c r="K46" s="14" t="n">
        <v>85</v>
      </c>
      <c r="L46" s="14" t="n">
        <v>66</v>
      </c>
      <c r="M46" s="14" t="n">
        <v>62</v>
      </c>
      <c r="N46" s="14" t="n">
        <v>73</v>
      </c>
      <c r="O46" s="8"/>
      <c r="P46" s="8" t="n">
        <f aca="false">IF(AND(B46&lt;&gt;"C",U46&gt;0),"",IF(AND(B46="C",U46&lt;&gt;5),"",IF($D$1&lt;&gt;Ave!$AI$2,"",SUM(G46:N46))))</f>
        <v>557</v>
      </c>
      <c r="Q46" s="15" t="n">
        <f aca="false">IF(AND(B46&lt;&gt;"C",U46&gt;0),"",IF(AND(B46="C",U46&lt;&gt;5),"",IF(AND(B46="C",U46=5),P46/4,P46/8)))</f>
        <v>69.625</v>
      </c>
      <c r="R46" s="16" t="n">
        <f aca="false">IF(Q46="","",RANK(Q46,$Q$5:$Q$64))</f>
        <v>37</v>
      </c>
      <c r="S46" s="10"/>
      <c r="T46" s="10"/>
      <c r="U46" s="17" t="n">
        <f aca="false">COUNTIF(G46:N46,"")</f>
        <v>0</v>
      </c>
      <c r="V46" s="10"/>
      <c r="W46" s="10"/>
      <c r="X46" s="10"/>
    </row>
    <row r="47" customFormat="false" ht="16.4" hidden="false" customHeight="false" outlineLevel="0" collapsed="false">
      <c r="B47" s="11" t="n">
        <v>43</v>
      </c>
      <c r="C47" s="11" t="n">
        <v>43</v>
      </c>
      <c r="D47" s="12" t="s">
        <v>67</v>
      </c>
      <c r="E47" s="13" t="s">
        <v>24</v>
      </c>
      <c r="F47" s="14" t="n">
        <v>7</v>
      </c>
      <c r="G47" s="14" t="n">
        <v>76</v>
      </c>
      <c r="H47" s="14" t="n">
        <v>92</v>
      </c>
      <c r="I47" s="14" t="n">
        <v>97</v>
      </c>
      <c r="J47" s="14" t="n">
        <v>77</v>
      </c>
      <c r="K47" s="14" t="n">
        <v>90</v>
      </c>
      <c r="L47" s="14" t="n">
        <v>82</v>
      </c>
      <c r="M47" s="14" t="n">
        <v>95</v>
      </c>
      <c r="N47" s="14" t="n">
        <v>59</v>
      </c>
      <c r="O47" s="8"/>
      <c r="P47" s="8" t="n">
        <f aca="false">IF(AND(B47&lt;&gt;"C",U47&gt;0),"",IF(AND(B47="C",U47&lt;&gt;5),"",IF($D$1&lt;&gt;Ave!$AI$2,"",SUM(G47:N47))))</f>
        <v>668</v>
      </c>
      <c r="Q47" s="15" t="n">
        <f aca="false">IF(AND(B47&lt;&gt;"C",U47&gt;0),"",IF(AND(B47="C",U47&lt;&gt;5),"",IF(AND(B47="C",U47=5),P47/4,P47/8)))</f>
        <v>83.5</v>
      </c>
      <c r="R47" s="16" t="n">
        <f aca="false">IF(Q47="","",RANK(Q47,$Q$5:$Q$64))</f>
        <v>13</v>
      </c>
      <c r="S47" s="10"/>
      <c r="T47" s="10"/>
      <c r="U47" s="17" t="n">
        <f aca="false">COUNTIF(G47:N47,"")</f>
        <v>0</v>
      </c>
      <c r="V47" s="10"/>
      <c r="W47" s="10"/>
      <c r="X47" s="10"/>
    </row>
    <row r="48" customFormat="false" ht="16.4" hidden="false" customHeight="false" outlineLevel="0" collapsed="false">
      <c r="B48" s="11" t="n">
        <v>44</v>
      </c>
      <c r="C48" s="11" t="n">
        <v>44</v>
      </c>
      <c r="D48" s="12" t="s">
        <v>68</v>
      </c>
      <c r="E48" s="13" t="s">
        <v>24</v>
      </c>
      <c r="F48" s="14" t="n">
        <v>7</v>
      </c>
      <c r="G48" s="14" t="n">
        <v>49</v>
      </c>
      <c r="H48" s="14" t="n">
        <v>56</v>
      </c>
      <c r="I48" s="14" t="n">
        <v>48</v>
      </c>
      <c r="J48" s="14" t="n">
        <v>52</v>
      </c>
      <c r="K48" s="14" t="n">
        <v>66</v>
      </c>
      <c r="L48" s="14" t="n">
        <v>70</v>
      </c>
      <c r="M48" s="14" t="n">
        <v>66</v>
      </c>
      <c r="N48" s="14" t="n">
        <v>72</v>
      </c>
      <c r="O48" s="8"/>
      <c r="P48" s="8" t="n">
        <f aca="false">IF(AND(B48&lt;&gt;"C",U48&gt;0),"",IF(AND(B48="C",U48&lt;&gt;5),"",IF($D$1&lt;&gt;Ave!$AI$2,"",SUM(G48:N48))))</f>
        <v>479</v>
      </c>
      <c r="Q48" s="15" t="n">
        <f aca="false">IF(AND(B48&lt;&gt;"C",U48&gt;0),"",IF(AND(B48="C",U48&lt;&gt;5),"",IF(AND(B48="C",U48=5),P48/4,P48/8)))</f>
        <v>59.875</v>
      </c>
      <c r="R48" s="16" t="n">
        <f aca="false">IF(Q48="","",RANK(Q48,$Q$5:$Q$64))</f>
        <v>47</v>
      </c>
      <c r="S48" s="10"/>
      <c r="T48" s="10"/>
      <c r="U48" s="17" t="n">
        <f aca="false">COUNTIF(G48:N48,"")</f>
        <v>0</v>
      </c>
      <c r="V48" s="10"/>
      <c r="W48" s="10"/>
      <c r="X48" s="10"/>
    </row>
    <row r="49" customFormat="false" ht="16.4" hidden="false" customHeight="false" outlineLevel="0" collapsed="false">
      <c r="B49" s="11" t="n">
        <v>45</v>
      </c>
      <c r="C49" s="11" t="n">
        <v>45</v>
      </c>
      <c r="D49" s="12" t="s">
        <v>69</v>
      </c>
      <c r="E49" s="13" t="s">
        <v>24</v>
      </c>
      <c r="F49" s="14" t="n">
        <v>7</v>
      </c>
      <c r="G49" s="14" t="n">
        <v>63</v>
      </c>
      <c r="H49" s="14" t="n">
        <v>67</v>
      </c>
      <c r="I49" s="14" t="n">
        <v>84</v>
      </c>
      <c r="J49" s="14" t="n">
        <v>61</v>
      </c>
      <c r="K49" s="14" t="n">
        <v>62</v>
      </c>
      <c r="L49" s="14" t="n">
        <v>75</v>
      </c>
      <c r="M49" s="14" t="n">
        <v>51</v>
      </c>
      <c r="N49" s="14" t="n">
        <v>58</v>
      </c>
      <c r="O49" s="8"/>
      <c r="P49" s="8" t="n">
        <f aca="false">IF(AND(B49&lt;&gt;"C",U49&gt;0),"",IF(AND(B49="C",U49&lt;&gt;5),"",IF($D$1&lt;&gt;Ave!$AI$2,"",SUM(G49:N49))))</f>
        <v>521</v>
      </c>
      <c r="Q49" s="15" t="n">
        <f aca="false">IF(AND(B49&lt;&gt;"C",U49&gt;0),"",IF(AND(B49="C",U49&lt;&gt;5),"",IF(AND(B49="C",U49=5),P49/4,P49/8)))</f>
        <v>65.125</v>
      </c>
      <c r="R49" s="16" t="n">
        <f aca="false">IF(Q49="","",RANK(Q49,$Q$5:$Q$64))</f>
        <v>42</v>
      </c>
      <c r="S49" s="10"/>
      <c r="T49" s="10"/>
      <c r="U49" s="17" t="n">
        <f aca="false">COUNTIF(G49:N49,"")</f>
        <v>0</v>
      </c>
      <c r="V49" s="10"/>
      <c r="W49" s="10"/>
      <c r="X49" s="10"/>
    </row>
    <row r="50" customFormat="false" ht="16.4" hidden="false" customHeight="false" outlineLevel="0" collapsed="false">
      <c r="B50" s="11" t="n">
        <v>46</v>
      </c>
      <c r="C50" s="11" t="n">
        <v>46</v>
      </c>
      <c r="D50" s="12" t="s">
        <v>70</v>
      </c>
      <c r="E50" s="13" t="s">
        <v>25</v>
      </c>
      <c r="F50" s="14" t="n">
        <v>7</v>
      </c>
      <c r="G50" s="14" t="n">
        <v>93</v>
      </c>
      <c r="H50" s="14" t="n">
        <v>76</v>
      </c>
      <c r="I50" s="14" t="n">
        <v>93</v>
      </c>
      <c r="J50" s="14" t="n">
        <v>74</v>
      </c>
      <c r="K50" s="14" t="n">
        <v>83</v>
      </c>
      <c r="L50" s="14" t="n">
        <v>81</v>
      </c>
      <c r="M50" s="14" t="n">
        <v>69</v>
      </c>
      <c r="N50" s="14" t="n">
        <v>85</v>
      </c>
      <c r="O50" s="8"/>
      <c r="P50" s="8" t="n">
        <f aca="false">IF(AND(B50&lt;&gt;"C",U50&gt;0),"",IF(AND(B50="C",U50&lt;&gt;5),"",IF($D$1&lt;&gt;Ave!$AI$2,"",SUM(G50:N50))))</f>
        <v>654</v>
      </c>
      <c r="Q50" s="15" t="n">
        <f aca="false">IF(AND(B50&lt;&gt;"C",U50&gt;0),"",IF(AND(B50="C",U50&lt;&gt;5),"",IF(AND(B50="C",U50=5),P50/4,P50/8)))</f>
        <v>81.75</v>
      </c>
      <c r="R50" s="16" t="n">
        <f aca="false">IF(Q50="","",RANK(Q50,$Q$5:$Q$64))</f>
        <v>18</v>
      </c>
      <c r="S50" s="10"/>
      <c r="T50" s="10"/>
      <c r="U50" s="17" t="n">
        <f aca="false">COUNTIF(G50:N50,"")</f>
        <v>0</v>
      </c>
      <c r="V50" s="10"/>
      <c r="W50" s="10"/>
      <c r="X50" s="10"/>
    </row>
    <row r="51" customFormat="false" ht="16.4" hidden="false" customHeight="false" outlineLevel="0" collapsed="false">
      <c r="B51" s="11" t="n">
        <v>47</v>
      </c>
      <c r="C51" s="11" t="n">
        <v>47</v>
      </c>
      <c r="D51" s="12" t="s">
        <v>71</v>
      </c>
      <c r="E51" s="13" t="s">
        <v>25</v>
      </c>
      <c r="F51" s="14" t="n">
        <v>7</v>
      </c>
      <c r="G51" s="14" t="n">
        <v>95</v>
      </c>
      <c r="H51" s="14" t="n">
        <v>93</v>
      </c>
      <c r="I51" s="14" t="n">
        <v>80</v>
      </c>
      <c r="J51" s="14" t="n">
        <v>87</v>
      </c>
      <c r="K51" s="14" t="n">
        <v>91</v>
      </c>
      <c r="L51" s="14" t="n">
        <v>87</v>
      </c>
      <c r="M51" s="14" t="n">
        <v>80</v>
      </c>
      <c r="N51" s="14" t="n">
        <v>84</v>
      </c>
      <c r="O51" s="8"/>
      <c r="P51" s="8" t="n">
        <f aca="false">IF(AND(B51&lt;&gt;"C",U51&gt;0),"",IF(AND(B51="C",U51&lt;&gt;5),"",IF($D$1&lt;&gt;Ave!$AI$2,"",SUM(G51:N51))))</f>
        <v>697</v>
      </c>
      <c r="Q51" s="15" t="n">
        <f aca="false">IF(AND(B51&lt;&gt;"C",U51&gt;0),"",IF(AND(B51="C",U51&lt;&gt;5),"",IF(AND(B51="C",U51=5),P51/4,P51/8)))</f>
        <v>87.125</v>
      </c>
      <c r="R51" s="16" t="n">
        <f aca="false">IF(Q51="","",RANK(Q51,$Q$5:$Q$64))</f>
        <v>7</v>
      </c>
      <c r="S51" s="10"/>
      <c r="T51" s="10"/>
      <c r="U51" s="17" t="n">
        <f aca="false">COUNTIF(G51:N51,"")</f>
        <v>0</v>
      </c>
      <c r="V51" s="10"/>
      <c r="W51" s="10"/>
      <c r="X51" s="10"/>
    </row>
    <row r="52" customFormat="false" ht="16.4" hidden="false" customHeight="false" outlineLevel="0" collapsed="false">
      <c r="B52" s="11" t="n">
        <v>48</v>
      </c>
      <c r="C52" s="11" t="n">
        <v>48</v>
      </c>
      <c r="D52" s="12" t="s">
        <v>72</v>
      </c>
      <c r="E52" s="13" t="s">
        <v>24</v>
      </c>
      <c r="F52" s="14" t="n">
        <v>7</v>
      </c>
      <c r="G52" s="14" t="n">
        <v>77</v>
      </c>
      <c r="H52" s="14" t="n">
        <v>72</v>
      </c>
      <c r="I52" s="14" t="n">
        <v>81</v>
      </c>
      <c r="J52" s="14" t="n">
        <v>74</v>
      </c>
      <c r="K52" s="14" t="n">
        <v>84</v>
      </c>
      <c r="L52" s="14" t="n">
        <v>79</v>
      </c>
      <c r="M52" s="14" t="n">
        <v>83</v>
      </c>
      <c r="N52" s="14" t="n">
        <v>83</v>
      </c>
      <c r="O52" s="8"/>
      <c r="P52" s="8" t="n">
        <f aca="false">IF(AND(B52&lt;&gt;"C",U52&gt;0),"",IF(AND(B52="C",U52&lt;&gt;5),"",IF($D$1&lt;&gt;Ave!$AI$2,"",SUM(G52:N52))))</f>
        <v>633</v>
      </c>
      <c r="Q52" s="15" t="n">
        <f aca="false">IF(AND(B52&lt;&gt;"C",U52&gt;0),"",IF(AND(B52="C",U52&lt;&gt;5),"",IF(AND(B52="C",U52=5),P52/4,P52/8)))</f>
        <v>79.125</v>
      </c>
      <c r="R52" s="16" t="n">
        <f aca="false">IF(Q52="","",RANK(Q52,$Q$5:$Q$64))</f>
        <v>25</v>
      </c>
      <c r="S52" s="10"/>
      <c r="T52" s="10"/>
      <c r="U52" s="17" t="n">
        <f aca="false">COUNTIF(G52:N52,"")</f>
        <v>0</v>
      </c>
      <c r="V52" s="10"/>
      <c r="W52" s="10"/>
      <c r="X52" s="10"/>
    </row>
    <row r="53" customFormat="false" ht="16.4" hidden="false" customHeight="false" outlineLevel="0" collapsed="false">
      <c r="B53" s="11" t="n">
        <v>49</v>
      </c>
      <c r="C53" s="11" t="n">
        <v>49</v>
      </c>
      <c r="D53" s="12" t="s">
        <v>73</v>
      </c>
      <c r="E53" s="13" t="s">
        <v>24</v>
      </c>
      <c r="F53" s="14" t="n">
        <v>7</v>
      </c>
      <c r="G53" s="14" t="n">
        <v>89</v>
      </c>
      <c r="H53" s="14" t="n">
        <v>81</v>
      </c>
      <c r="I53" s="14" t="n">
        <v>77</v>
      </c>
      <c r="J53" s="14" t="n">
        <v>68</v>
      </c>
      <c r="K53" s="14" t="n">
        <v>86</v>
      </c>
      <c r="L53" s="14" t="n">
        <v>75</v>
      </c>
      <c r="M53" s="14" t="n">
        <v>72</v>
      </c>
      <c r="N53" s="14" t="n">
        <v>60</v>
      </c>
      <c r="O53" s="8"/>
      <c r="P53" s="8" t="n">
        <f aca="false">IF(AND(B53&lt;&gt;"C",U53&gt;0),"",IF(AND(B53="C",U53&lt;&gt;5),"",IF($D$1&lt;&gt;Ave!$AI$2,"",SUM(G53:N53))))</f>
        <v>608</v>
      </c>
      <c r="Q53" s="15" t="n">
        <f aca="false">IF(AND(B53&lt;&gt;"C",U53&gt;0),"",IF(AND(B53="C",U53&lt;&gt;5),"",IF(AND(B53="C",U53=5),P53/4,P53/8)))</f>
        <v>76</v>
      </c>
      <c r="R53" s="16" t="n">
        <f aca="false">IF(Q53="","",RANK(Q53,$Q$5:$Q$64))</f>
        <v>28</v>
      </c>
      <c r="S53" s="10"/>
      <c r="T53" s="10"/>
      <c r="U53" s="17" t="n">
        <f aca="false">COUNTIF(G53:N53,"")</f>
        <v>0</v>
      </c>
      <c r="V53" s="10"/>
      <c r="W53" s="10"/>
      <c r="X53" s="10"/>
    </row>
    <row r="54" customFormat="false" ht="16.4" hidden="false" customHeight="false" outlineLevel="0" collapsed="false">
      <c r="B54" s="11" t="n">
        <v>50</v>
      </c>
      <c r="C54" s="11" t="n">
        <v>50</v>
      </c>
      <c r="D54" s="12" t="s">
        <v>74</v>
      </c>
      <c r="E54" s="13" t="s">
        <v>24</v>
      </c>
      <c r="F54" s="14" t="n">
        <v>7</v>
      </c>
      <c r="G54" s="14" t="n">
        <v>71</v>
      </c>
      <c r="H54" s="14" t="n">
        <v>59</v>
      </c>
      <c r="I54" s="14" t="n">
        <v>88</v>
      </c>
      <c r="J54" s="14" t="n">
        <v>73</v>
      </c>
      <c r="K54" s="14" t="n">
        <v>76</v>
      </c>
      <c r="L54" s="14" t="n">
        <v>77</v>
      </c>
      <c r="M54" s="14" t="n">
        <v>71</v>
      </c>
      <c r="N54" s="14" t="n">
        <v>71</v>
      </c>
      <c r="O54" s="8"/>
      <c r="P54" s="8" t="n">
        <f aca="false">IF(AND(B54&lt;&gt;"C",U54&gt;0),"",IF(AND(B54="C",U54&lt;&gt;5),"",IF($D$1&lt;&gt;Ave!$AI$2,"",SUM(G54:N54))))</f>
        <v>586</v>
      </c>
      <c r="Q54" s="15" t="n">
        <f aca="false">IF(AND(B54&lt;&gt;"C",U54&gt;0),"",IF(AND(B54="C",U54&lt;&gt;5),"",IF(AND(B54="C",U54=5),P54/4,P54/8)))</f>
        <v>73.25</v>
      </c>
      <c r="R54" s="16" t="n">
        <f aca="false">IF(Q54="","",RANK(Q54,$Q$5:$Q$64))</f>
        <v>35</v>
      </c>
      <c r="S54" s="10"/>
      <c r="T54" s="10"/>
      <c r="U54" s="17" t="n">
        <f aca="false">COUNTIF(G54:N54,"")</f>
        <v>0</v>
      </c>
      <c r="V54" s="10"/>
      <c r="W54" s="10"/>
      <c r="X54" s="10"/>
    </row>
    <row r="55" customFormat="false" ht="13.8" hidden="false" customHeight="false" outlineLevel="0" collapsed="false">
      <c r="B55" s="11" t="n">
        <v>51</v>
      </c>
      <c r="C55" s="11" t="n">
        <v>51</v>
      </c>
      <c r="D55" s="12"/>
      <c r="E55" s="13"/>
      <c r="F55" s="14"/>
      <c r="G55" s="14"/>
      <c r="H55" s="14"/>
      <c r="I55" s="14"/>
      <c r="J55" s="14"/>
      <c r="K55" s="14"/>
      <c r="L55" s="14"/>
      <c r="M55" s="14"/>
      <c r="N55" s="14"/>
      <c r="O55" s="8"/>
      <c r="P55" s="8" t="str">
        <f aca="false">IF(AND(B55&lt;&gt;"C",U55&gt;0),"",IF(AND(B55="C",U55&lt;&gt;5),"",IF($D$1&lt;&gt;Ave!$AI$2,"",SUM(G55:N55))))</f>
        <v/>
      </c>
      <c r="Q55" s="15" t="str">
        <f aca="false">IF(AND(B55&lt;&gt;"C",U55&gt;0),"",IF(AND(B55="C",U55&lt;&gt;5),"",IF(AND(B55="C",U55=5),P55/4,P55/8)))</f>
        <v/>
      </c>
      <c r="R55" s="16" t="str">
        <f aca="false">IF(Q55="","",RANK(Q55,$Q$5:$Q$64))</f>
        <v/>
      </c>
      <c r="S55" s="10"/>
      <c r="T55" s="10"/>
      <c r="U55" s="17" t="n">
        <f aca="false">COUNTIF(G55:N55,"")</f>
        <v>8</v>
      </c>
      <c r="V55" s="10"/>
      <c r="W55" s="10"/>
      <c r="X55" s="10"/>
    </row>
    <row r="56" customFormat="false" ht="13.8" hidden="false" customHeight="false" outlineLevel="0" collapsed="false">
      <c r="B56" s="11" t="n">
        <v>52</v>
      </c>
      <c r="C56" s="11" t="n">
        <v>52</v>
      </c>
      <c r="D56" s="12"/>
      <c r="E56" s="13"/>
      <c r="F56" s="14"/>
      <c r="G56" s="14"/>
      <c r="H56" s="14"/>
      <c r="I56" s="14"/>
      <c r="J56" s="14"/>
      <c r="K56" s="14"/>
      <c r="L56" s="14"/>
      <c r="M56" s="14"/>
      <c r="N56" s="14"/>
      <c r="O56" s="8"/>
      <c r="P56" s="8" t="str">
        <f aca="false">IF(AND(B56&lt;&gt;"C",U56&gt;0),"",IF(AND(B56="C",U56&lt;&gt;5),"",IF($D$1&lt;&gt;Ave!$AI$2,"",SUM(G56:N56))))</f>
        <v/>
      </c>
      <c r="Q56" s="15" t="str">
        <f aca="false">IF(AND(B56&lt;&gt;"C",U56&gt;0),"",IF(AND(B56="C",U56&lt;&gt;5),"",IF(AND(B56="C",U56=5),P56/4,P56/8)))</f>
        <v/>
      </c>
      <c r="R56" s="16" t="str">
        <f aca="false">IF(Q56="","",RANK(Q56,$Q$5:$Q$64))</f>
        <v/>
      </c>
      <c r="S56" s="10"/>
      <c r="T56" s="10"/>
      <c r="U56" s="17" t="n">
        <f aca="false">COUNTIF(G56:N56,"")</f>
        <v>8</v>
      </c>
      <c r="V56" s="10"/>
      <c r="W56" s="10"/>
      <c r="X56" s="10"/>
    </row>
    <row r="57" customFormat="false" ht="13.8" hidden="false" customHeight="false" outlineLevel="0" collapsed="false">
      <c r="B57" s="11" t="n">
        <v>53</v>
      </c>
      <c r="C57" s="11" t="n">
        <v>53</v>
      </c>
      <c r="D57" s="12"/>
      <c r="E57" s="13"/>
      <c r="F57" s="14"/>
      <c r="G57" s="14"/>
      <c r="H57" s="14"/>
      <c r="I57" s="14"/>
      <c r="J57" s="14"/>
      <c r="K57" s="14"/>
      <c r="L57" s="14"/>
      <c r="M57" s="14"/>
      <c r="N57" s="14"/>
      <c r="O57" s="8"/>
      <c r="P57" s="8" t="str">
        <f aca="false">IF(AND(B57&lt;&gt;"C",U57&gt;0),"",IF(AND(B57="C",U57&lt;&gt;5),"",IF($D$1&lt;&gt;Ave!$AI$2,"",SUM(G57:N57))))</f>
        <v/>
      </c>
      <c r="Q57" s="15" t="str">
        <f aca="false">IF(AND(B57&lt;&gt;"C",U57&gt;0),"",IF(AND(B57="C",U57&lt;&gt;5),"",IF(AND(B57="C",U57=5),P57/4,P57/8)))</f>
        <v/>
      </c>
      <c r="R57" s="16" t="str">
        <f aca="false">IF(Q57="","",RANK(Q57,$Q$5:$Q$64))</f>
        <v/>
      </c>
      <c r="S57" s="10"/>
      <c r="T57" s="10"/>
      <c r="U57" s="17" t="n">
        <f aca="false">COUNTIF(G57:N57,"")</f>
        <v>8</v>
      </c>
      <c r="V57" s="10"/>
      <c r="W57" s="10"/>
      <c r="X57" s="10"/>
    </row>
    <row r="58" customFormat="false" ht="13.8" hidden="false" customHeight="false" outlineLevel="0" collapsed="false">
      <c r="B58" s="11" t="n">
        <v>54</v>
      </c>
      <c r="C58" s="11" t="n">
        <v>54</v>
      </c>
      <c r="D58" s="12"/>
      <c r="E58" s="13"/>
      <c r="F58" s="14"/>
      <c r="G58" s="14"/>
      <c r="H58" s="14"/>
      <c r="I58" s="14"/>
      <c r="J58" s="14"/>
      <c r="K58" s="14"/>
      <c r="L58" s="14"/>
      <c r="M58" s="14"/>
      <c r="N58" s="14"/>
      <c r="O58" s="8"/>
      <c r="P58" s="8" t="str">
        <f aca="false">IF(AND(B58&lt;&gt;"C",U58&gt;0),"",IF(AND(B58="C",U58&lt;&gt;5),"",IF($D$1&lt;&gt;Ave!$AI$2,"",SUM(G58:N58))))</f>
        <v/>
      </c>
      <c r="Q58" s="15" t="str">
        <f aca="false">IF(AND(B58&lt;&gt;"C",U58&gt;0),"",IF(AND(B58="C",U58&lt;&gt;5),"",IF(AND(B58="C",U58=5),P58/4,P58/8)))</f>
        <v/>
      </c>
      <c r="R58" s="16" t="str">
        <f aca="false">IF(Q58="","",RANK(Q58,$Q$5:$Q$64))</f>
        <v/>
      </c>
      <c r="S58" s="10"/>
      <c r="T58" s="10"/>
      <c r="U58" s="17" t="n">
        <f aca="false">COUNTIF(G58:N58,"")</f>
        <v>8</v>
      </c>
      <c r="V58" s="10"/>
      <c r="W58" s="10"/>
      <c r="X58" s="10"/>
    </row>
    <row r="59" customFormat="false" ht="13.8" hidden="false" customHeight="false" outlineLevel="0" collapsed="false">
      <c r="B59" s="11" t="n">
        <v>55</v>
      </c>
      <c r="C59" s="11" t="n">
        <v>55</v>
      </c>
      <c r="D59" s="12"/>
      <c r="E59" s="13"/>
      <c r="F59" s="14"/>
      <c r="G59" s="14"/>
      <c r="H59" s="14"/>
      <c r="I59" s="14"/>
      <c r="J59" s="14"/>
      <c r="K59" s="14"/>
      <c r="L59" s="14"/>
      <c r="M59" s="14"/>
      <c r="N59" s="14"/>
      <c r="O59" s="8"/>
      <c r="P59" s="8" t="str">
        <f aca="false">IF(AND(B59&lt;&gt;"C",U59&gt;0),"",IF(AND(B59="C",U59&lt;&gt;5),"",IF($D$1&lt;&gt;Ave!$AI$2,"",SUM(G59:N59))))</f>
        <v/>
      </c>
      <c r="Q59" s="15" t="str">
        <f aca="false">IF(AND(B59&lt;&gt;"C",U59&gt;0),"",IF(AND(B59="C",U59&lt;&gt;5),"",IF(AND(B59="C",U59=5),P59/4,P59/8)))</f>
        <v/>
      </c>
      <c r="R59" s="16" t="str">
        <f aca="false">IF(Q59="","",RANK(Q59,$Q$5:$Q$64))</f>
        <v/>
      </c>
      <c r="S59" s="10"/>
      <c r="T59" s="10"/>
      <c r="U59" s="17" t="n">
        <f aca="false">COUNTIF(G59:N59,"")</f>
        <v>8</v>
      </c>
      <c r="V59" s="10"/>
      <c r="W59" s="10"/>
      <c r="X59" s="10"/>
    </row>
    <row r="60" customFormat="false" ht="13.8" hidden="false" customHeight="false" outlineLevel="0" collapsed="false">
      <c r="B60" s="11" t="n">
        <v>56</v>
      </c>
      <c r="C60" s="11" t="n">
        <v>56</v>
      </c>
      <c r="D60" s="12"/>
      <c r="E60" s="13"/>
      <c r="F60" s="14"/>
      <c r="G60" s="14"/>
      <c r="H60" s="14"/>
      <c r="I60" s="14"/>
      <c r="J60" s="14"/>
      <c r="K60" s="14"/>
      <c r="L60" s="14"/>
      <c r="M60" s="14"/>
      <c r="N60" s="14"/>
      <c r="O60" s="8"/>
      <c r="P60" s="8" t="str">
        <f aca="false">IF(AND(B60&lt;&gt;"C",U60&gt;0),"",IF(AND(B60="C",U60&lt;&gt;5),"",IF($D$1&lt;&gt;Ave!$AI$2,"",SUM(G60:N60))))</f>
        <v/>
      </c>
      <c r="Q60" s="15" t="str">
        <f aca="false">IF(AND(B60&lt;&gt;"C",U60&gt;0),"",IF(AND(B60="C",U60&lt;&gt;5),"",IF(AND(B60="C",U60=5),P60/4,P60/8)))</f>
        <v/>
      </c>
      <c r="R60" s="16" t="str">
        <f aca="false">IF(Q60="","",RANK(Q60,$Q$5:$Q$64))</f>
        <v/>
      </c>
      <c r="S60" s="10"/>
      <c r="T60" s="10"/>
      <c r="U60" s="17" t="n">
        <f aca="false">COUNTIF(G60:N60,"")</f>
        <v>8</v>
      </c>
      <c r="V60" s="10"/>
      <c r="W60" s="10"/>
      <c r="X60" s="10"/>
    </row>
    <row r="61" customFormat="false" ht="13.8" hidden="false" customHeight="false" outlineLevel="0" collapsed="false">
      <c r="B61" s="11" t="n">
        <v>57</v>
      </c>
      <c r="C61" s="11" t="n">
        <v>57</v>
      </c>
      <c r="D61" s="12"/>
      <c r="E61" s="11"/>
      <c r="F61" s="11"/>
      <c r="G61" s="14"/>
      <c r="H61" s="14"/>
      <c r="I61" s="14"/>
      <c r="J61" s="14"/>
      <c r="K61" s="14"/>
      <c r="L61" s="14"/>
      <c r="M61" s="14"/>
      <c r="N61" s="14"/>
      <c r="O61" s="8"/>
      <c r="P61" s="8" t="str">
        <f aca="false">IF(AND(B61&lt;&gt;"C",U61&gt;0),"",IF(AND(B61="C",U61&lt;&gt;5),"",IF($D$1&lt;&gt;Ave!$AI$2,"",SUM(G61:N61))))</f>
        <v/>
      </c>
      <c r="Q61" s="15" t="str">
        <f aca="false">IF(AND(B61&lt;&gt;"C",U61&gt;0),"",IF(AND(B61="C",U61&lt;&gt;5),"",IF(AND(B61="C",U61=5),P61/4,P61/8)))</f>
        <v/>
      </c>
      <c r="R61" s="16" t="str">
        <f aca="false">IF(Q61="","",RANK(Q61,$Q$5:$Q$64))</f>
        <v/>
      </c>
      <c r="S61" s="10"/>
      <c r="T61" s="10"/>
      <c r="U61" s="17" t="n">
        <f aca="false">COUNTIF(G61:N61,"")</f>
        <v>8</v>
      </c>
      <c r="V61" s="10"/>
      <c r="W61" s="10"/>
      <c r="X61" s="10"/>
    </row>
    <row r="62" customFormat="false" ht="13.8" hidden="false" customHeight="false" outlineLevel="0" collapsed="false">
      <c r="B62" s="11" t="n">
        <v>58</v>
      </c>
      <c r="C62" s="11" t="n">
        <v>58</v>
      </c>
      <c r="D62" s="12"/>
      <c r="E62" s="11"/>
      <c r="F62" s="11"/>
      <c r="G62" s="14"/>
      <c r="H62" s="14"/>
      <c r="I62" s="14"/>
      <c r="J62" s="14"/>
      <c r="K62" s="14"/>
      <c r="L62" s="14"/>
      <c r="M62" s="14"/>
      <c r="N62" s="14"/>
      <c r="O62" s="8"/>
      <c r="P62" s="8" t="str">
        <f aca="false">IF(AND(B62&lt;&gt;"C",U62&gt;0),"",IF(AND(B62="C",U62&lt;&gt;5),"",IF($D$1&lt;&gt;Ave!$AI$2,"",SUM(G62:N62))))</f>
        <v/>
      </c>
      <c r="Q62" s="15" t="str">
        <f aca="false">IF(AND(B62&lt;&gt;"C",U62&gt;0),"",IF(AND(B62="C",U62&lt;&gt;5),"",IF(AND(B62="C",U62=5),P62/4,P62/8)))</f>
        <v/>
      </c>
      <c r="R62" s="16" t="str">
        <f aca="false">IF(Q62="","",RANK(Q62,$Q$5:$Q$64))</f>
        <v/>
      </c>
      <c r="S62" s="10"/>
      <c r="T62" s="10"/>
      <c r="U62" s="17" t="n">
        <f aca="false">COUNTIF(G62:N62,"")</f>
        <v>8</v>
      </c>
      <c r="V62" s="10"/>
      <c r="W62" s="10"/>
      <c r="X62" s="10"/>
    </row>
    <row r="63" customFormat="false" ht="13.8" hidden="false" customHeight="false" outlineLevel="0" collapsed="false">
      <c r="B63" s="19" t="n">
        <v>59</v>
      </c>
      <c r="C63" s="11" t="n">
        <v>59</v>
      </c>
      <c r="D63" s="12"/>
      <c r="E63" s="11"/>
      <c r="F63" s="11"/>
      <c r="G63" s="14"/>
      <c r="H63" s="14"/>
      <c r="I63" s="14"/>
      <c r="J63" s="14"/>
      <c r="K63" s="14"/>
      <c r="L63" s="14"/>
      <c r="M63" s="14"/>
      <c r="N63" s="14"/>
      <c r="O63" s="8"/>
      <c r="P63" s="8" t="str">
        <f aca="false">IF(AND(B63&lt;&gt;"C",U63&gt;0),"",IF(AND(B63="C",U63&lt;&gt;5),"",IF($D$1&lt;&gt;Ave!$AI$2,"",SUM(G63:N63))))</f>
        <v/>
      </c>
      <c r="Q63" s="15" t="str">
        <f aca="false">IF(AND(B63&lt;&gt;"C",U63&gt;0),"",IF(AND(B63="C",U63&lt;&gt;5),"",IF(AND(B63="C",U63=5),P63/4,P63/8)))</f>
        <v/>
      </c>
      <c r="R63" s="16" t="str">
        <f aca="false">IF(Q63="","",RANK(Q63,$Q$5:$Q$64))</f>
        <v/>
      </c>
      <c r="S63" s="10"/>
      <c r="T63" s="10"/>
      <c r="U63" s="17" t="n">
        <f aca="false">COUNTIF(G63:N63,"")</f>
        <v>8</v>
      </c>
      <c r="V63" s="10"/>
      <c r="W63" s="10"/>
      <c r="X63" s="10"/>
    </row>
    <row r="64" customFormat="false" ht="13.8" hidden="false" customHeight="false" outlineLevel="0" collapsed="false">
      <c r="B64" s="11" t="n">
        <v>60</v>
      </c>
      <c r="C64" s="11" t="n">
        <v>60</v>
      </c>
      <c r="D64" s="12"/>
      <c r="E64" s="11"/>
      <c r="F64" s="11"/>
      <c r="G64" s="14"/>
      <c r="H64" s="14"/>
      <c r="I64" s="14"/>
      <c r="J64" s="14"/>
      <c r="K64" s="14"/>
      <c r="L64" s="14"/>
      <c r="M64" s="14"/>
      <c r="N64" s="14"/>
      <c r="O64" s="8"/>
      <c r="P64" s="8" t="str">
        <f aca="false">IF(AND(B64&lt;&gt;"C",U64&gt;0),"",IF(AND(B64="C",U64&lt;&gt;5),"",IF($D$1&lt;&gt;Ave!$AI$2,"",SUM(G64:N64))))</f>
        <v/>
      </c>
      <c r="Q64" s="15" t="str">
        <f aca="false">IF(AND(B64&lt;&gt;"C",U64&gt;0),"",IF(AND(B64="C",U64&lt;&gt;5),"",IF(AND(B64="C",U64=5),P64/4,P64/8)))</f>
        <v/>
      </c>
      <c r="R64" s="16" t="str">
        <f aca="false">IF(Q64="","",RANK(Q64,$Q$5:$Q$64))</f>
        <v/>
      </c>
      <c r="S64" s="10"/>
      <c r="T64" s="10"/>
      <c r="U64" s="17" t="n">
        <f aca="false">COUNTIF(G64:N64,"")</f>
        <v>8</v>
      </c>
      <c r="V64" s="10"/>
      <c r="W64" s="10"/>
      <c r="X64" s="10"/>
    </row>
    <row r="65" s="1" customFormat="true" ht="12.75" hidden="false" customHeight="false" outlineLevel="0" collapsed="false">
      <c r="B65" s="7"/>
      <c r="C65" s="20" t="n">
        <v>61</v>
      </c>
      <c r="P65" s="21"/>
      <c r="Q65" s="21"/>
      <c r="R65" s="7"/>
    </row>
    <row r="66" s="1" customFormat="true" ht="12.75" hidden="false" customHeight="false" outlineLevel="0" collapsed="false">
      <c r="B66" s="7"/>
      <c r="C66" s="20" t="n">
        <v>62</v>
      </c>
      <c r="P66" s="21"/>
      <c r="Q66" s="21"/>
      <c r="R66" s="7"/>
    </row>
    <row r="67" s="1" customFormat="true" ht="12.75" hidden="false" customHeight="false" outlineLevel="0" collapsed="false">
      <c r="B67" s="7"/>
      <c r="C67" s="20" t="n">
        <v>63</v>
      </c>
      <c r="P67" s="21"/>
      <c r="Q67" s="21"/>
      <c r="R67" s="7"/>
    </row>
    <row r="68" s="1" customFormat="true" ht="12.75" hidden="false" customHeight="false" outlineLevel="0" collapsed="false">
      <c r="B68" s="7"/>
      <c r="C68" s="20" t="n">
        <v>64</v>
      </c>
      <c r="P68" s="21"/>
      <c r="Q68" s="21"/>
      <c r="R68" s="7"/>
    </row>
    <row r="69" s="1" customFormat="true" ht="12.75" hidden="false" customHeight="false" outlineLevel="0" collapsed="false">
      <c r="B69" s="7"/>
      <c r="C69" s="20" t="n">
        <v>65</v>
      </c>
      <c r="P69" s="21"/>
      <c r="Q69" s="21"/>
      <c r="R69" s="7"/>
    </row>
    <row r="70" s="1" customFormat="true" ht="12.75" hidden="false" customHeight="false" outlineLevel="0" collapsed="false">
      <c r="B70" s="7"/>
      <c r="C70" s="20" t="n">
        <v>66</v>
      </c>
      <c r="P70" s="21"/>
      <c r="Q70" s="21"/>
      <c r="R70" s="7"/>
    </row>
    <row r="71" s="1" customFormat="true" ht="12.75" hidden="false" customHeight="false" outlineLevel="0" collapsed="false">
      <c r="B71" s="7"/>
      <c r="C71" s="20" t="n">
        <v>67</v>
      </c>
      <c r="P71" s="21"/>
      <c r="Q71" s="21"/>
      <c r="R71" s="7"/>
    </row>
    <row r="72" s="1" customFormat="true" ht="12.75" hidden="false" customHeight="false" outlineLevel="0" collapsed="false">
      <c r="B72" s="7"/>
      <c r="C72" s="20" t="n">
        <v>68</v>
      </c>
      <c r="P72" s="21"/>
      <c r="Q72" s="21"/>
      <c r="R72" s="7"/>
    </row>
    <row r="73" s="1" customFormat="true" ht="12.75" hidden="false" customHeight="false" outlineLevel="0" collapsed="false">
      <c r="B73" s="7"/>
      <c r="C73" s="20" t="n">
        <v>69</v>
      </c>
      <c r="P73" s="21"/>
      <c r="Q73" s="21"/>
      <c r="R73" s="7"/>
    </row>
    <row r="74" s="1" customFormat="true" ht="12.75" hidden="false" customHeight="false" outlineLevel="0" collapsed="false">
      <c r="B74" s="7"/>
      <c r="C74" s="20" t="n">
        <v>70</v>
      </c>
      <c r="P74" s="21"/>
      <c r="Q74" s="21"/>
      <c r="R74" s="7"/>
    </row>
    <row r="75" s="1" customFormat="true" ht="12.75" hidden="false" customHeight="false" outlineLevel="0" collapsed="false">
      <c r="B75" s="7"/>
      <c r="C75" s="20" t="n">
        <v>71</v>
      </c>
      <c r="P75" s="21"/>
      <c r="Q75" s="21"/>
      <c r="R75" s="7"/>
    </row>
    <row r="76" s="1" customFormat="true" ht="12.75" hidden="false" customHeight="false" outlineLevel="0" collapsed="false">
      <c r="B76" s="7"/>
      <c r="C76" s="20" t="n">
        <v>72</v>
      </c>
      <c r="P76" s="21"/>
      <c r="Q76" s="21"/>
      <c r="R76" s="7"/>
    </row>
    <row r="77" s="1" customFormat="true" ht="12.75" hidden="false" customHeight="false" outlineLevel="0" collapsed="false">
      <c r="B77" s="7"/>
      <c r="C77" s="20" t="n">
        <v>73</v>
      </c>
      <c r="P77" s="21"/>
      <c r="Q77" s="21"/>
      <c r="R77" s="7"/>
    </row>
    <row r="78" s="1" customFormat="true" ht="12.75" hidden="false" customHeight="false" outlineLevel="0" collapsed="false">
      <c r="B78" s="7"/>
      <c r="C78" s="20" t="n">
        <v>74</v>
      </c>
      <c r="P78" s="21"/>
      <c r="Q78" s="21"/>
      <c r="R78" s="7"/>
    </row>
    <row r="79" s="1" customFormat="true" ht="12.75" hidden="false" customHeight="false" outlineLevel="0" collapsed="false">
      <c r="B79" s="7"/>
      <c r="C79" s="20" t="n">
        <v>75</v>
      </c>
      <c r="P79" s="21"/>
      <c r="Q79" s="21"/>
      <c r="R79" s="7"/>
    </row>
    <row r="80" s="1" customFormat="true" ht="12.75" hidden="false" customHeight="false" outlineLevel="0" collapsed="false">
      <c r="B80" s="7"/>
      <c r="C80" s="20" t="n">
        <v>76</v>
      </c>
      <c r="P80" s="21"/>
      <c r="Q80" s="21"/>
      <c r="R80" s="7"/>
    </row>
    <row r="81" s="1" customFormat="true" ht="12.75" hidden="false" customHeight="false" outlineLevel="0" collapsed="false">
      <c r="B81" s="7"/>
      <c r="C81" s="20" t="n">
        <v>77</v>
      </c>
      <c r="P81" s="21"/>
      <c r="Q81" s="21"/>
      <c r="R81" s="7"/>
    </row>
    <row r="82" s="1" customFormat="true" ht="12.75" hidden="false" customHeight="false" outlineLevel="0" collapsed="false">
      <c r="B82" s="7"/>
      <c r="C82" s="20" t="n">
        <v>78</v>
      </c>
      <c r="P82" s="21"/>
      <c r="Q82" s="21"/>
      <c r="R82" s="7"/>
    </row>
    <row r="83" s="1" customFormat="true" ht="12.75" hidden="false" customHeight="false" outlineLevel="0" collapsed="false">
      <c r="B83" s="7"/>
      <c r="C83" s="20" t="n">
        <v>79</v>
      </c>
      <c r="P83" s="21"/>
      <c r="Q83" s="21"/>
      <c r="R83" s="7"/>
    </row>
    <row r="84" s="1" customFormat="true" ht="12.75" hidden="false" customHeight="false" outlineLevel="0" collapsed="false">
      <c r="B84" s="7"/>
      <c r="C84" s="20" t="n">
        <v>80</v>
      </c>
      <c r="P84" s="21"/>
      <c r="Q84" s="21"/>
      <c r="R84" s="7"/>
    </row>
    <row r="85" customFormat="false" ht="12.75" hidden="false" customHeight="false" outlineLevel="0" collapsed="false">
      <c r="B85" s="22"/>
      <c r="C85" s="22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AH85" s="10"/>
      <c r="AI85" s="10"/>
      <c r="AJ85" s="10"/>
      <c r="AK85" s="10"/>
      <c r="AL85" s="10"/>
      <c r="AM85" s="10"/>
      <c r="AN85" s="10"/>
      <c r="AO85" s="10"/>
    </row>
    <row r="86" customFormat="false" ht="12.75" hidden="false" customHeight="false" outlineLevel="0" collapsed="false">
      <c r="B86" s="22"/>
      <c r="C86" s="22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AH86" s="10"/>
      <c r="AI86" s="10"/>
      <c r="AJ86" s="10"/>
      <c r="AK86" s="10"/>
      <c r="AL86" s="10"/>
      <c r="AM86" s="10"/>
      <c r="AN86" s="10"/>
      <c r="AO86" s="10"/>
    </row>
    <row r="87" customFormat="false" ht="12.75" hidden="false" customHeight="false" outlineLevel="0" collapsed="false">
      <c r="B87" s="22"/>
      <c r="C87" s="22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AH87" s="10"/>
      <c r="AI87" s="10"/>
      <c r="AJ87" s="10"/>
      <c r="AK87" s="10"/>
      <c r="AL87" s="10"/>
      <c r="AM87" s="10"/>
      <c r="AN87" s="10"/>
      <c r="AO87" s="10"/>
    </row>
    <row r="88" customFormat="false" ht="12.75" hidden="false" customHeight="false" outlineLevel="0" collapsed="false">
      <c r="B88" s="22"/>
      <c r="C88" s="22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AH88" s="10"/>
      <c r="AI88" s="10"/>
      <c r="AJ88" s="10"/>
      <c r="AK88" s="10"/>
      <c r="AL88" s="10"/>
      <c r="AM88" s="10"/>
      <c r="AN88" s="10"/>
      <c r="AO88" s="10"/>
    </row>
    <row r="89" customFormat="false" ht="12.75" hidden="false" customHeight="false" outlineLevel="0" collapsed="false">
      <c r="B89" s="22"/>
      <c r="C89" s="22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AH89" s="10"/>
      <c r="AI89" s="10"/>
      <c r="AJ89" s="10"/>
      <c r="AK89" s="10"/>
      <c r="AL89" s="10"/>
      <c r="AM89" s="10"/>
      <c r="AN89" s="10"/>
      <c r="AO89" s="10"/>
    </row>
    <row r="90" customFormat="false" ht="12.75" hidden="false" customHeight="false" outlineLevel="0" collapsed="false">
      <c r="B90" s="22"/>
      <c r="C90" s="22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AH90" s="10"/>
      <c r="AI90" s="10"/>
      <c r="AJ90" s="10"/>
      <c r="AK90" s="10"/>
      <c r="AL90" s="10"/>
      <c r="AM90" s="10"/>
      <c r="AN90" s="10"/>
      <c r="AO90" s="10"/>
    </row>
    <row r="91" customFormat="false" ht="12.75" hidden="false" customHeight="false" outlineLevel="0" collapsed="false">
      <c r="B91" s="22"/>
      <c r="C91" s="22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AH91" s="10"/>
      <c r="AI91" s="10"/>
      <c r="AJ91" s="10"/>
      <c r="AK91" s="10"/>
      <c r="AL91" s="10"/>
      <c r="AM91" s="10"/>
      <c r="AN91" s="10"/>
      <c r="AO91" s="10"/>
    </row>
    <row r="92" customFormat="false" ht="12.75" hidden="false" customHeight="false" outlineLevel="0" collapsed="false">
      <c r="B92" s="22"/>
      <c r="C92" s="22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AH92" s="10"/>
      <c r="AI92" s="10"/>
      <c r="AJ92" s="10"/>
      <c r="AK92" s="10"/>
      <c r="AL92" s="10"/>
      <c r="AM92" s="10"/>
      <c r="AN92" s="10"/>
      <c r="AO92" s="10"/>
    </row>
    <row r="93" customFormat="false" ht="12.75" hidden="false" customHeight="false" outlineLevel="0" collapsed="false">
      <c r="B93" s="22"/>
      <c r="C93" s="22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AH93" s="10"/>
      <c r="AI93" s="10"/>
      <c r="AJ93" s="10"/>
      <c r="AK93" s="10"/>
      <c r="AL93" s="10"/>
      <c r="AM93" s="10"/>
      <c r="AN93" s="10"/>
      <c r="AO93" s="10"/>
    </row>
    <row r="94" customFormat="false" ht="12.75" hidden="false" customHeight="false" outlineLevel="0" collapsed="false">
      <c r="B94" s="22"/>
      <c r="C94" s="22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AH94" s="10"/>
      <c r="AI94" s="10"/>
      <c r="AJ94" s="10"/>
      <c r="AK94" s="10"/>
      <c r="AL94" s="10"/>
      <c r="AM94" s="10"/>
      <c r="AN94" s="10"/>
      <c r="AO94" s="10"/>
    </row>
    <row r="95" customFormat="false" ht="12.75" hidden="false" customHeight="false" outlineLevel="0" collapsed="false">
      <c r="B95" s="22"/>
      <c r="C95" s="22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AH95" s="10"/>
      <c r="AI95" s="10"/>
      <c r="AJ95" s="10"/>
      <c r="AK95" s="10"/>
      <c r="AL95" s="10"/>
      <c r="AM95" s="10"/>
      <c r="AN95" s="10"/>
      <c r="AO95" s="10"/>
    </row>
    <row r="96" customFormat="false" ht="12.75" hidden="false" customHeight="false" outlineLevel="0" collapsed="false">
      <c r="B96" s="22"/>
      <c r="C96" s="22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AH96" s="10"/>
      <c r="AI96" s="10"/>
      <c r="AJ96" s="10"/>
      <c r="AK96" s="10"/>
      <c r="AL96" s="10"/>
      <c r="AM96" s="10"/>
      <c r="AN96" s="10"/>
      <c r="AO96" s="10"/>
    </row>
    <row r="97" customFormat="false" ht="12.75" hidden="false" customHeight="false" outlineLevel="0" collapsed="false">
      <c r="B97" s="22"/>
      <c r="C97" s="22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AH97" s="10"/>
      <c r="AI97" s="10"/>
      <c r="AJ97" s="10"/>
      <c r="AK97" s="10"/>
      <c r="AL97" s="10"/>
      <c r="AM97" s="10"/>
      <c r="AN97" s="10"/>
      <c r="AO97" s="10"/>
    </row>
    <row r="98" customFormat="false" ht="12.75" hidden="false" customHeight="false" outlineLevel="0" collapsed="false">
      <c r="B98" s="22"/>
      <c r="C98" s="22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AH98" s="10"/>
      <c r="AI98" s="10"/>
      <c r="AJ98" s="10"/>
      <c r="AK98" s="10"/>
      <c r="AL98" s="10"/>
      <c r="AM98" s="10"/>
      <c r="AN98" s="10"/>
      <c r="AO98" s="10"/>
    </row>
    <row r="99" customFormat="false" ht="12.75" hidden="false" customHeight="false" outlineLevel="0" collapsed="false">
      <c r="B99" s="22"/>
      <c r="C99" s="22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AH99" s="10"/>
      <c r="AI99" s="10"/>
      <c r="AJ99" s="10"/>
      <c r="AK99" s="10"/>
      <c r="AL99" s="10"/>
      <c r="AM99" s="10"/>
      <c r="AN99" s="10"/>
      <c r="AO99" s="10"/>
    </row>
    <row r="100" customFormat="false" ht="12.75" hidden="false" customHeight="false" outlineLevel="0" collapsed="false">
      <c r="B100" s="22"/>
      <c r="C100" s="22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AH100" s="10"/>
      <c r="AI100" s="10"/>
      <c r="AJ100" s="10"/>
      <c r="AK100" s="10"/>
      <c r="AL100" s="10"/>
      <c r="AM100" s="10"/>
      <c r="AN100" s="10"/>
      <c r="AO100" s="10"/>
    </row>
    <row r="101" customFormat="false" ht="12.75" hidden="false" customHeight="false" outlineLevel="0" collapsed="false">
      <c r="B101" s="22"/>
      <c r="C101" s="22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AH101" s="10"/>
      <c r="AI101" s="10"/>
      <c r="AJ101" s="10"/>
      <c r="AK101" s="10"/>
      <c r="AL101" s="10"/>
      <c r="AM101" s="10"/>
      <c r="AN101" s="10"/>
      <c r="AO101" s="10"/>
    </row>
    <row r="102" customFormat="false" ht="12.75" hidden="false" customHeight="false" outlineLevel="0" collapsed="false">
      <c r="B102" s="22"/>
      <c r="C102" s="22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AH102" s="10"/>
      <c r="AI102" s="10"/>
      <c r="AJ102" s="10"/>
      <c r="AK102" s="10"/>
      <c r="AL102" s="10"/>
      <c r="AM102" s="10"/>
      <c r="AN102" s="10"/>
      <c r="AO102" s="10"/>
    </row>
    <row r="103" customFormat="false" ht="12.75" hidden="false" customHeight="false" outlineLevel="0" collapsed="false">
      <c r="B103" s="22"/>
      <c r="C103" s="22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AH103" s="10"/>
      <c r="AI103" s="10"/>
      <c r="AJ103" s="10"/>
      <c r="AK103" s="10"/>
      <c r="AL103" s="10"/>
      <c r="AM103" s="10"/>
      <c r="AN103" s="10"/>
      <c r="AO103" s="10"/>
    </row>
    <row r="104" customFormat="false" ht="12.75" hidden="false" customHeight="false" outlineLevel="0" collapsed="false">
      <c r="B104" s="22"/>
      <c r="C104" s="22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AH104" s="10"/>
      <c r="AI104" s="10"/>
      <c r="AJ104" s="10"/>
      <c r="AK104" s="10"/>
      <c r="AL104" s="10"/>
      <c r="AM104" s="10"/>
      <c r="AN104" s="10"/>
      <c r="AO104" s="10"/>
    </row>
    <row r="105" customFormat="false" ht="12.75" hidden="false" customHeight="false" outlineLevel="0" collapsed="false">
      <c r="B105" s="22"/>
      <c r="C105" s="22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AH105" s="10"/>
      <c r="AI105" s="10"/>
      <c r="AJ105" s="10"/>
      <c r="AK105" s="10"/>
      <c r="AL105" s="10"/>
      <c r="AM105" s="10"/>
      <c r="AN105" s="10"/>
      <c r="AO105" s="10"/>
    </row>
    <row r="106" customFormat="false" ht="12.75" hidden="false" customHeight="false" outlineLevel="0" collapsed="false">
      <c r="B106" s="22"/>
      <c r="C106" s="22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AH106" s="10"/>
      <c r="AI106" s="10"/>
      <c r="AJ106" s="10"/>
      <c r="AK106" s="10"/>
      <c r="AL106" s="10"/>
      <c r="AM106" s="10"/>
      <c r="AN106" s="10"/>
      <c r="AO106" s="10"/>
    </row>
    <row r="107" customFormat="false" ht="12.75" hidden="false" customHeight="false" outlineLevel="0" collapsed="false">
      <c r="B107" s="22"/>
      <c r="C107" s="22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AH107" s="10"/>
      <c r="AI107" s="10"/>
      <c r="AJ107" s="10"/>
      <c r="AK107" s="10"/>
      <c r="AL107" s="10"/>
      <c r="AM107" s="10"/>
      <c r="AN107" s="10"/>
      <c r="AO107" s="10"/>
    </row>
    <row r="108" customFormat="false" ht="12.75" hidden="false" customHeight="false" outlineLevel="0" collapsed="false">
      <c r="B108" s="22"/>
      <c r="C108" s="22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AH108" s="10"/>
      <c r="AI108" s="10"/>
      <c r="AJ108" s="10"/>
      <c r="AK108" s="10"/>
      <c r="AL108" s="10"/>
      <c r="AM108" s="10"/>
      <c r="AN108" s="10"/>
      <c r="AO108" s="10"/>
    </row>
    <row r="109" customFormat="false" ht="12.75" hidden="false" customHeight="false" outlineLevel="0" collapsed="false">
      <c r="B109" s="22"/>
      <c r="C109" s="22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AH109" s="10"/>
      <c r="AI109" s="10"/>
      <c r="AJ109" s="10"/>
      <c r="AK109" s="10"/>
      <c r="AL109" s="10"/>
      <c r="AM109" s="10"/>
      <c r="AN109" s="10"/>
      <c r="AO109" s="10"/>
    </row>
    <row r="110" customFormat="false" ht="12.75" hidden="false" customHeight="false" outlineLevel="0" collapsed="false">
      <c r="B110" s="22"/>
      <c r="C110" s="22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AH110" s="10"/>
      <c r="AI110" s="10"/>
      <c r="AJ110" s="10"/>
      <c r="AK110" s="10"/>
      <c r="AL110" s="10"/>
      <c r="AM110" s="10"/>
      <c r="AN110" s="10"/>
      <c r="AO110" s="10"/>
    </row>
    <row r="111" customFormat="false" ht="12.75" hidden="false" customHeight="false" outlineLevel="0" collapsed="false">
      <c r="B111" s="22"/>
      <c r="C111" s="22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AH111" s="10"/>
      <c r="AI111" s="10"/>
      <c r="AJ111" s="10"/>
      <c r="AK111" s="10"/>
      <c r="AL111" s="10"/>
      <c r="AM111" s="10"/>
      <c r="AN111" s="10"/>
      <c r="AO111" s="10"/>
    </row>
    <row r="112" customFormat="false" ht="12.75" hidden="false" customHeight="false" outlineLevel="0" collapsed="false">
      <c r="B112" s="22"/>
      <c r="C112" s="22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AH112" s="10"/>
      <c r="AI112" s="10"/>
      <c r="AJ112" s="10"/>
      <c r="AK112" s="10"/>
      <c r="AL112" s="10"/>
      <c r="AM112" s="10"/>
      <c r="AN112" s="10"/>
      <c r="AO112" s="10"/>
    </row>
    <row r="113" customFormat="false" ht="12.75" hidden="false" customHeight="false" outlineLevel="0" collapsed="false">
      <c r="B113" s="22"/>
      <c r="C113" s="22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AH113" s="10"/>
      <c r="AI113" s="10"/>
      <c r="AJ113" s="10"/>
      <c r="AK113" s="10"/>
      <c r="AL113" s="10"/>
      <c r="AM113" s="10"/>
      <c r="AN113" s="10"/>
      <c r="AO113" s="10"/>
    </row>
    <row r="114" customFormat="false" ht="12.75" hidden="false" customHeight="false" outlineLevel="0" collapsed="false">
      <c r="B114" s="22"/>
      <c r="C114" s="22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AH114" s="10"/>
      <c r="AI114" s="10"/>
      <c r="AJ114" s="10"/>
      <c r="AK114" s="10"/>
      <c r="AL114" s="10"/>
      <c r="AM114" s="10"/>
      <c r="AN114" s="10"/>
      <c r="AO114" s="10"/>
    </row>
    <row r="115" customFormat="false" ht="12.75" hidden="false" customHeight="false" outlineLevel="0" collapsed="false">
      <c r="B115" s="22"/>
      <c r="C115" s="22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AH115" s="10"/>
      <c r="AI115" s="10"/>
      <c r="AJ115" s="10"/>
      <c r="AK115" s="10"/>
      <c r="AL115" s="10"/>
      <c r="AM115" s="10"/>
      <c r="AN115" s="10"/>
      <c r="AO115" s="10"/>
    </row>
    <row r="116" customFormat="false" ht="12.75" hidden="false" customHeight="false" outlineLevel="0" collapsed="false">
      <c r="B116" s="22"/>
      <c r="C116" s="22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 customFormat="false" ht="12.75" hidden="false" customHeight="false" outlineLevel="0" collapsed="false">
      <c r="B117" s="22"/>
      <c r="C117" s="22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 customFormat="false" ht="12.75" hidden="false" customHeight="false" outlineLevel="0" collapsed="false">
      <c r="B118" s="22"/>
      <c r="C118" s="22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 customFormat="false" ht="12.75" hidden="false" customHeight="false" outlineLevel="0" collapsed="false">
      <c r="B119" s="22"/>
      <c r="C119" s="22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</sheetData>
  <sheetProtection algorithmName="SHA-512" hashValue="DkrttTjcTBAINBPtm3ouwAbGP2SOKhJNSkN5be9GCJSCVx5V8I7i9j49wMmJ4jf7K+K9yEombnH96bmhkVcrpA==" saltValue="lqicl0fL18vsHUsLeox+hw==" spinCount="100000" sheet="true" objects="true" scenarios="true"/>
  <mergeCells count="10">
    <mergeCell ref="B3:B4"/>
    <mergeCell ref="C3:C4"/>
    <mergeCell ref="D3:D4"/>
    <mergeCell ref="E3:E4"/>
    <mergeCell ref="F3:F4"/>
    <mergeCell ref="G3:N3"/>
    <mergeCell ref="O3:O4"/>
    <mergeCell ref="P3:P4"/>
    <mergeCell ref="Q3:Q4"/>
    <mergeCell ref="R3:R4"/>
  </mergeCells>
  <conditionalFormatting sqref="G52:N52">
    <cfRule type="expression" priority="2" aboveAverage="0" equalAverage="0" bottom="0" percent="0" rank="0" text="" dxfId="0">
      <formula>"$P4&gt;=50"</formula>
    </cfRule>
  </conditionalFormatting>
  <conditionalFormatting sqref="E26:N27 E29:N60">
    <cfRule type="expression" priority="3" aboveAverage="0" equalAverage="0" bottom="0" percent="0" rank="0" text="" dxfId="1">
      <formula>"$P4&gt;=50"</formula>
    </cfRule>
  </conditionalFormatting>
  <conditionalFormatting sqref="G5:N64">
    <cfRule type="cellIs" priority="4" operator="between" aboveAverage="0" equalAverage="0" bottom="0" percent="0" rank="0" text="" dxfId="2">
      <formula>0.0001</formula>
      <formula>49.999</formula>
    </cfRule>
  </conditionalFormatting>
  <conditionalFormatting sqref="Q5:Q64">
    <cfRule type="cellIs" priority="5" operator="between" aboveAverage="0" equalAverage="0" bottom="0" percent="0" rank="0" text="" dxfId="3">
      <formula>0.0001</formula>
      <formula>49.999</formula>
    </cfRule>
  </conditionalFormatting>
  <dataValidations count="1">
    <dataValidation allowBlank="true" errorStyle="stop" operator="between" showDropDown="false" showErrorMessage="true" showInputMessage="true" sqref="E5:E64" type="list">
      <formula1>$X$5:$X$6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O119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8.890625" defaultRowHeight="12.75" zeroHeight="false" outlineLevelRow="0" outlineLevelCol="0"/>
  <cols>
    <col collapsed="false" customWidth="false" hidden="false" outlineLevel="0" max="1" min="1" style="1" width="8.89"/>
    <col collapsed="false" customWidth="true" hidden="false" outlineLevel="0" max="2" min="2" style="2" width="4.45"/>
    <col collapsed="false" customWidth="true" hidden="true" outlineLevel="0" max="3" min="3" style="2" width="7.33"/>
    <col collapsed="false" customWidth="true" hidden="false" outlineLevel="0" max="4" min="4" style="3" width="25.66"/>
    <col collapsed="false" customWidth="true" hidden="false" outlineLevel="0" max="5" min="5" style="3" width="3.67"/>
    <col collapsed="false" customWidth="true" hidden="false" outlineLevel="0" max="6" min="6" style="3" width="4.11"/>
    <col collapsed="false" customWidth="true" hidden="false" outlineLevel="0" max="7" min="7" style="3" width="8.33"/>
    <col collapsed="false" customWidth="true" hidden="false" outlineLevel="0" max="8" min="8" style="3" width="7.33"/>
    <col collapsed="false" customWidth="true" hidden="false" outlineLevel="0" max="9" min="9" style="3" width="6.56"/>
    <col collapsed="false" customWidth="true" hidden="false" outlineLevel="0" max="10" min="10" style="3" width="7.33"/>
    <col collapsed="false" customWidth="true" hidden="false" outlineLevel="0" max="11" min="11" style="3" width="5.11"/>
    <col collapsed="false" customWidth="true" hidden="false" outlineLevel="0" max="12" min="12" style="3" width="10.34"/>
    <col collapsed="false" customWidth="true" hidden="false" outlineLevel="0" max="13" min="13" style="3" width="5"/>
    <col collapsed="false" customWidth="true" hidden="false" outlineLevel="0" max="14" min="14" style="3" width="4.89"/>
    <col collapsed="false" customWidth="true" hidden="false" outlineLevel="0" max="15" min="15" style="3" width="6.34"/>
    <col collapsed="false" customWidth="true" hidden="false" outlineLevel="0" max="16" min="16" style="3" width="7"/>
    <col collapsed="false" customWidth="true" hidden="false" outlineLevel="0" max="17" min="17" style="3" width="7.11"/>
    <col collapsed="false" customWidth="true" hidden="false" outlineLevel="0" max="18" min="18" style="3" width="5.44"/>
    <col collapsed="false" customWidth="true" hidden="true" outlineLevel="0" max="19" min="19" style="3" width="6"/>
    <col collapsed="false" customWidth="true" hidden="true" outlineLevel="0" max="20" min="20" style="3" width="4.67"/>
    <col collapsed="false" customWidth="true" hidden="true" outlineLevel="0" max="21" min="21" style="3" width="11.55"/>
    <col collapsed="false" customWidth="false" hidden="false" outlineLevel="0" max="34" min="22" style="1" width="8.89"/>
    <col collapsed="false" customWidth="false" hidden="false" outlineLevel="0" max="16384" min="35" style="3" width="8.89"/>
  </cols>
  <sheetData>
    <row r="1" s="4" customFormat="true" ht="12.75" hidden="false" customHeight="false" outlineLevel="0" collapsed="false">
      <c r="B1" s="5"/>
      <c r="C1" s="5"/>
      <c r="D1" s="6" t="str">
        <f aca="false">S1!D1</f>
        <v>Selam</v>
      </c>
      <c r="E1" s="4" t="str">
        <f aca="false">S1!E1</f>
        <v>Elementary and Middel School</v>
      </c>
      <c r="L1" s="4" t="s">
        <v>75</v>
      </c>
    </row>
    <row r="2" s="1" customFormat="true" ht="12.75" hidden="false" customHeight="false" outlineLevel="0" collapsed="false">
      <c r="B2" s="7"/>
      <c r="C2" s="7"/>
      <c r="G2" s="1" t="str">
        <f aca="false">S1!G2</f>
        <v>Grade</v>
      </c>
      <c r="J2" s="1" t="str">
        <f aca="false">S1!J2</f>
        <v>Section</v>
      </c>
    </row>
    <row r="3" customFormat="false" ht="12.75" hidden="false" customHeight="false" outlineLevel="0" collapsed="false">
      <c r="B3" s="8" t="str">
        <f aca="false">S1!B3:B4</f>
        <v>NO.</v>
      </c>
      <c r="C3" s="8" t="str">
        <f aca="false">S1!C3:C4</f>
        <v>Reg No.</v>
      </c>
      <c r="D3" s="8" t="str">
        <f aca="false">S1!D3:D4</f>
        <v>Students Name</v>
      </c>
      <c r="E3" s="8" t="str">
        <f aca="false">S1!E3:E4</f>
        <v>Sex</v>
      </c>
      <c r="F3" s="8" t="str">
        <f aca="false">S1!F3:F4</f>
        <v>Age</v>
      </c>
      <c r="G3" s="8" t="str">
        <f aca="false">S1!G3:N3</f>
        <v>Subjects</v>
      </c>
      <c r="H3" s="8"/>
      <c r="I3" s="8"/>
      <c r="J3" s="8"/>
      <c r="K3" s="8"/>
      <c r="L3" s="8"/>
      <c r="M3" s="8"/>
      <c r="N3" s="8"/>
      <c r="O3" s="8" t="str">
        <f aca="false">S1!O3:O4</f>
        <v>Cnduct</v>
      </c>
      <c r="P3" s="8" t="str">
        <f aca="false">S1!P3:P4</f>
        <v>Sum</v>
      </c>
      <c r="Q3" s="8" t="str">
        <f aca="false">S1!Q3:Q4</f>
        <v>Ave</v>
      </c>
      <c r="R3" s="8" t="str">
        <f aca="false">S1!R3:R4</f>
        <v>Rank</v>
      </c>
      <c r="S3" s="10"/>
      <c r="T3" s="10"/>
      <c r="U3" s="10"/>
    </row>
    <row r="4" customFormat="false" ht="12.75" hidden="false" customHeight="false" outlineLevel="0" collapsed="false">
      <c r="B4" s="8"/>
      <c r="C4" s="8"/>
      <c r="D4" s="8"/>
      <c r="E4" s="8"/>
      <c r="F4" s="8"/>
      <c r="G4" s="8" t="str">
        <f aca="false">S1!G4</f>
        <v>Amharic</v>
      </c>
      <c r="H4" s="8" t="str">
        <f aca="false">S1!H4</f>
        <v>English</v>
      </c>
      <c r="I4" s="8" t="str">
        <f aca="false">S1!I4</f>
        <v>Arabic</v>
      </c>
      <c r="J4" s="8" t="str">
        <f aca="false">S1!J4</f>
        <v>Maths</v>
      </c>
      <c r="K4" s="8" t="str">
        <f aca="false">S1!K4</f>
        <v>E.S</v>
      </c>
      <c r="L4" s="8" t="str">
        <f aca="false">S1!L4</f>
        <v>Moral Edu</v>
      </c>
      <c r="M4" s="8" t="str">
        <f aca="false">S1!M4</f>
        <v>Art</v>
      </c>
      <c r="N4" s="8" t="str">
        <f aca="false">S1!N4</f>
        <v>HPE</v>
      </c>
      <c r="O4" s="8"/>
      <c r="P4" s="8"/>
      <c r="Q4" s="8"/>
      <c r="R4" s="8"/>
      <c r="S4" s="10"/>
      <c r="T4" s="10"/>
      <c r="U4" s="10"/>
    </row>
    <row r="5" customFormat="false" ht="16.4" hidden="false" customHeight="false" outlineLevel="0" collapsed="false">
      <c r="B5" s="8" t="n">
        <f aca="false">S1!B5</f>
        <v>1</v>
      </c>
      <c r="C5" s="8" t="n">
        <f aca="false">S1!C5</f>
        <v>0</v>
      </c>
      <c r="D5" s="23" t="str">
        <f aca="false">S1!D5</f>
        <v>ሀሊማ ሰኢድ መኮናን</v>
      </c>
      <c r="E5" s="8" t="str">
        <f aca="false">S1!E5</f>
        <v>F</v>
      </c>
      <c r="F5" s="8" t="n">
        <f aca="false">S1!F5</f>
        <v>7</v>
      </c>
      <c r="G5" s="14" t="n">
        <v>92</v>
      </c>
      <c r="H5" s="14" t="n">
        <v>86</v>
      </c>
      <c r="I5" s="14" t="n">
        <v>95</v>
      </c>
      <c r="J5" s="14" t="n">
        <v>73</v>
      </c>
      <c r="K5" s="14" t="n">
        <v>82</v>
      </c>
      <c r="L5" s="14" t="n">
        <v>84</v>
      </c>
      <c r="M5" s="14" t="n">
        <v>87</v>
      </c>
      <c r="N5" s="14" t="n">
        <v>68</v>
      </c>
      <c r="O5" s="8"/>
      <c r="P5" s="8" t="n">
        <f aca="false">IF(AND(B5&lt;&gt;"C",U5&gt;0),"",IF(AND(B5="C",U5&lt;&gt;5),"",IF(S1!$D$1&lt;&gt;Ave!$AI$2,"",SUM(G5:N5))))</f>
        <v>667</v>
      </c>
      <c r="Q5" s="15" t="n">
        <f aca="false">IF(AND(B5&lt;&gt;"C",U5&gt;0),"",IF(AND(B5="C",U5&lt;&gt;5),"",IF(AND(B5="C",U5=5),P5/4,P5/8)))</f>
        <v>83.375</v>
      </c>
      <c r="R5" s="16" t="n">
        <f aca="false">IF(AND(B5&lt;&gt;"C",U5&gt;0),"",IF(AND(B5="C",U5&lt;&gt;5),"",RANK(Q5,$Q$5:$Q$64)))</f>
        <v>14</v>
      </c>
      <c r="S5" s="10"/>
      <c r="T5" s="10"/>
      <c r="U5" s="10" t="n">
        <f aca="false">COUNTIF(G5:N5,"")</f>
        <v>0</v>
      </c>
    </row>
    <row r="6" customFormat="false" ht="16.4" hidden="false" customHeight="false" outlineLevel="0" collapsed="false">
      <c r="B6" s="8" t="n">
        <f aca="false">S1!B6</f>
        <v>2</v>
      </c>
      <c r="C6" s="8" t="n">
        <f aca="false">S1!C6</f>
        <v>0</v>
      </c>
      <c r="D6" s="23" t="str">
        <f aca="false">S1!D6</f>
        <v>ሀምዳን አብዱረህማን አህመድ</v>
      </c>
      <c r="E6" s="8" t="str">
        <f aca="false">S1!E6</f>
        <v>M</v>
      </c>
      <c r="F6" s="8" t="n">
        <f aca="false">S1!F6</f>
        <v>7</v>
      </c>
      <c r="G6" s="14" t="n">
        <v>94</v>
      </c>
      <c r="H6" s="14" t="n">
        <v>90</v>
      </c>
      <c r="I6" s="14" t="n">
        <v>94</v>
      </c>
      <c r="J6" s="14" t="n">
        <v>85</v>
      </c>
      <c r="K6" s="14" t="n">
        <v>93</v>
      </c>
      <c r="L6" s="14" t="n">
        <v>98</v>
      </c>
      <c r="M6" s="14" t="n">
        <v>90</v>
      </c>
      <c r="N6" s="14" t="n">
        <v>61</v>
      </c>
      <c r="O6" s="8"/>
      <c r="P6" s="8" t="n">
        <f aca="false">IF(AND(B6&lt;&gt;"C",U6&gt;0),"",IF(AND(B6="C",U6&lt;&gt;5),"",IF(S1!$D$1&lt;&gt;Ave!$AI$2,"",SUM(G6:N6))))</f>
        <v>705</v>
      </c>
      <c r="Q6" s="15" t="n">
        <f aca="false">IF(AND(B6&lt;&gt;"C",U6&gt;0),"",IF(AND(B6="C",U6&lt;&gt;5),"",IF(AND(B6="C",U6=5),P6/4,P6/8)))</f>
        <v>88.125</v>
      </c>
      <c r="R6" s="16" t="n">
        <f aca="false">IF(AND(B6&lt;&gt;"C",U6&gt;0),"",IF(AND(B6="C",U6&lt;&gt;5),"",RANK(Q6,$Q$5:$Q$64)))</f>
        <v>5</v>
      </c>
      <c r="S6" s="10"/>
      <c r="T6" s="10"/>
      <c r="U6" s="10" t="n">
        <f aca="false">COUNTIF(G6:N6,"")</f>
        <v>0</v>
      </c>
    </row>
    <row r="7" customFormat="false" ht="16.4" hidden="false" customHeight="false" outlineLevel="0" collapsed="false">
      <c r="B7" s="8" t="n">
        <f aca="false">S1!B7</f>
        <v>3</v>
      </c>
      <c r="C7" s="8" t="n">
        <f aca="false">S1!C7</f>
        <v>0</v>
      </c>
      <c r="D7" s="23" t="str">
        <f aca="false">S1!D7</f>
        <v>ሀቢባ ሰኢድ ይማም</v>
      </c>
      <c r="E7" s="8" t="str">
        <f aca="false">S1!E7</f>
        <v>F</v>
      </c>
      <c r="F7" s="8" t="n">
        <f aca="false">S1!F7</f>
        <v>7</v>
      </c>
      <c r="G7" s="14" t="n">
        <v>62</v>
      </c>
      <c r="H7" s="14" t="n">
        <v>70</v>
      </c>
      <c r="I7" s="14" t="n">
        <v>83</v>
      </c>
      <c r="J7" s="14" t="n">
        <v>55</v>
      </c>
      <c r="K7" s="14" t="n">
        <v>62</v>
      </c>
      <c r="L7" s="14" t="n">
        <v>69</v>
      </c>
      <c r="M7" s="14" t="n">
        <v>55</v>
      </c>
      <c r="N7" s="14" t="n">
        <v>55</v>
      </c>
      <c r="O7" s="8"/>
      <c r="P7" s="8" t="n">
        <f aca="false">IF(AND(B7&lt;&gt;"C",U7&gt;0),"",IF(AND(B7="C",U7&lt;&gt;5),"",IF(S1!$D$1&lt;&gt;Ave!$AI$2,"",SUM(G7:N7))))</f>
        <v>511</v>
      </c>
      <c r="Q7" s="15" t="n">
        <f aca="false">IF(AND(B7&lt;&gt;"C",U7&gt;0),"",IF(AND(B7="C",U7&lt;&gt;5),"",IF(AND(B7="C",U7=5),P7/4,P7/8)))</f>
        <v>63.875</v>
      </c>
      <c r="R7" s="16" t="n">
        <f aca="false">IF(AND(B7&lt;&gt;"C",U7&gt;0),"",IF(AND(B7="C",U7&lt;&gt;5),"",RANK(Q7,$Q$5:$Q$64)))</f>
        <v>44</v>
      </c>
      <c r="S7" s="10"/>
      <c r="T7" s="10"/>
      <c r="U7" s="10" t="n">
        <f aca="false">COUNTIF(G7:N7,"")</f>
        <v>0</v>
      </c>
    </row>
    <row r="8" customFormat="false" ht="16.4" hidden="false" customHeight="false" outlineLevel="0" collapsed="false">
      <c r="B8" s="8" t="n">
        <f aca="false">S1!B8</f>
        <v>4</v>
      </c>
      <c r="C8" s="8" t="n">
        <f aca="false">S1!C8</f>
        <v>0</v>
      </c>
      <c r="D8" s="23" t="str">
        <f aca="false">S1!D8</f>
        <v>ሀያት ሙሀመድ ካሳው</v>
      </c>
      <c r="E8" s="8" t="str">
        <f aca="false">S1!E8</f>
        <v>F</v>
      </c>
      <c r="F8" s="8" t="n">
        <f aca="false">S1!F8</f>
        <v>7</v>
      </c>
      <c r="G8" s="14" t="n">
        <v>87</v>
      </c>
      <c r="H8" s="14" t="n">
        <v>91</v>
      </c>
      <c r="I8" s="14" t="n">
        <v>83</v>
      </c>
      <c r="J8" s="14" t="n">
        <v>79</v>
      </c>
      <c r="K8" s="14" t="n">
        <v>89</v>
      </c>
      <c r="L8" s="14" t="n">
        <v>78</v>
      </c>
      <c r="M8" s="14" t="n">
        <v>65</v>
      </c>
      <c r="N8" s="14" t="n">
        <v>71</v>
      </c>
      <c r="O8" s="8"/>
      <c r="P8" s="8" t="n">
        <f aca="false">IF(AND(B8&lt;&gt;"C",U8&gt;0),"",IF(AND(B8="C",U8&lt;&gt;5),"",IF(S1!$D$1&lt;&gt;Ave!$AI$2,"",SUM(G8:N8))))</f>
        <v>643</v>
      </c>
      <c r="Q8" s="15" t="n">
        <f aca="false">IF(AND(B8&lt;&gt;"C",U8&gt;0),"",IF(AND(B8="C",U8&lt;&gt;5),"",IF(AND(B8="C",U8=5),P8/4,P8/8)))</f>
        <v>80.375</v>
      </c>
      <c r="R8" s="16" t="n">
        <f aca="false">IF(AND(B8&lt;&gt;"C",U8&gt;0),"",IF(AND(B8="C",U8&lt;&gt;5),"",RANK(Q8,$Q$5:$Q$64)))</f>
        <v>21</v>
      </c>
      <c r="S8" s="10"/>
      <c r="T8" s="10"/>
      <c r="U8" s="10" t="n">
        <f aca="false">COUNTIF(G8:N8,"")</f>
        <v>0</v>
      </c>
    </row>
    <row r="9" customFormat="false" ht="16.4" hidden="false" customHeight="false" outlineLevel="0" collapsed="false">
      <c r="B9" s="8" t="n">
        <f aca="false">S1!B9</f>
        <v>5</v>
      </c>
      <c r="C9" s="8" t="n">
        <f aca="false">S1!C9</f>
        <v>0</v>
      </c>
      <c r="D9" s="23" t="str">
        <f aca="false">S1!D9</f>
        <v>ሉቅማነልሀኪም ሙሀመድ ኑርየ</v>
      </c>
      <c r="E9" s="8" t="str">
        <f aca="false">S1!E9</f>
        <v>M</v>
      </c>
      <c r="F9" s="8" t="n">
        <f aca="false">S1!F9</f>
        <v>7</v>
      </c>
      <c r="G9" s="14" t="n">
        <v>90</v>
      </c>
      <c r="H9" s="14" t="n">
        <v>81</v>
      </c>
      <c r="I9" s="14" t="n">
        <v>84</v>
      </c>
      <c r="J9" s="14" t="n">
        <v>73</v>
      </c>
      <c r="K9" s="14" t="n">
        <v>88</v>
      </c>
      <c r="L9" s="14" t="n">
        <v>78</v>
      </c>
      <c r="M9" s="14" t="n">
        <v>76</v>
      </c>
      <c r="N9" s="14" t="n">
        <v>94</v>
      </c>
      <c r="O9" s="8"/>
      <c r="P9" s="8" t="n">
        <f aca="false">IF(AND(B9&lt;&gt;"C",U9&gt;0),"",IF(AND(B9="C",U9&lt;&gt;5),"",IF(S1!$D$1&lt;&gt;Ave!$AI$2,"",SUM(G9:N9))))</f>
        <v>664</v>
      </c>
      <c r="Q9" s="15" t="n">
        <f aca="false">IF(AND(B9&lt;&gt;"C",U9&gt;0),"",IF(AND(B9="C",U9&lt;&gt;5),"",IF(AND(B9="C",U9=5),P9/4,P9/8)))</f>
        <v>83</v>
      </c>
      <c r="R9" s="16" t="n">
        <f aca="false">IF(AND(B9&lt;&gt;"C",U9&gt;0),"",IF(AND(B9="C",U9&lt;&gt;5),"",RANK(Q9,$Q$5:$Q$64)))</f>
        <v>16</v>
      </c>
      <c r="S9" s="10"/>
      <c r="T9" s="10"/>
      <c r="U9" s="10" t="n">
        <f aca="false">COUNTIF(G9:N9,"")</f>
        <v>0</v>
      </c>
    </row>
    <row r="10" customFormat="false" ht="16.4" hidden="false" customHeight="false" outlineLevel="0" collapsed="false">
      <c r="B10" s="8" t="n">
        <f aca="false">S1!B10</f>
        <v>6</v>
      </c>
      <c r="C10" s="8" t="n">
        <f aca="false">S1!C10</f>
        <v>0</v>
      </c>
      <c r="D10" s="23" t="str">
        <f aca="false">S1!D10</f>
        <v>መስኡድ ጀማል አህመድ</v>
      </c>
      <c r="E10" s="8" t="str">
        <f aca="false">S1!E10</f>
        <v>M</v>
      </c>
      <c r="F10" s="8" t="n">
        <f aca="false">S1!F10</f>
        <v>7</v>
      </c>
      <c r="G10" s="14" t="n">
        <v>65</v>
      </c>
      <c r="H10" s="14" t="n">
        <v>77</v>
      </c>
      <c r="I10" s="14" t="n">
        <v>57</v>
      </c>
      <c r="J10" s="14" t="n">
        <v>61</v>
      </c>
      <c r="K10" s="14" t="n">
        <v>67</v>
      </c>
      <c r="L10" s="14" t="n">
        <v>80</v>
      </c>
      <c r="M10" s="14" t="n">
        <v>66</v>
      </c>
      <c r="N10" s="14" t="n">
        <v>69</v>
      </c>
      <c r="O10" s="8"/>
      <c r="P10" s="8" t="n">
        <f aca="false">IF(AND(B10&lt;&gt;"C",U10&gt;0),"",IF(AND(B10="C",U10&lt;&gt;5),"",IF(S1!$D$1&lt;&gt;Ave!$AI$2,"",SUM(G10:N10))))</f>
        <v>542</v>
      </c>
      <c r="Q10" s="15" t="n">
        <f aca="false">IF(AND(B10&lt;&gt;"C",U10&gt;0),"",IF(AND(B10="C",U10&lt;&gt;5),"",IF(AND(B10="C",U10=5),P10/4,P10/8)))</f>
        <v>67.75</v>
      </c>
      <c r="R10" s="16" t="n">
        <f aca="false">IF(AND(B10&lt;&gt;"C",U10&gt;0),"",IF(AND(B10="C",U10&lt;&gt;5),"",RANK(Q10,$Q$5:$Q$64)))</f>
        <v>39</v>
      </c>
      <c r="S10" s="10"/>
      <c r="T10" s="10"/>
      <c r="U10" s="10" t="n">
        <f aca="false">COUNTIF(G10:N10,"")</f>
        <v>0</v>
      </c>
    </row>
    <row r="11" customFormat="false" ht="16.4" hidden="false" customHeight="false" outlineLevel="0" collapsed="false">
      <c r="B11" s="8" t="n">
        <f aca="false">S1!B11</f>
        <v>7</v>
      </c>
      <c r="C11" s="8" t="n">
        <f aca="false">S1!C11</f>
        <v>7</v>
      </c>
      <c r="D11" s="23" t="str">
        <f aca="false">S1!D11</f>
        <v>ሙሀመድ አሚን ሙሉጌታ</v>
      </c>
      <c r="E11" s="8" t="str">
        <f aca="false">S1!E11</f>
        <v>M</v>
      </c>
      <c r="F11" s="8" t="n">
        <f aca="false">S1!F11</f>
        <v>7</v>
      </c>
      <c r="G11" s="14" t="n">
        <v>97</v>
      </c>
      <c r="H11" s="14" t="n">
        <v>99</v>
      </c>
      <c r="I11" s="14" t="n">
        <v>83</v>
      </c>
      <c r="J11" s="14" t="n">
        <v>93</v>
      </c>
      <c r="K11" s="14" t="n">
        <v>96</v>
      </c>
      <c r="L11" s="14" t="n">
        <v>98</v>
      </c>
      <c r="M11" s="14" t="n">
        <v>93</v>
      </c>
      <c r="N11" s="14" t="n">
        <v>96</v>
      </c>
      <c r="O11" s="8"/>
      <c r="P11" s="8" t="n">
        <f aca="false">IF(AND(B11&lt;&gt;"C",U11&gt;0),"",IF(AND(B11="C",U11&lt;&gt;5),"",IF(S1!$D$1&lt;&gt;Ave!$AI$2,"",SUM(G11:N11))))</f>
        <v>755</v>
      </c>
      <c r="Q11" s="15" t="n">
        <f aca="false">IF(AND(B11&lt;&gt;"C",U11&gt;0),"",IF(AND(B11="C",U11&lt;&gt;5),"",IF(AND(B11="C",U11=5),P11/4,P11/8)))</f>
        <v>94.375</v>
      </c>
      <c r="R11" s="16" t="n">
        <f aca="false">IF(AND(B11&lt;&gt;"C",U11&gt;0),"",IF(AND(B11="C",U11&lt;&gt;5),"",RANK(Q11,$Q$5:$Q$64)))</f>
        <v>2</v>
      </c>
      <c r="S11" s="10"/>
      <c r="T11" s="10"/>
      <c r="U11" s="10" t="n">
        <f aca="false">COUNTIF(G11:N11,"")</f>
        <v>0</v>
      </c>
    </row>
    <row r="12" customFormat="false" ht="16.4" hidden="false" customHeight="false" outlineLevel="0" collapsed="false">
      <c r="B12" s="8" t="n">
        <f aca="false">S1!B12</f>
        <v>8</v>
      </c>
      <c r="C12" s="8" t="n">
        <f aca="false">S1!C12</f>
        <v>8</v>
      </c>
      <c r="D12" s="23" t="str">
        <f aca="false">S1!D12</f>
        <v>ሙሀመድ አሚን ጀማል</v>
      </c>
      <c r="E12" s="8" t="str">
        <f aca="false">S1!E12</f>
        <v>M</v>
      </c>
      <c r="F12" s="8" t="n">
        <f aca="false">S1!F12</f>
        <v>7</v>
      </c>
      <c r="G12" s="14" t="n">
        <v>73</v>
      </c>
      <c r="H12" s="14" t="n">
        <v>69</v>
      </c>
      <c r="I12" s="14" t="n">
        <v>83</v>
      </c>
      <c r="J12" s="14" t="n">
        <v>62</v>
      </c>
      <c r="K12" s="14" t="n">
        <v>69</v>
      </c>
      <c r="L12" s="14" t="n">
        <v>69</v>
      </c>
      <c r="M12" s="14" t="n">
        <v>85</v>
      </c>
      <c r="N12" s="14" t="n">
        <v>83</v>
      </c>
      <c r="O12" s="8"/>
      <c r="P12" s="8" t="n">
        <f aca="false">IF(AND(B12&lt;&gt;"C",U12&gt;0),"",IF(AND(B12="C",U12&lt;&gt;5),"",IF(S1!$D$1&lt;&gt;Ave!$AI$2,"",SUM(G12:N12))))</f>
        <v>593</v>
      </c>
      <c r="Q12" s="15" t="n">
        <f aca="false">IF(AND(B12&lt;&gt;"C",U12&gt;0),"",IF(AND(B12="C",U12&lt;&gt;5),"",IF(AND(B12="C",U12=5),P12/4,P12/8)))</f>
        <v>74.125</v>
      </c>
      <c r="R12" s="16" t="n">
        <f aca="false">IF(AND(B12&lt;&gt;"C",U12&gt;0),"",IF(AND(B12="C",U12&lt;&gt;5),"",RANK(Q12,$Q$5:$Q$64)))</f>
        <v>32</v>
      </c>
      <c r="S12" s="10"/>
      <c r="T12" s="10"/>
      <c r="U12" s="10" t="n">
        <f aca="false">COUNTIF(G12:N12,"")</f>
        <v>0</v>
      </c>
    </row>
    <row r="13" customFormat="false" ht="16.4" hidden="false" customHeight="false" outlineLevel="0" collapsed="false">
      <c r="B13" s="8" t="n">
        <f aca="false">S1!B13</f>
        <v>9</v>
      </c>
      <c r="C13" s="8" t="n">
        <f aca="false">S1!C13</f>
        <v>9</v>
      </c>
      <c r="D13" s="23" t="str">
        <f aca="false">S1!D13</f>
        <v>ሙሀመድ አቡበክር ሰኢድ</v>
      </c>
      <c r="E13" s="8" t="str">
        <f aca="false">S1!E13</f>
        <v>M</v>
      </c>
      <c r="F13" s="8" t="n">
        <f aca="false">S1!F13</f>
        <v>7</v>
      </c>
      <c r="G13" s="14" t="n">
        <v>67</v>
      </c>
      <c r="H13" s="14" t="n">
        <v>64</v>
      </c>
      <c r="I13" s="14" t="n">
        <v>77</v>
      </c>
      <c r="J13" s="14" t="n">
        <v>54</v>
      </c>
      <c r="K13" s="14" t="n">
        <v>59</v>
      </c>
      <c r="L13" s="14" t="n">
        <v>63</v>
      </c>
      <c r="M13" s="14" t="n">
        <v>69</v>
      </c>
      <c r="N13" s="14" t="n">
        <v>71</v>
      </c>
      <c r="O13" s="8"/>
      <c r="P13" s="8" t="n">
        <f aca="false">IF(AND(B13&lt;&gt;"C",U13&gt;0),"",IF(AND(B13="C",U13&lt;&gt;5),"",IF(S1!$D$1&lt;&gt;Ave!$AI$2,"",SUM(G13:N13))))</f>
        <v>524</v>
      </c>
      <c r="Q13" s="15" t="n">
        <f aca="false">IF(AND(B13&lt;&gt;"C",U13&gt;0),"",IF(AND(B13="C",U13&lt;&gt;5),"",IF(AND(B13="C",U13=5),P13/4,P13/8)))</f>
        <v>65.5</v>
      </c>
      <c r="R13" s="16" t="n">
        <f aca="false">IF(AND(B13&lt;&gt;"C",U13&gt;0),"",IF(AND(B13="C",U13&lt;&gt;5),"",RANK(Q13,$Q$5:$Q$64)))</f>
        <v>41</v>
      </c>
      <c r="S13" s="10"/>
      <c r="T13" s="10"/>
      <c r="U13" s="10" t="n">
        <f aca="false">COUNTIF(G13:N13,"")</f>
        <v>0</v>
      </c>
    </row>
    <row r="14" customFormat="false" ht="16.4" hidden="false" customHeight="false" outlineLevel="0" collapsed="false">
      <c r="B14" s="8" t="n">
        <f aca="false">S1!B14</f>
        <v>10</v>
      </c>
      <c r="C14" s="8" t="n">
        <f aca="false">S1!C14</f>
        <v>10</v>
      </c>
      <c r="D14" s="23" t="str">
        <f aca="false">S1!D14</f>
        <v>ሙሀመድአሚን እንድሪስ ትኩ</v>
      </c>
      <c r="E14" s="8" t="str">
        <f aca="false">S1!E14</f>
        <v>M</v>
      </c>
      <c r="F14" s="8" t="n">
        <f aca="false">S1!F14</f>
        <v>7</v>
      </c>
      <c r="G14" s="14" t="n">
        <v>76</v>
      </c>
      <c r="H14" s="14" t="n">
        <v>71</v>
      </c>
      <c r="I14" s="14" t="n">
        <v>83</v>
      </c>
      <c r="J14" s="14" t="n">
        <v>77</v>
      </c>
      <c r="K14" s="14" t="n">
        <v>85</v>
      </c>
      <c r="L14" s="14" t="n">
        <v>77</v>
      </c>
      <c r="M14" s="14" t="n">
        <v>73</v>
      </c>
      <c r="N14" s="14" t="n">
        <v>81</v>
      </c>
      <c r="O14" s="8"/>
      <c r="P14" s="8" t="n">
        <f aca="false">IF(AND(B14&lt;&gt;"C",U14&gt;0),"",IF(AND(B14="C",U14&lt;&gt;5),"",IF(S1!$D$1&lt;&gt;Ave!$AI$2,"",SUM(G14:N14))))</f>
        <v>623</v>
      </c>
      <c r="Q14" s="15" t="n">
        <f aca="false">IF(AND(B14&lt;&gt;"C",U14&gt;0),"",IF(AND(B14="C",U14&lt;&gt;5),"",IF(AND(B14="C",U14=5),P14/4,P14/8)))</f>
        <v>77.875</v>
      </c>
      <c r="R14" s="16" t="n">
        <f aca="false">IF(AND(B14&lt;&gt;"C",U14&gt;0),"",IF(AND(B14="C",U14&lt;&gt;5),"",RANK(Q14,$Q$5:$Q$64)))</f>
        <v>26</v>
      </c>
      <c r="S14" s="10"/>
      <c r="T14" s="10"/>
      <c r="U14" s="10" t="n">
        <f aca="false">COUNTIF(G14:N14,"")</f>
        <v>0</v>
      </c>
    </row>
    <row r="15" customFormat="false" ht="16.4" hidden="false" customHeight="false" outlineLevel="0" collapsed="false">
      <c r="B15" s="8" t="n">
        <f aca="false">S1!B15</f>
        <v>11</v>
      </c>
      <c r="C15" s="8" t="n">
        <f aca="false">S1!C15</f>
        <v>11</v>
      </c>
      <c r="D15" s="23" t="str">
        <f aca="false">S1!D15</f>
        <v>ሙባረክ ሰኢድ አሊ</v>
      </c>
      <c r="E15" s="8" t="str">
        <f aca="false">S1!E15</f>
        <v>M</v>
      </c>
      <c r="F15" s="8" t="n">
        <f aca="false">S1!F15</f>
        <v>7</v>
      </c>
      <c r="G15" s="14" t="n">
        <v>81</v>
      </c>
      <c r="H15" s="14" t="n">
        <v>75</v>
      </c>
      <c r="I15" s="14" t="n">
        <v>88</v>
      </c>
      <c r="J15" s="14" t="n">
        <v>77</v>
      </c>
      <c r="K15" s="14" t="n">
        <v>84</v>
      </c>
      <c r="L15" s="14" t="n">
        <v>74</v>
      </c>
      <c r="M15" s="14" t="n">
        <v>72</v>
      </c>
      <c r="N15" s="14" t="n">
        <v>85</v>
      </c>
      <c r="O15" s="8"/>
      <c r="P15" s="8" t="n">
        <f aca="false">IF(AND(B15&lt;&gt;"C",U15&gt;0),"",IF(AND(B15="C",U15&lt;&gt;5),"",IF(S1!$D$1&lt;&gt;Ave!$AI$2,"",SUM(G15:N15))))</f>
        <v>636</v>
      </c>
      <c r="Q15" s="15" t="n">
        <f aca="false">IF(AND(B15&lt;&gt;"C",U15&gt;0),"",IF(AND(B15="C",U15&lt;&gt;5),"",IF(AND(B15="C",U15=5),P15/4,P15/8)))</f>
        <v>79.5</v>
      </c>
      <c r="R15" s="16" t="n">
        <f aca="false">IF(AND(B15&lt;&gt;"C",U15&gt;0),"",IF(AND(B15="C",U15&lt;&gt;5),"",RANK(Q15,$Q$5:$Q$64)))</f>
        <v>24</v>
      </c>
      <c r="S15" s="10"/>
      <c r="T15" s="10"/>
      <c r="U15" s="10" t="n">
        <f aca="false">COUNTIF(G15:N15,"")</f>
        <v>0</v>
      </c>
    </row>
    <row r="16" customFormat="false" ht="16.4" hidden="false" customHeight="false" outlineLevel="0" collapsed="false">
      <c r="B16" s="8" t="n">
        <f aca="false">S1!B16</f>
        <v>12</v>
      </c>
      <c r="C16" s="8" t="n">
        <f aca="false">S1!C16</f>
        <v>12</v>
      </c>
      <c r="D16" s="23" t="str">
        <f aca="false">S1!D16</f>
        <v>ሰለሀድን አርሻድ አሊ</v>
      </c>
      <c r="E16" s="8" t="str">
        <f aca="false">S1!E16</f>
        <v>M</v>
      </c>
      <c r="F16" s="8" t="n">
        <f aca="false">S1!F16</f>
        <v>7</v>
      </c>
      <c r="G16" s="14" t="n">
        <v>75</v>
      </c>
      <c r="H16" s="14" t="n">
        <v>81</v>
      </c>
      <c r="I16" s="14" t="n">
        <v>86</v>
      </c>
      <c r="J16" s="14" t="n">
        <v>82</v>
      </c>
      <c r="K16" s="14" t="n">
        <v>89</v>
      </c>
      <c r="L16" s="14" t="n">
        <v>90</v>
      </c>
      <c r="M16" s="14" t="n">
        <v>91</v>
      </c>
      <c r="N16" s="14" t="n">
        <v>92</v>
      </c>
      <c r="O16" s="8"/>
      <c r="P16" s="8" t="n">
        <f aca="false">IF(AND(B16&lt;&gt;"C",U16&gt;0),"",IF(AND(B16="C",U16&lt;&gt;5),"",IF(S1!$D$1&lt;&gt;Ave!$AI$2,"",SUM(G16:N16))))</f>
        <v>686</v>
      </c>
      <c r="Q16" s="15" t="n">
        <f aca="false">IF(AND(B16&lt;&gt;"C",U16&gt;0),"",IF(AND(B16="C",U16&lt;&gt;5),"",IF(AND(B16="C",U16=5),P16/4,P16/8)))</f>
        <v>85.75</v>
      </c>
      <c r="R16" s="16" t="n">
        <f aca="false">IF(AND(B16&lt;&gt;"C",U16&gt;0),"",IF(AND(B16="C",U16&lt;&gt;5),"",RANK(Q16,$Q$5:$Q$64)))</f>
        <v>10</v>
      </c>
      <c r="S16" s="10"/>
      <c r="T16" s="10"/>
      <c r="U16" s="10" t="n">
        <f aca="false">COUNTIF(G16:N16,"")</f>
        <v>0</v>
      </c>
    </row>
    <row r="17" customFormat="false" ht="16.4" hidden="false" customHeight="false" outlineLevel="0" collapsed="false">
      <c r="B17" s="8" t="n">
        <f aca="false">S1!B17</f>
        <v>13</v>
      </c>
      <c r="C17" s="8" t="n">
        <f aca="false">S1!C17</f>
        <v>13</v>
      </c>
      <c r="D17" s="23" t="str">
        <f aca="false">S1!D17</f>
        <v>ሰሊማ ሚስባህ አሊ</v>
      </c>
      <c r="E17" s="8" t="str">
        <f aca="false">S1!E17</f>
        <v>F</v>
      </c>
      <c r="F17" s="8" t="n">
        <f aca="false">S1!F17</f>
        <v>7</v>
      </c>
      <c r="G17" s="14" t="n">
        <v>97</v>
      </c>
      <c r="H17" s="14" t="n">
        <v>85</v>
      </c>
      <c r="I17" s="14" t="n">
        <v>86</v>
      </c>
      <c r="J17" s="14" t="n">
        <v>82</v>
      </c>
      <c r="K17" s="14" t="n">
        <v>87</v>
      </c>
      <c r="L17" s="14" t="n">
        <v>89</v>
      </c>
      <c r="M17" s="14" t="n">
        <v>89</v>
      </c>
      <c r="N17" s="14" t="n">
        <v>85</v>
      </c>
      <c r="O17" s="8"/>
      <c r="P17" s="8" t="n">
        <f aca="false">IF(AND(B17&lt;&gt;"C",U17&gt;0),"",IF(AND(B17="C",U17&lt;&gt;5),"",IF(S1!$D$1&lt;&gt;Ave!$AI$2,"",SUM(G17:N17))))</f>
        <v>700</v>
      </c>
      <c r="Q17" s="15" t="n">
        <f aca="false">IF(AND(B17&lt;&gt;"C",U17&gt;0),"",IF(AND(B17="C",U17&lt;&gt;5),"",IF(AND(B17="C",U17=5),P17/4,P17/8)))</f>
        <v>87.5</v>
      </c>
      <c r="R17" s="16" t="n">
        <f aca="false">IF(AND(B17&lt;&gt;"C",U17&gt;0),"",IF(AND(B17="C",U17&lt;&gt;5),"",RANK(Q17,$Q$5:$Q$64)))</f>
        <v>6</v>
      </c>
      <c r="S17" s="10"/>
      <c r="T17" s="10"/>
      <c r="U17" s="10" t="n">
        <f aca="false">COUNTIF(G17:N17,"")</f>
        <v>0</v>
      </c>
    </row>
    <row r="18" customFormat="false" ht="16.4" hidden="false" customHeight="false" outlineLevel="0" collapsed="false">
      <c r="B18" s="8" t="n">
        <f aca="false">S1!B18</f>
        <v>14</v>
      </c>
      <c r="C18" s="8" t="n">
        <f aca="false">S1!C18</f>
        <v>14</v>
      </c>
      <c r="D18" s="23" t="str">
        <f aca="false">S1!D18</f>
        <v>ሰልማን ኑሩሁሴን አሊ</v>
      </c>
      <c r="E18" s="8" t="str">
        <f aca="false">S1!E18</f>
        <v>M</v>
      </c>
      <c r="F18" s="8" t="n">
        <f aca="false">S1!F18</f>
        <v>7</v>
      </c>
      <c r="G18" s="14" t="n">
        <v>66</v>
      </c>
      <c r="H18" s="14" t="n">
        <v>70</v>
      </c>
      <c r="I18" s="14" t="n">
        <v>80</v>
      </c>
      <c r="J18" s="14" t="n">
        <v>73</v>
      </c>
      <c r="K18" s="14" t="n">
        <v>70</v>
      </c>
      <c r="L18" s="14" t="n">
        <v>59</v>
      </c>
      <c r="M18" s="14" t="n">
        <v>62</v>
      </c>
      <c r="N18" s="14" t="n">
        <v>77</v>
      </c>
      <c r="O18" s="8"/>
      <c r="P18" s="8" t="n">
        <f aca="false">IF(AND(B18&lt;&gt;"C",U18&gt;0),"",IF(AND(B18="C",U18&lt;&gt;5),"",IF(S1!$D$1&lt;&gt;Ave!$AI$2,"",SUM(G18:N18))))</f>
        <v>557</v>
      </c>
      <c r="Q18" s="15" t="n">
        <f aca="false">IF(AND(B18&lt;&gt;"C",U18&gt;0),"",IF(AND(B18="C",U18&lt;&gt;5),"",IF(AND(B18="C",U18=5),P18/4,P18/8)))</f>
        <v>69.625</v>
      </c>
      <c r="R18" s="16" t="n">
        <f aca="false">IF(AND(B18&lt;&gt;"C",U18&gt;0),"",IF(AND(B18="C",U18&lt;&gt;5),"",RANK(Q18,$Q$5:$Q$64)))</f>
        <v>37</v>
      </c>
      <c r="S18" s="10"/>
      <c r="T18" s="10"/>
      <c r="U18" s="10" t="n">
        <f aca="false">COUNTIF(G18:N18,"")</f>
        <v>0</v>
      </c>
    </row>
    <row r="19" customFormat="false" ht="16.4" hidden="false" customHeight="false" outlineLevel="0" collapsed="false">
      <c r="B19" s="8" t="n">
        <f aca="false">S1!B19</f>
        <v>15</v>
      </c>
      <c r="C19" s="8" t="n">
        <f aca="false">S1!C19</f>
        <v>15</v>
      </c>
      <c r="D19" s="23" t="str">
        <f aca="false">S1!D19</f>
        <v>ሰልማን ኑርየ አሰፋ</v>
      </c>
      <c r="E19" s="8" t="str">
        <f aca="false">S1!E19</f>
        <v>M</v>
      </c>
      <c r="F19" s="8" t="n">
        <f aca="false">S1!F19</f>
        <v>7</v>
      </c>
      <c r="G19" s="14" t="n">
        <v>94</v>
      </c>
      <c r="H19" s="14" t="n">
        <v>75</v>
      </c>
      <c r="I19" s="14" t="n">
        <v>91</v>
      </c>
      <c r="J19" s="14" t="n">
        <v>70</v>
      </c>
      <c r="K19" s="14" t="n">
        <v>85</v>
      </c>
      <c r="L19" s="14" t="n">
        <v>81</v>
      </c>
      <c r="M19" s="14" t="n">
        <v>83</v>
      </c>
      <c r="N19" s="14" t="n">
        <v>83</v>
      </c>
      <c r="O19" s="8"/>
      <c r="P19" s="8" t="n">
        <f aca="false">IF(AND(B19&lt;&gt;"C",U19&gt;0),"",IF(AND(B19="C",U19&lt;&gt;5),"",IF(S1!$D$1&lt;&gt;Ave!$AI$2,"",SUM(G19:N19))))</f>
        <v>662</v>
      </c>
      <c r="Q19" s="15" t="n">
        <f aca="false">IF(AND(B19&lt;&gt;"C",U19&gt;0),"",IF(AND(B19="C",U19&lt;&gt;5),"",IF(AND(B19="C",U19=5),P19/4,P19/8)))</f>
        <v>82.75</v>
      </c>
      <c r="R19" s="16" t="n">
        <f aca="false">IF(AND(B19&lt;&gt;"C",U19&gt;0),"",IF(AND(B19="C",U19&lt;&gt;5),"",RANK(Q19,$Q$5:$Q$64)))</f>
        <v>17</v>
      </c>
      <c r="S19" s="10"/>
      <c r="T19" s="10"/>
      <c r="U19" s="10" t="n">
        <f aca="false">COUNTIF(G19:N19,"")</f>
        <v>0</v>
      </c>
    </row>
    <row r="20" customFormat="false" ht="13.8" hidden="false" customHeight="false" outlineLevel="0" collapsed="false">
      <c r="B20" s="8" t="n">
        <f aca="false">S1!B20</f>
        <v>16</v>
      </c>
      <c r="C20" s="8" t="n">
        <f aca="false">S1!C20</f>
        <v>16</v>
      </c>
      <c r="D20" s="23" t="str">
        <f aca="false">S1!D20</f>
        <v>ሲትራ ሙራድ ሰኢድ</v>
      </c>
      <c r="E20" s="8" t="str">
        <f aca="false">S1!E20</f>
        <v>F</v>
      </c>
      <c r="F20" s="8" t="n">
        <f aca="false">S1!F20</f>
        <v>7</v>
      </c>
      <c r="G20" s="14"/>
      <c r="H20" s="14"/>
      <c r="I20" s="14"/>
      <c r="J20" s="14"/>
      <c r="K20" s="14"/>
      <c r="L20" s="14"/>
      <c r="M20" s="14"/>
      <c r="N20" s="14"/>
      <c r="O20" s="8"/>
      <c r="P20" s="8" t="str">
        <f aca="false">IF(AND(B20&lt;&gt;"C",U20&gt;0),"",IF(AND(B20="C",U20&lt;&gt;5),"",IF(S1!$D$1&lt;&gt;Ave!$AI$2,"",SUM(G20:N20))))</f>
        <v/>
      </c>
      <c r="Q20" s="15" t="str">
        <f aca="false">IF(AND(B20&lt;&gt;"C",U20&gt;0),"",IF(AND(B20="C",U20&lt;&gt;5),"",IF(AND(B20="C",U20=5),P20/4,P20/8)))</f>
        <v/>
      </c>
      <c r="R20" s="16" t="str">
        <f aca="false">IF(AND(B20&lt;&gt;"C",U20&gt;0),"",IF(AND(B20="C",U20&lt;&gt;5),"",RANK(Q20,$Q$5:$Q$64)))</f>
        <v/>
      </c>
      <c r="S20" s="10"/>
      <c r="T20" s="10"/>
      <c r="U20" s="10" t="n">
        <f aca="false">COUNTIF(G20:N20,"")</f>
        <v>8</v>
      </c>
    </row>
    <row r="21" customFormat="false" ht="16.4" hidden="false" customHeight="false" outlineLevel="0" collapsed="false">
      <c r="B21" s="8" t="n">
        <f aca="false">S1!B21</f>
        <v>17</v>
      </c>
      <c r="C21" s="8" t="n">
        <f aca="false">S1!C21</f>
        <v>17</v>
      </c>
      <c r="D21" s="23" t="str">
        <f aca="false">S1!D21</f>
        <v>ሲትራ ኢብራሂም ሰኢድ</v>
      </c>
      <c r="E21" s="8" t="str">
        <f aca="false">S1!E21</f>
        <v>F</v>
      </c>
      <c r="F21" s="8" t="n">
        <f aca="false">S1!F21</f>
        <v>7</v>
      </c>
      <c r="G21" s="14" t="n">
        <v>99</v>
      </c>
      <c r="H21" s="14" t="n">
        <v>100</v>
      </c>
      <c r="I21" s="14" t="n">
        <v>95</v>
      </c>
      <c r="J21" s="14" t="n">
        <v>94</v>
      </c>
      <c r="K21" s="14" t="n">
        <v>98</v>
      </c>
      <c r="L21" s="14" t="n">
        <v>99</v>
      </c>
      <c r="M21" s="14" t="n">
        <v>99</v>
      </c>
      <c r="N21" s="14" t="n">
        <v>83</v>
      </c>
      <c r="O21" s="8"/>
      <c r="P21" s="8" t="n">
        <f aca="false">IF(AND(B21&lt;&gt;"C",U21&gt;0),"",IF(AND(B21="C",U21&lt;&gt;5),"",IF(S1!$D$1&lt;&gt;Ave!$AI$2,"",SUM(G21:N21))))</f>
        <v>767</v>
      </c>
      <c r="Q21" s="15" t="n">
        <f aca="false">IF(AND(B21&lt;&gt;"C",U21&gt;0),"",IF(AND(B21="C",U21&lt;&gt;5),"",IF(AND(B21="C",U21=5),P21/4,P21/8)))</f>
        <v>95.875</v>
      </c>
      <c r="R21" s="16" t="n">
        <f aca="false">IF(AND(B21&lt;&gt;"C",U21&gt;0),"",IF(AND(B21="C",U21&lt;&gt;5),"",RANK(Q21,$Q$5:$Q$64)))</f>
        <v>1</v>
      </c>
      <c r="S21" s="10"/>
      <c r="T21" s="10"/>
      <c r="U21" s="10" t="n">
        <f aca="false">COUNTIF(G21:N21,"")</f>
        <v>0</v>
      </c>
    </row>
    <row r="22" customFormat="false" ht="16.4" hidden="false" customHeight="false" outlineLevel="0" collapsed="false">
      <c r="B22" s="8" t="n">
        <f aca="false">S1!B22</f>
        <v>18</v>
      </c>
      <c r="C22" s="8" t="n">
        <f aca="false">S1!C22</f>
        <v>18</v>
      </c>
      <c r="D22" s="23" t="str">
        <f aca="false">S1!D22</f>
        <v>ሶብሪና ኑርየ አደም</v>
      </c>
      <c r="E22" s="8" t="str">
        <f aca="false">S1!E22</f>
        <v>F</v>
      </c>
      <c r="F22" s="8" t="n">
        <f aca="false">S1!F22</f>
        <v>7</v>
      </c>
      <c r="G22" s="14" t="n">
        <v>72</v>
      </c>
      <c r="H22" s="14" t="n">
        <v>83</v>
      </c>
      <c r="I22" s="14" t="n">
        <v>60</v>
      </c>
      <c r="J22" s="14" t="n">
        <v>68</v>
      </c>
      <c r="K22" s="14" t="n">
        <v>86</v>
      </c>
      <c r="L22" s="14" t="n">
        <v>89</v>
      </c>
      <c r="M22" s="14" t="n">
        <v>70</v>
      </c>
      <c r="N22" s="14" t="n">
        <v>75</v>
      </c>
      <c r="O22" s="8"/>
      <c r="P22" s="8" t="n">
        <f aca="false">IF(AND(B22&lt;&gt;"C",U22&gt;0),"",IF(AND(B22="C",U22&lt;&gt;5),"",IF(S1!$D$1&lt;&gt;Ave!$AI$2,"",SUM(G22:N22))))</f>
        <v>603</v>
      </c>
      <c r="Q22" s="15" t="n">
        <f aca="false">IF(AND(B22&lt;&gt;"C",U22&gt;0),"",IF(AND(B22="C",U22&lt;&gt;5),"",IF(AND(B22="C",U22=5),P22/4,P22/8)))</f>
        <v>75.375</v>
      </c>
      <c r="R22" s="16" t="n">
        <f aca="false">IF(AND(B22&lt;&gt;"C",U22&gt;0),"",IF(AND(B22="C",U22&lt;&gt;5),"",RANK(Q22,$Q$5:$Q$64)))</f>
        <v>29</v>
      </c>
      <c r="S22" s="10"/>
      <c r="T22" s="10"/>
      <c r="U22" s="10" t="n">
        <f aca="false">COUNTIF(G22:N22,"")</f>
        <v>0</v>
      </c>
    </row>
    <row r="23" customFormat="false" ht="16.4" hidden="false" customHeight="false" outlineLevel="0" collapsed="false">
      <c r="B23" s="8" t="n">
        <f aca="false">S1!B23</f>
        <v>19</v>
      </c>
      <c r="C23" s="8" t="n">
        <f aca="false">S1!C23</f>
        <v>19</v>
      </c>
      <c r="D23" s="23" t="str">
        <f aca="false">S1!D23</f>
        <v>ሷሊሀ ሙሀመድ ሰኢድ</v>
      </c>
      <c r="E23" s="8" t="str">
        <f aca="false">S1!E23</f>
        <v>F</v>
      </c>
      <c r="F23" s="8" t="n">
        <f aca="false">S1!F23</f>
        <v>7</v>
      </c>
      <c r="G23" s="14" t="n">
        <v>52</v>
      </c>
      <c r="H23" s="14" t="n">
        <v>62</v>
      </c>
      <c r="I23" s="14" t="n">
        <v>41</v>
      </c>
      <c r="J23" s="14" t="n">
        <v>62</v>
      </c>
      <c r="K23" s="14" t="n">
        <v>64</v>
      </c>
      <c r="L23" s="14" t="n">
        <v>70</v>
      </c>
      <c r="M23" s="14" t="n">
        <v>81</v>
      </c>
      <c r="N23" s="14" t="n">
        <v>94</v>
      </c>
      <c r="O23" s="8"/>
      <c r="P23" s="8" t="n">
        <f aca="false">IF(AND(B23&lt;&gt;"C",U23&gt;0),"",IF(AND(B23="C",U23&lt;&gt;5),"",IF(S1!$D$1&lt;&gt;Ave!$AI$2,"",SUM(G23:N23))))</f>
        <v>526</v>
      </c>
      <c r="Q23" s="15" t="n">
        <f aca="false">IF(AND(B23&lt;&gt;"C",U23&gt;0),"",IF(AND(B23="C",U23&lt;&gt;5),"",IF(AND(B23="C",U23=5),P23/4,P23/8)))</f>
        <v>65.75</v>
      </c>
      <c r="R23" s="16" t="n">
        <f aca="false">IF(AND(B23&lt;&gt;"C",U23&gt;0),"",IF(AND(B23="C",U23&lt;&gt;5),"",RANK(Q23,$Q$5:$Q$64)))</f>
        <v>40</v>
      </c>
      <c r="S23" s="10"/>
      <c r="T23" s="10"/>
      <c r="U23" s="10" t="n">
        <f aca="false">COUNTIF(G23:N23,"")</f>
        <v>0</v>
      </c>
    </row>
    <row r="24" customFormat="false" ht="16.4" hidden="false" customHeight="false" outlineLevel="0" collapsed="false">
      <c r="B24" s="8" t="n">
        <f aca="false">S1!B24</f>
        <v>20</v>
      </c>
      <c r="C24" s="8" t="n">
        <f aca="false">S1!C24</f>
        <v>20</v>
      </c>
      <c r="D24" s="23" t="str">
        <f aca="false">S1!D24</f>
        <v>ረውዷ አህመድ ኑር </v>
      </c>
      <c r="E24" s="8" t="str">
        <f aca="false">S1!E24</f>
        <v>F</v>
      </c>
      <c r="F24" s="8" t="n">
        <f aca="false">S1!F24</f>
        <v>7</v>
      </c>
      <c r="G24" s="14" t="n">
        <v>80</v>
      </c>
      <c r="H24" s="14" t="n">
        <v>78</v>
      </c>
      <c r="I24" s="14" t="n">
        <v>91</v>
      </c>
      <c r="J24" s="14" t="n">
        <v>75</v>
      </c>
      <c r="K24" s="14" t="n">
        <v>78</v>
      </c>
      <c r="L24" s="14" t="n">
        <v>85</v>
      </c>
      <c r="M24" s="14" t="n">
        <v>72</v>
      </c>
      <c r="N24" s="14" t="n">
        <v>78</v>
      </c>
      <c r="O24" s="8"/>
      <c r="P24" s="8" t="n">
        <f aca="false">IF(AND(B24&lt;&gt;"C",U24&gt;0),"",IF(AND(B24="C",U24&lt;&gt;5),"",IF(S1!$D$1&lt;&gt;Ave!$AI$2,"",SUM(G24:N24))))</f>
        <v>637</v>
      </c>
      <c r="Q24" s="15" t="n">
        <f aca="false">IF(AND(B24&lt;&gt;"C",U24&gt;0),"",IF(AND(B24="C",U24&lt;&gt;5),"",IF(AND(B24="C",U24=5),P24/4,P24/8)))</f>
        <v>79.625</v>
      </c>
      <c r="R24" s="16" t="n">
        <f aca="false">IF(AND(B24&lt;&gt;"C",U24&gt;0),"",IF(AND(B24="C",U24&lt;&gt;5),"",RANK(Q24,$Q$5:$Q$64)))</f>
        <v>23</v>
      </c>
      <c r="S24" s="10"/>
      <c r="T24" s="10"/>
      <c r="U24" s="10" t="n">
        <f aca="false">COUNTIF(G24:N24,"")</f>
        <v>0</v>
      </c>
    </row>
    <row r="25" customFormat="false" ht="16.4" hidden="false" customHeight="false" outlineLevel="0" collapsed="false">
      <c r="B25" s="8" t="n">
        <f aca="false">S1!B25</f>
        <v>21</v>
      </c>
      <c r="C25" s="8" t="n">
        <f aca="false">S1!C25</f>
        <v>21</v>
      </c>
      <c r="D25" s="23" t="str">
        <f aca="false">S1!D25</f>
        <v>ቃሲም ሰኢድ ሁሴን</v>
      </c>
      <c r="E25" s="8" t="str">
        <f aca="false">S1!E25</f>
        <v>M</v>
      </c>
      <c r="F25" s="8" t="n">
        <f aca="false">S1!F25</f>
        <v>7</v>
      </c>
      <c r="G25" s="14" t="n">
        <v>50</v>
      </c>
      <c r="H25" s="14" t="n">
        <v>61</v>
      </c>
      <c r="I25" s="14" t="n">
        <v>54</v>
      </c>
      <c r="J25" s="14" t="n">
        <v>49</v>
      </c>
      <c r="K25" s="14" t="n">
        <v>51</v>
      </c>
      <c r="L25" s="14" t="n">
        <v>60</v>
      </c>
      <c r="M25" s="14" t="n">
        <v>73</v>
      </c>
      <c r="N25" s="14" t="n">
        <v>59</v>
      </c>
      <c r="O25" s="8"/>
      <c r="P25" s="8" t="n">
        <f aca="false">IF(AND(B25&lt;&gt;"C",U25&gt;0),"",IF(AND(B25="C",U25&lt;&gt;5),"",IF(S1!$D$1&lt;&gt;Ave!$AI$2,"",SUM(G25:N25))))</f>
        <v>457</v>
      </c>
      <c r="Q25" s="15" t="n">
        <f aca="false">IF(AND(B25&lt;&gt;"C",U25&gt;0),"",IF(AND(B25="C",U25&lt;&gt;5),"",IF(AND(B25="C",U25=5),P25/4,P25/8)))</f>
        <v>57.125</v>
      </c>
      <c r="R25" s="16" t="n">
        <f aca="false">IF(AND(B25&lt;&gt;"C",U25&gt;0),"",IF(AND(B25="C",U25&lt;&gt;5),"",RANK(Q25,$Q$5:$Q$64)))</f>
        <v>48</v>
      </c>
      <c r="S25" s="10"/>
      <c r="T25" s="10"/>
      <c r="U25" s="10" t="n">
        <f aca="false">COUNTIF(G25:N25,"")</f>
        <v>0</v>
      </c>
    </row>
    <row r="26" customFormat="false" ht="16.4" hidden="false" customHeight="false" outlineLevel="0" collapsed="false">
      <c r="B26" s="8" t="n">
        <f aca="false">S1!B26</f>
        <v>22</v>
      </c>
      <c r="C26" s="8" t="n">
        <f aca="false">S1!C26</f>
        <v>22</v>
      </c>
      <c r="D26" s="23" t="str">
        <f aca="false">S1!D26</f>
        <v>ተማዱር ደሳለኝ ገብርየ</v>
      </c>
      <c r="E26" s="8" t="str">
        <f aca="false">S1!E26</f>
        <v>F</v>
      </c>
      <c r="F26" s="8" t="n">
        <f aca="false">S1!F26</f>
        <v>7</v>
      </c>
      <c r="G26" s="14" t="n">
        <v>94</v>
      </c>
      <c r="H26" s="14" t="n">
        <v>95</v>
      </c>
      <c r="I26" s="14" t="n">
        <v>96</v>
      </c>
      <c r="J26" s="14" t="n">
        <v>89</v>
      </c>
      <c r="K26" s="14" t="n">
        <v>96</v>
      </c>
      <c r="L26" s="14" t="n">
        <v>85</v>
      </c>
      <c r="M26" s="14" t="n">
        <v>89</v>
      </c>
      <c r="N26" s="14" t="n">
        <v>70</v>
      </c>
      <c r="O26" s="8"/>
      <c r="P26" s="8" t="n">
        <f aca="false">IF(AND(B26&lt;&gt;"C",U26&gt;0),"",IF(AND(B26="C",U26&lt;&gt;5),"",IF(S1!$D$1&lt;&gt;Ave!$AI$2,"",SUM(G26:N26))))</f>
        <v>714</v>
      </c>
      <c r="Q26" s="15" t="n">
        <f aca="false">IF(AND(B26&lt;&gt;"C",U26&gt;0),"",IF(AND(B26="C",U26&lt;&gt;5),"",IF(AND(B26="C",U26=5),P26/4,P26/8)))</f>
        <v>89.25</v>
      </c>
      <c r="R26" s="16" t="n">
        <f aca="false">IF(AND(B26&lt;&gt;"C",U26&gt;0),"",IF(AND(B26="C",U26&lt;&gt;5),"",RANK(Q26,$Q$5:$Q$64)))</f>
        <v>4</v>
      </c>
      <c r="S26" s="10"/>
      <c r="T26" s="10"/>
      <c r="U26" s="10" t="n">
        <f aca="false">COUNTIF(G26:N26,"")</f>
        <v>0</v>
      </c>
    </row>
    <row r="27" customFormat="false" ht="16.4" hidden="false" customHeight="false" outlineLevel="0" collapsed="false">
      <c r="B27" s="8" t="n">
        <f aca="false">S1!B27</f>
        <v>23</v>
      </c>
      <c r="C27" s="8" t="n">
        <f aca="false">S1!C27</f>
        <v>23</v>
      </c>
      <c r="D27" s="23" t="str">
        <f aca="false">S1!D27</f>
        <v>ተምኪን ሱለይማን ኡመር</v>
      </c>
      <c r="E27" s="8" t="str">
        <f aca="false">S1!E27</f>
        <v>M</v>
      </c>
      <c r="F27" s="8" t="n">
        <f aca="false">S1!F27</f>
        <v>7</v>
      </c>
      <c r="G27" s="14" t="n">
        <v>77</v>
      </c>
      <c r="H27" s="14" t="n">
        <v>77</v>
      </c>
      <c r="I27" s="14" t="n">
        <v>86</v>
      </c>
      <c r="J27" s="14" t="n">
        <v>64</v>
      </c>
      <c r="K27" s="14" t="n">
        <v>72</v>
      </c>
      <c r="L27" s="14" t="n">
        <v>76</v>
      </c>
      <c r="M27" s="14" t="n">
        <v>81</v>
      </c>
      <c r="N27" s="14" t="n">
        <v>86</v>
      </c>
      <c r="O27" s="8"/>
      <c r="P27" s="8" t="n">
        <f aca="false">IF(AND(B27&lt;&gt;"C",U27&gt;0),"",IF(AND(B27="C",U27&lt;&gt;5),"",IF(S1!$D$1&lt;&gt;Ave!$AI$2,"",SUM(G27:N27))))</f>
        <v>619</v>
      </c>
      <c r="Q27" s="15" t="n">
        <f aca="false">IF(AND(B27&lt;&gt;"C",U27&gt;0),"",IF(AND(B27="C",U27&lt;&gt;5),"",IF(AND(B27="C",U27=5),P27/4,P27/8)))</f>
        <v>77.375</v>
      </c>
      <c r="R27" s="16" t="n">
        <f aca="false">IF(AND(B27&lt;&gt;"C",U27&gt;0),"",IF(AND(B27="C",U27&lt;&gt;5),"",RANK(Q27,$Q$5:$Q$64)))</f>
        <v>27</v>
      </c>
      <c r="S27" s="10"/>
      <c r="T27" s="10"/>
      <c r="U27" s="10" t="n">
        <f aca="false">COUNTIF(G27:N27,"")</f>
        <v>0</v>
      </c>
    </row>
    <row r="28" customFormat="false" ht="16.4" hidden="false" customHeight="false" outlineLevel="0" collapsed="false">
      <c r="B28" s="8" t="n">
        <f aca="false">S1!B28</f>
        <v>24</v>
      </c>
      <c r="C28" s="8" t="n">
        <f aca="false">S1!C28</f>
        <v>24</v>
      </c>
      <c r="D28" s="23" t="str">
        <f aca="false">S1!D28</f>
        <v>ተውፊቅ አንዋር ብርሀን</v>
      </c>
      <c r="E28" s="8" t="str">
        <f aca="false">S1!E28</f>
        <v>M</v>
      </c>
      <c r="F28" s="8" t="n">
        <f aca="false">S1!F28</f>
        <v>7</v>
      </c>
      <c r="G28" s="14" t="n">
        <v>87</v>
      </c>
      <c r="H28" s="14" t="n">
        <v>75</v>
      </c>
      <c r="I28" s="14" t="n">
        <v>75</v>
      </c>
      <c r="J28" s="14" t="n">
        <v>63</v>
      </c>
      <c r="K28" s="14" t="n">
        <v>64</v>
      </c>
      <c r="L28" s="14" t="n">
        <v>78</v>
      </c>
      <c r="M28" s="14" t="n">
        <v>72</v>
      </c>
      <c r="N28" s="14" t="n">
        <v>73</v>
      </c>
      <c r="O28" s="8"/>
      <c r="P28" s="8" t="n">
        <f aca="false">IF(AND(B28&lt;&gt;"C",U28&gt;0),"",IF(AND(B28="C",U28&lt;&gt;5),"",IF(S1!$D$1&lt;&gt;Ave!$AI$2,"",SUM(G28:N28))))</f>
        <v>587</v>
      </c>
      <c r="Q28" s="15" t="n">
        <f aca="false">IF(AND(B28&lt;&gt;"C",U28&gt;0),"",IF(AND(B28="C",U28&lt;&gt;5),"",IF(AND(B28="C",U28=5),P28/4,P28/8)))</f>
        <v>73.375</v>
      </c>
      <c r="R28" s="16" t="n">
        <f aca="false">IF(AND(B28&lt;&gt;"C",U28&gt;0),"",IF(AND(B28="C",U28&lt;&gt;5),"",RANK(Q28,$Q$5:$Q$64)))</f>
        <v>34</v>
      </c>
      <c r="S28" s="10"/>
      <c r="T28" s="10"/>
      <c r="U28" s="10" t="n">
        <f aca="false">COUNTIF(G28:N28,"")</f>
        <v>0</v>
      </c>
    </row>
    <row r="29" customFormat="false" ht="16.4" hidden="false" customHeight="false" outlineLevel="0" collapsed="false">
      <c r="B29" s="8" t="n">
        <f aca="false">S1!B29</f>
        <v>25</v>
      </c>
      <c r="C29" s="8" t="n">
        <f aca="false">S1!C29</f>
        <v>25</v>
      </c>
      <c r="D29" s="23" t="str">
        <f aca="false">S1!D29</f>
        <v>ነጃት አብዱረህማን እንድሪስ</v>
      </c>
      <c r="E29" s="8" t="str">
        <f aca="false">S1!E29</f>
        <v>F</v>
      </c>
      <c r="F29" s="8" t="n">
        <f aca="false">S1!F29</f>
        <v>7</v>
      </c>
      <c r="G29" s="14" t="n">
        <v>96</v>
      </c>
      <c r="H29" s="14" t="n">
        <v>99</v>
      </c>
      <c r="I29" s="14" t="n">
        <v>97</v>
      </c>
      <c r="J29" s="14" t="n">
        <v>89</v>
      </c>
      <c r="K29" s="14" t="n">
        <v>92</v>
      </c>
      <c r="L29" s="14" t="n">
        <v>87</v>
      </c>
      <c r="M29" s="14" t="n">
        <v>95</v>
      </c>
      <c r="N29" s="14" t="n">
        <v>89</v>
      </c>
      <c r="O29" s="8"/>
      <c r="P29" s="8" t="n">
        <f aca="false">IF(AND(B29&lt;&gt;"C",U29&gt;0),"",IF(AND(B29="C",U29&lt;&gt;5),"",IF(S1!$D$1&lt;&gt;Ave!$AI$2,"",SUM(G29:N29))))</f>
        <v>744</v>
      </c>
      <c r="Q29" s="15" t="n">
        <f aca="false">IF(AND(B29&lt;&gt;"C",U29&gt;0),"",IF(AND(B29="C",U29&lt;&gt;5),"",IF(AND(B29="C",U29=5),P29/4,P29/8)))</f>
        <v>93</v>
      </c>
      <c r="R29" s="16" t="n">
        <f aca="false">IF(AND(B29&lt;&gt;"C",U29&gt;0),"",IF(AND(B29="C",U29&lt;&gt;5),"",RANK(Q29,$Q$5:$Q$64)))</f>
        <v>3</v>
      </c>
      <c r="S29" s="10"/>
      <c r="T29" s="10"/>
      <c r="U29" s="10" t="n">
        <f aca="false">COUNTIF(G29:N29,"")</f>
        <v>0</v>
      </c>
    </row>
    <row r="30" customFormat="false" ht="16.4" hidden="false" customHeight="false" outlineLevel="0" collapsed="false">
      <c r="B30" s="8" t="n">
        <f aca="false">S1!B30</f>
        <v>26</v>
      </c>
      <c r="C30" s="8" t="n">
        <f aca="false">S1!C30</f>
        <v>26</v>
      </c>
      <c r="D30" s="23" t="str">
        <f aca="false">S1!D30</f>
        <v>አህላም ሙሀመድ ብርሀኔ</v>
      </c>
      <c r="E30" s="8" t="str">
        <f aca="false">S1!E30</f>
        <v>F</v>
      </c>
      <c r="F30" s="8" t="n">
        <f aca="false">S1!F30</f>
        <v>7</v>
      </c>
      <c r="G30" s="14" t="n">
        <v>91</v>
      </c>
      <c r="H30" s="14" t="n">
        <v>91</v>
      </c>
      <c r="I30" s="14" t="n">
        <v>90</v>
      </c>
      <c r="J30" s="14" t="n">
        <v>78</v>
      </c>
      <c r="K30" s="14" t="n">
        <v>96</v>
      </c>
      <c r="L30" s="14" t="n">
        <v>83</v>
      </c>
      <c r="M30" s="14" t="n">
        <v>93</v>
      </c>
      <c r="N30" s="14" t="n">
        <v>73</v>
      </c>
      <c r="O30" s="8"/>
      <c r="P30" s="8" t="n">
        <f aca="false">IF(AND(B30&lt;&gt;"C",U30&gt;0),"",IF(AND(B30="C",U30&lt;&gt;5),"",IF(S1!$D$1&lt;&gt;Ave!$AI$2,"",SUM(G30:N30))))</f>
        <v>695</v>
      </c>
      <c r="Q30" s="15" t="n">
        <f aca="false">IF(AND(B30&lt;&gt;"C",U30&gt;0),"",IF(AND(B30="C",U30&lt;&gt;5),"",IF(AND(B30="C",U30=5),P30/4,P30/8)))</f>
        <v>86.875</v>
      </c>
      <c r="R30" s="16" t="n">
        <f aca="false">IF(AND(B30&lt;&gt;"C",U30&gt;0),"",IF(AND(B30="C",U30&lt;&gt;5),"",RANK(Q30,$Q$5:$Q$64)))</f>
        <v>8</v>
      </c>
      <c r="S30" s="10"/>
      <c r="T30" s="10"/>
      <c r="U30" s="10" t="n">
        <f aca="false">COUNTIF(G30:N30,"")</f>
        <v>0</v>
      </c>
    </row>
    <row r="31" customFormat="false" ht="16.4" hidden="false" customHeight="false" outlineLevel="0" collapsed="false">
      <c r="B31" s="8" t="n">
        <f aca="false">S1!B31</f>
        <v>27</v>
      </c>
      <c r="C31" s="8" t="n">
        <f aca="false">S1!C31</f>
        <v>27</v>
      </c>
      <c r="D31" s="23" t="str">
        <f aca="false">S1!D31</f>
        <v>አህመድ ሙሀመድ ፈንታ</v>
      </c>
      <c r="E31" s="8" t="str">
        <f aca="false">S1!E31</f>
        <v>F</v>
      </c>
      <c r="F31" s="8" t="n">
        <f aca="false">S1!F31</f>
        <v>7</v>
      </c>
      <c r="G31" s="14" t="n">
        <v>25</v>
      </c>
      <c r="H31" s="14" t="n">
        <v>32</v>
      </c>
      <c r="I31" s="14" t="n">
        <v>32</v>
      </c>
      <c r="J31" s="14" t="n">
        <v>60</v>
      </c>
      <c r="K31" s="14" t="n">
        <v>24</v>
      </c>
      <c r="L31" s="14" t="n">
        <v>36</v>
      </c>
      <c r="M31" s="14" t="n">
        <v>25</v>
      </c>
      <c r="N31" s="14" t="n">
        <v>60</v>
      </c>
      <c r="O31" s="8"/>
      <c r="P31" s="8" t="n">
        <f aca="false">IF(AND(B31&lt;&gt;"C",U31&gt;0),"",IF(AND(B31="C",U31&lt;&gt;5),"",IF(S1!$D$1&lt;&gt;Ave!$AI$2,"",SUM(G31:N31))))</f>
        <v>294</v>
      </c>
      <c r="Q31" s="15" t="n">
        <f aca="false">IF(AND(B31&lt;&gt;"C",U31&gt;0),"",IF(AND(B31="C",U31&lt;&gt;5),"",IF(AND(B31="C",U31=5),P31/4,P31/8)))</f>
        <v>36.75</v>
      </c>
      <c r="R31" s="16" t="n">
        <f aca="false">IF(AND(B31&lt;&gt;"C",U31&gt;0),"",IF(AND(B31="C",U31&lt;&gt;5),"",RANK(Q31,$Q$5:$Q$64)))</f>
        <v>49</v>
      </c>
      <c r="S31" s="10"/>
      <c r="T31" s="10"/>
      <c r="U31" s="10" t="n">
        <f aca="false">COUNTIF(G31:N31,"")</f>
        <v>0</v>
      </c>
    </row>
    <row r="32" customFormat="false" ht="16.4" hidden="false" customHeight="false" outlineLevel="0" collapsed="false">
      <c r="B32" s="8" t="n">
        <f aca="false">S1!B32</f>
        <v>28</v>
      </c>
      <c r="C32" s="8" t="n">
        <f aca="false">S1!C32</f>
        <v>28</v>
      </c>
      <c r="D32" s="23" t="str">
        <f aca="false">S1!D32</f>
        <v>አመተረህማን ሙሀመድ ሰኢድ</v>
      </c>
      <c r="E32" s="8" t="str">
        <f aca="false">S1!E32</f>
        <v>F</v>
      </c>
      <c r="F32" s="8" t="n">
        <f aca="false">S1!F32</f>
        <v>7</v>
      </c>
      <c r="G32" s="14" t="n">
        <v>77</v>
      </c>
      <c r="H32" s="14" t="n">
        <v>84</v>
      </c>
      <c r="I32" s="14" t="n">
        <v>90</v>
      </c>
      <c r="J32" s="14" t="n">
        <v>63</v>
      </c>
      <c r="K32" s="14" t="n">
        <v>70</v>
      </c>
      <c r="L32" s="14" t="n">
        <v>75</v>
      </c>
      <c r="M32" s="14" t="n">
        <v>74</v>
      </c>
      <c r="N32" s="14" t="n">
        <v>60</v>
      </c>
      <c r="O32" s="8"/>
      <c r="P32" s="8" t="n">
        <f aca="false">IF(AND(B32&lt;&gt;"C",U32&gt;0),"",IF(AND(B32="C",U32&lt;&gt;5),"",IF(S1!$D$1&lt;&gt;Ave!$AI$2,"",SUM(G32:N32))))</f>
        <v>593</v>
      </c>
      <c r="Q32" s="15" t="n">
        <f aca="false">IF(AND(B32&lt;&gt;"C",U32&gt;0),"",IF(AND(B32="C",U32&lt;&gt;5),"",IF(AND(B32="C",U32=5),P32/4,P32/8)))</f>
        <v>74.125</v>
      </c>
      <c r="R32" s="16" t="n">
        <f aca="false">IF(AND(B32&lt;&gt;"C",U32&gt;0),"",IF(AND(B32="C",U32&lt;&gt;5),"",RANK(Q32,$Q$5:$Q$64)))</f>
        <v>32</v>
      </c>
      <c r="S32" s="10"/>
      <c r="T32" s="10"/>
      <c r="U32" s="10" t="n">
        <f aca="false">COUNTIF(G32:N32,"")</f>
        <v>0</v>
      </c>
    </row>
    <row r="33" customFormat="false" ht="16.4" hidden="false" customHeight="false" outlineLevel="0" collapsed="false">
      <c r="B33" s="8" t="n">
        <f aca="false">S1!B33</f>
        <v>29</v>
      </c>
      <c r="C33" s="8" t="n">
        <f aca="false">S1!C33</f>
        <v>29</v>
      </c>
      <c r="D33" s="23" t="str">
        <f aca="false">S1!D33</f>
        <v>አሚኑ ሙሀመድ ካሳው</v>
      </c>
      <c r="E33" s="8" t="str">
        <f aca="false">S1!E33</f>
        <v>M</v>
      </c>
      <c r="F33" s="8" t="n">
        <f aca="false">S1!F33</f>
        <v>7</v>
      </c>
      <c r="G33" s="14" t="n">
        <v>85</v>
      </c>
      <c r="H33" s="14" t="n">
        <v>77</v>
      </c>
      <c r="I33" s="14" t="n">
        <v>88</v>
      </c>
      <c r="J33" s="14" t="n">
        <v>71</v>
      </c>
      <c r="K33" s="14" t="n">
        <v>80</v>
      </c>
      <c r="L33" s="14" t="n">
        <v>91</v>
      </c>
      <c r="M33" s="14" t="n">
        <v>68</v>
      </c>
      <c r="N33" s="14" t="n">
        <v>94</v>
      </c>
      <c r="O33" s="8"/>
      <c r="P33" s="8" t="n">
        <f aca="false">IF(AND(B33&lt;&gt;"C",U33&gt;0),"",IF(AND(B33="C",U33&lt;&gt;5),"",IF(S1!$D$1&lt;&gt;Ave!$AI$2,"",SUM(G33:N33))))</f>
        <v>654</v>
      </c>
      <c r="Q33" s="15" t="n">
        <f aca="false">IF(AND(B33&lt;&gt;"C",U33&gt;0),"",IF(AND(B33="C",U33&lt;&gt;5),"",IF(AND(B33="C",U33=5),P33/4,P33/8)))</f>
        <v>81.75</v>
      </c>
      <c r="R33" s="16" t="n">
        <f aca="false">IF(AND(B33&lt;&gt;"C",U33&gt;0),"",IF(AND(B33="C",U33&lt;&gt;5),"",RANK(Q33,$Q$5:$Q$64)))</f>
        <v>18</v>
      </c>
      <c r="S33" s="10"/>
      <c r="T33" s="10"/>
      <c r="U33" s="10" t="n">
        <f aca="false">COUNTIF(G33:N33,"")</f>
        <v>0</v>
      </c>
    </row>
    <row r="34" customFormat="false" ht="16.4" hidden="false" customHeight="false" outlineLevel="0" collapsed="false">
      <c r="B34" s="8" t="n">
        <f aca="false">S1!B34</f>
        <v>30</v>
      </c>
      <c r="C34" s="8" t="n">
        <f aca="false">S1!C34</f>
        <v>30</v>
      </c>
      <c r="D34" s="23" t="str">
        <f aca="false">S1!D34</f>
        <v>አማር ጉበና ጌታሁን</v>
      </c>
      <c r="E34" s="8" t="str">
        <f aca="false">S1!E34</f>
        <v>M</v>
      </c>
      <c r="F34" s="8" t="n">
        <f aca="false">S1!F34</f>
        <v>7</v>
      </c>
      <c r="G34" s="14" t="n">
        <v>73</v>
      </c>
      <c r="H34" s="14" t="n">
        <v>68</v>
      </c>
      <c r="I34" s="14" t="n">
        <v>82</v>
      </c>
      <c r="J34" s="14" t="n">
        <v>69</v>
      </c>
      <c r="K34" s="14" t="n">
        <v>70</v>
      </c>
      <c r="L34" s="14" t="n">
        <v>75</v>
      </c>
      <c r="M34" s="14" t="n">
        <v>76</v>
      </c>
      <c r="N34" s="14" t="n">
        <v>81</v>
      </c>
      <c r="O34" s="8"/>
      <c r="P34" s="8" t="n">
        <f aca="false">IF(AND(B34&lt;&gt;"C",U34&gt;0),"",IF(AND(B34="C",U34&lt;&gt;5),"",IF(S1!$D$1&lt;&gt;Ave!$AI$2,"",SUM(G34:N34))))</f>
        <v>594</v>
      </c>
      <c r="Q34" s="15" t="n">
        <f aca="false">IF(AND(B34&lt;&gt;"C",U34&gt;0),"",IF(AND(B34="C",U34&lt;&gt;5),"",IF(AND(B34="C",U34=5),P34/4,P34/8)))</f>
        <v>74.25</v>
      </c>
      <c r="R34" s="16" t="n">
        <f aca="false">IF(AND(B34&lt;&gt;"C",U34&gt;0),"",IF(AND(B34="C",U34&lt;&gt;5),"",RANK(Q34,$Q$5:$Q$64)))</f>
        <v>31</v>
      </c>
      <c r="S34" s="10"/>
      <c r="T34" s="10"/>
      <c r="U34" s="10" t="n">
        <f aca="false">COUNTIF(G34:N34,"")</f>
        <v>0</v>
      </c>
    </row>
    <row r="35" customFormat="false" ht="16.4" hidden="false" customHeight="false" outlineLevel="0" collapsed="false">
      <c r="B35" s="8" t="n">
        <f aca="false">S1!B35</f>
        <v>31</v>
      </c>
      <c r="C35" s="8" t="n">
        <f aca="false">S1!C35</f>
        <v>31</v>
      </c>
      <c r="D35" s="23" t="str">
        <f aca="false">S1!D35</f>
        <v>አብደላህዙልቢጀደይን ሰኢድ እንድሪስ</v>
      </c>
      <c r="E35" s="8" t="str">
        <f aca="false">S1!E35</f>
        <v>M</v>
      </c>
      <c r="F35" s="8" t="n">
        <f aca="false">S1!F35</f>
        <v>7</v>
      </c>
      <c r="G35" s="14" t="n">
        <v>88</v>
      </c>
      <c r="H35" s="14" t="n">
        <v>73</v>
      </c>
      <c r="I35" s="14" t="n">
        <v>88</v>
      </c>
      <c r="J35" s="14" t="n">
        <v>88</v>
      </c>
      <c r="K35" s="14" t="n">
        <v>79</v>
      </c>
      <c r="L35" s="14" t="n">
        <v>74</v>
      </c>
      <c r="M35" s="14" t="n">
        <v>71</v>
      </c>
      <c r="N35" s="14" t="n">
        <v>85</v>
      </c>
      <c r="O35" s="8"/>
      <c r="P35" s="8" t="n">
        <f aca="false">IF(AND(B35&lt;&gt;"C",U35&gt;0),"",IF(AND(B35="C",U35&lt;&gt;5),"",IF(S1!$D$1&lt;&gt;Ave!$AI$2,"",SUM(G35:N35))))</f>
        <v>646</v>
      </c>
      <c r="Q35" s="15" t="n">
        <f aca="false">IF(AND(B35&lt;&gt;"C",U35&gt;0),"",IF(AND(B35="C",U35&lt;&gt;5),"",IF(AND(B35="C",U35=5),P35/4,P35/8)))</f>
        <v>80.75</v>
      </c>
      <c r="R35" s="16" t="n">
        <f aca="false">IF(AND(B35&lt;&gt;"C",U35&gt;0),"",IF(AND(B35="C",U35&lt;&gt;5),"",RANK(Q35,$Q$5:$Q$64)))</f>
        <v>20</v>
      </c>
      <c r="S35" s="10"/>
      <c r="T35" s="10"/>
      <c r="U35" s="10" t="n">
        <f aca="false">COUNTIF(G35:N35,"")</f>
        <v>0</v>
      </c>
    </row>
    <row r="36" customFormat="false" ht="16.4" hidden="false" customHeight="false" outlineLevel="0" collapsed="false">
      <c r="B36" s="8" t="n">
        <f aca="false">S1!B36</f>
        <v>32</v>
      </c>
      <c r="C36" s="8" t="n">
        <f aca="false">S1!C36</f>
        <v>32</v>
      </c>
      <c r="D36" s="23" t="str">
        <f aca="false">S1!D36</f>
        <v>አብዱረህማን ሙሀመድ አወል</v>
      </c>
      <c r="E36" s="8" t="str">
        <f aca="false">S1!E36</f>
        <v>M</v>
      </c>
      <c r="F36" s="8" t="n">
        <f aca="false">S1!F36</f>
        <v>7</v>
      </c>
      <c r="G36" s="14" t="n">
        <v>91</v>
      </c>
      <c r="H36" s="14" t="n">
        <v>80</v>
      </c>
      <c r="I36" s="14" t="n">
        <v>88</v>
      </c>
      <c r="J36" s="14" t="n">
        <v>85</v>
      </c>
      <c r="K36" s="14" t="n">
        <v>91</v>
      </c>
      <c r="L36" s="14" t="n">
        <v>81</v>
      </c>
      <c r="M36" s="14" t="n">
        <v>82</v>
      </c>
      <c r="N36" s="14" t="n">
        <v>77</v>
      </c>
      <c r="O36" s="8"/>
      <c r="P36" s="8" t="n">
        <f aca="false">IF(AND(B36&lt;&gt;"C",U36&gt;0),"",IF(AND(B36="C",U36&lt;&gt;5),"",IF(S1!$D$1&lt;&gt;Ave!$AI$2,"",SUM(G36:N36))))</f>
        <v>675</v>
      </c>
      <c r="Q36" s="15" t="n">
        <f aca="false">IF(AND(B36&lt;&gt;"C",U36&gt;0),"",IF(AND(B36="C",U36&lt;&gt;5),"",IF(AND(B36="C",U36=5),P36/4,P36/8)))</f>
        <v>84.375</v>
      </c>
      <c r="R36" s="16" t="n">
        <f aca="false">IF(AND(B36&lt;&gt;"C",U36&gt;0),"",IF(AND(B36="C",U36&lt;&gt;5),"",RANK(Q36,$Q$5:$Q$64)))</f>
        <v>12</v>
      </c>
      <c r="S36" s="10"/>
      <c r="T36" s="10"/>
      <c r="U36" s="10" t="n">
        <f aca="false">COUNTIF(G36:N36,"")</f>
        <v>0</v>
      </c>
    </row>
    <row r="37" customFormat="false" ht="16.4" hidden="false" customHeight="false" outlineLevel="0" collapsed="false">
      <c r="B37" s="8" t="n">
        <f aca="false">S1!B37</f>
        <v>33</v>
      </c>
      <c r="C37" s="8" t="n">
        <f aca="false">S1!C37</f>
        <v>33</v>
      </c>
      <c r="D37" s="23" t="str">
        <f aca="false">S1!D37</f>
        <v>አፍራ ሀሰን ይመር</v>
      </c>
      <c r="E37" s="8" t="str">
        <f aca="false">S1!E37</f>
        <v>F</v>
      </c>
      <c r="F37" s="8" t="n">
        <f aca="false">S1!F37</f>
        <v>7</v>
      </c>
      <c r="G37" s="14" t="n">
        <v>90</v>
      </c>
      <c r="H37" s="14" t="n">
        <v>84</v>
      </c>
      <c r="I37" s="14" t="n">
        <v>90</v>
      </c>
      <c r="J37" s="14" t="n">
        <v>86</v>
      </c>
      <c r="K37" s="14" t="n">
        <v>92</v>
      </c>
      <c r="L37" s="14" t="n">
        <v>86</v>
      </c>
      <c r="M37" s="14" t="n">
        <v>86</v>
      </c>
      <c r="N37" s="14" t="n">
        <v>74</v>
      </c>
      <c r="O37" s="8"/>
      <c r="P37" s="8" t="n">
        <f aca="false">IF(AND(B37&lt;&gt;"C",U37&gt;0),"",IF(AND(B37="C",U37&lt;&gt;5),"",IF(S1!$D$1&lt;&gt;Ave!$AI$2,"",SUM(G37:N37))))</f>
        <v>688</v>
      </c>
      <c r="Q37" s="15" t="n">
        <f aca="false">IF(AND(B37&lt;&gt;"C",U37&gt;0),"",IF(AND(B37="C",U37&lt;&gt;5),"",IF(AND(B37="C",U37=5),P37/4,P37/8)))</f>
        <v>86</v>
      </c>
      <c r="R37" s="16" t="n">
        <f aca="false">IF(AND(B37&lt;&gt;"C",U37&gt;0),"",IF(AND(B37="C",U37&lt;&gt;5),"",RANK(Q37,$Q$5:$Q$64)))</f>
        <v>9</v>
      </c>
      <c r="S37" s="10"/>
      <c r="T37" s="10"/>
      <c r="U37" s="10" t="n">
        <f aca="false">COUNTIF(G37:N37,"")</f>
        <v>0</v>
      </c>
    </row>
    <row r="38" customFormat="false" ht="16.4" hidden="false" customHeight="false" outlineLevel="0" collapsed="false">
      <c r="B38" s="8" t="n">
        <f aca="false">S1!B38</f>
        <v>34</v>
      </c>
      <c r="C38" s="8" t="n">
        <f aca="false">S1!C38</f>
        <v>34</v>
      </c>
      <c r="D38" s="23" t="str">
        <f aca="false">S1!D38</f>
        <v>አፍራህ አህመድ ሙክታር</v>
      </c>
      <c r="E38" s="8" t="str">
        <f aca="false">S1!E38</f>
        <v>F</v>
      </c>
      <c r="F38" s="8" t="n">
        <f aca="false">S1!F38</f>
        <v>7</v>
      </c>
      <c r="G38" s="14" t="n">
        <v>62</v>
      </c>
      <c r="H38" s="14" t="n">
        <v>77</v>
      </c>
      <c r="I38" s="14" t="n">
        <v>55</v>
      </c>
      <c r="J38" s="14" t="n">
        <v>77</v>
      </c>
      <c r="K38" s="14" t="n">
        <v>81</v>
      </c>
      <c r="L38" s="14" t="n">
        <v>75</v>
      </c>
      <c r="M38" s="14" t="n">
        <v>71</v>
      </c>
      <c r="N38" s="14" t="n">
        <v>83</v>
      </c>
      <c r="O38" s="8"/>
      <c r="P38" s="8" t="n">
        <f aca="false">IF(AND(B38&lt;&gt;"C",U38&gt;0),"",IF(AND(B38="C",U38&lt;&gt;5),"",IF(S1!$D$1&lt;&gt;Ave!$AI$2,"",SUM(G38:N38))))</f>
        <v>581</v>
      </c>
      <c r="Q38" s="15" t="n">
        <f aca="false">IF(AND(B38&lt;&gt;"C",U38&gt;0),"",IF(AND(B38="C",U38&lt;&gt;5),"",IF(AND(B38="C",U38=5),P38/4,P38/8)))</f>
        <v>72.625</v>
      </c>
      <c r="R38" s="16" t="n">
        <f aca="false">IF(AND(B38&lt;&gt;"C",U38&gt;0),"",IF(AND(B38="C",U38&lt;&gt;5),"",RANK(Q38,$Q$5:$Q$64)))</f>
        <v>36</v>
      </c>
      <c r="S38" s="10"/>
      <c r="T38" s="10"/>
      <c r="U38" s="10" t="n">
        <f aca="false">COUNTIF(G38:N38,"")</f>
        <v>0</v>
      </c>
    </row>
    <row r="39" customFormat="false" ht="16.4" hidden="false" customHeight="false" outlineLevel="0" collapsed="false">
      <c r="B39" s="8" t="n">
        <f aca="false">S1!B39</f>
        <v>35</v>
      </c>
      <c r="C39" s="8" t="n">
        <f aca="false">S1!C39</f>
        <v>35</v>
      </c>
      <c r="D39" s="23" t="str">
        <f aca="false">S1!D39</f>
        <v>ኡመር እንድሪስ ያሲን</v>
      </c>
      <c r="E39" s="8" t="str">
        <f aca="false">S1!E39</f>
        <v>M</v>
      </c>
      <c r="F39" s="8" t="n">
        <f aca="false">S1!F39</f>
        <v>9</v>
      </c>
      <c r="G39" s="14" t="n">
        <v>61</v>
      </c>
      <c r="H39" s="14" t="n">
        <v>64</v>
      </c>
      <c r="I39" s="14" t="n">
        <v>56</v>
      </c>
      <c r="J39" s="14" t="n">
        <v>49</v>
      </c>
      <c r="K39" s="14" t="n">
        <v>64</v>
      </c>
      <c r="L39" s="14" t="n">
        <v>56</v>
      </c>
      <c r="M39" s="14" t="n">
        <v>59</v>
      </c>
      <c r="N39" s="14" t="n">
        <v>71</v>
      </c>
      <c r="O39" s="8"/>
      <c r="P39" s="8" t="n">
        <f aca="false">IF(AND(B39&lt;&gt;"C",U39&gt;0),"",IF(AND(B39="C",U39&lt;&gt;5),"",IF(S1!$D$1&lt;&gt;Ave!$AI$2,"",SUM(G39:N39))))</f>
        <v>480</v>
      </c>
      <c r="Q39" s="15" t="n">
        <f aca="false">IF(AND(B39&lt;&gt;"C",U39&gt;0),"",IF(AND(B39="C",U39&lt;&gt;5),"",IF(AND(B39="C",U39=5),P39/4,P39/8)))</f>
        <v>60</v>
      </c>
      <c r="R39" s="16" t="n">
        <f aca="false">IF(AND(B39&lt;&gt;"C",U39&gt;0),"",IF(AND(B39="C",U39&lt;&gt;5),"",RANK(Q39,$Q$5:$Q$64)))</f>
        <v>46</v>
      </c>
      <c r="S39" s="10"/>
      <c r="T39" s="10"/>
      <c r="U39" s="10" t="n">
        <f aca="false">COUNTIF(G39:N39,"")</f>
        <v>0</v>
      </c>
    </row>
    <row r="40" customFormat="false" ht="16.4" hidden="false" customHeight="false" outlineLevel="0" collapsed="false">
      <c r="B40" s="8" t="n">
        <f aca="false">S1!B40</f>
        <v>36</v>
      </c>
      <c r="C40" s="8" t="n">
        <f aca="false">S1!C40</f>
        <v>36</v>
      </c>
      <c r="D40" s="23" t="str">
        <f aca="false">S1!D40</f>
        <v>ኡመር ይማም ሰኢድ</v>
      </c>
      <c r="E40" s="8" t="str">
        <f aca="false">S1!E40</f>
        <v>M</v>
      </c>
      <c r="F40" s="8" t="n">
        <f aca="false">S1!F40</f>
        <v>7</v>
      </c>
      <c r="G40" s="14" t="n">
        <v>51</v>
      </c>
      <c r="H40" s="14" t="n">
        <v>64</v>
      </c>
      <c r="I40" s="14" t="n">
        <v>76</v>
      </c>
      <c r="J40" s="14" t="n">
        <v>55</v>
      </c>
      <c r="K40" s="14" t="n">
        <v>54</v>
      </c>
      <c r="L40" s="14" t="n">
        <v>69</v>
      </c>
      <c r="M40" s="14" t="n">
        <v>58</v>
      </c>
      <c r="N40" s="14" t="n">
        <v>80</v>
      </c>
      <c r="O40" s="8"/>
      <c r="P40" s="8" t="n">
        <f aca="false">IF(AND(B40&lt;&gt;"C",U40&gt;0),"",IF(AND(B40="C",U40&lt;&gt;5),"",IF(S1!$D$1&lt;&gt;Ave!$AI$2,"",SUM(G40:N40))))</f>
        <v>507</v>
      </c>
      <c r="Q40" s="15" t="n">
        <f aca="false">IF(AND(B40&lt;&gt;"C",U40&gt;0),"",IF(AND(B40="C",U40&lt;&gt;5),"",IF(AND(B40="C",U40=5),P40/4,P40/8)))</f>
        <v>63.375</v>
      </c>
      <c r="R40" s="16" t="n">
        <f aca="false">IF(AND(B40&lt;&gt;"C",U40&gt;0),"",IF(AND(B40="C",U40&lt;&gt;5),"",RANK(Q40,$Q$5:$Q$64)))</f>
        <v>45</v>
      </c>
      <c r="S40" s="10"/>
      <c r="T40" s="10"/>
      <c r="U40" s="10" t="n">
        <f aca="false">COUNTIF(G40:N40,"")</f>
        <v>0</v>
      </c>
    </row>
    <row r="41" customFormat="false" ht="16.4" hidden="false" customHeight="false" outlineLevel="0" collapsed="false">
      <c r="B41" s="8" t="n">
        <f aca="false">S1!B41</f>
        <v>37</v>
      </c>
      <c r="C41" s="8" t="n">
        <f aca="false">S1!C41</f>
        <v>37</v>
      </c>
      <c r="D41" s="23" t="str">
        <f aca="false">S1!D41</f>
        <v>ኢልሀም ይማም አሰፋ</v>
      </c>
      <c r="E41" s="8" t="str">
        <f aca="false">S1!E41</f>
        <v>F</v>
      </c>
      <c r="F41" s="8" t="n">
        <f aca="false">S1!F41</f>
        <v>7</v>
      </c>
      <c r="G41" s="14" t="n">
        <v>67</v>
      </c>
      <c r="H41" s="14" t="n">
        <v>63</v>
      </c>
      <c r="I41" s="14" t="n">
        <v>68</v>
      </c>
      <c r="J41" s="14" t="n">
        <v>53</v>
      </c>
      <c r="K41" s="14" t="n">
        <v>58</v>
      </c>
      <c r="L41" s="14" t="n">
        <v>66</v>
      </c>
      <c r="M41" s="14" t="n">
        <v>71</v>
      </c>
      <c r="N41" s="14" t="n">
        <v>71</v>
      </c>
      <c r="O41" s="8"/>
      <c r="P41" s="8" t="n">
        <f aca="false">IF(AND(B41&lt;&gt;"C",U41&gt;0),"",IF(AND(B41="C",U41&lt;&gt;5),"",IF(S1!$D$1&lt;&gt;Ave!$AI$2,"",SUM(G41:N41))))</f>
        <v>517</v>
      </c>
      <c r="Q41" s="15" t="n">
        <f aca="false">IF(AND(B41&lt;&gt;"C",U41&gt;0),"",IF(AND(B41="C",U41&lt;&gt;5),"",IF(AND(B41="C",U41=5),P41/4,P41/8)))</f>
        <v>64.625</v>
      </c>
      <c r="R41" s="16" t="n">
        <f aca="false">IF(AND(B41&lt;&gt;"C",U41&gt;0),"",IF(AND(B41="C",U41&lt;&gt;5),"",RANK(Q41,$Q$5:$Q$64)))</f>
        <v>43</v>
      </c>
      <c r="S41" s="10"/>
      <c r="T41" s="10"/>
      <c r="U41" s="10" t="n">
        <f aca="false">COUNTIF(G41:N41,"")</f>
        <v>0</v>
      </c>
    </row>
    <row r="42" customFormat="false" ht="16.4" hidden="false" customHeight="false" outlineLevel="0" collapsed="false">
      <c r="B42" s="8" t="n">
        <f aca="false">S1!B42</f>
        <v>38</v>
      </c>
      <c r="C42" s="8" t="n">
        <f aca="false">S1!C42</f>
        <v>38</v>
      </c>
      <c r="D42" s="23" t="str">
        <f aca="false">S1!D42</f>
        <v>ኢማን ሰኢድ ሙሀመድ</v>
      </c>
      <c r="E42" s="8" t="str">
        <f aca="false">S1!E42</f>
        <v>F</v>
      </c>
      <c r="F42" s="8" t="n">
        <f aca="false">S1!F42</f>
        <v>7</v>
      </c>
      <c r="G42" s="14" t="n">
        <v>80</v>
      </c>
      <c r="H42" s="14" t="n">
        <v>76</v>
      </c>
      <c r="I42" s="14" t="n">
        <v>98</v>
      </c>
      <c r="J42" s="14" t="n">
        <v>85</v>
      </c>
      <c r="K42" s="14" t="n">
        <v>88</v>
      </c>
      <c r="L42" s="14" t="n">
        <v>71</v>
      </c>
      <c r="M42" s="14" t="n">
        <v>88</v>
      </c>
      <c r="N42" s="14" t="n">
        <v>90</v>
      </c>
      <c r="O42" s="8"/>
      <c r="P42" s="8" t="n">
        <f aca="false">IF(AND(B42&lt;&gt;"C",U42&gt;0),"",IF(AND(B42="C",U42&lt;&gt;5),"",IF(S1!$D$1&lt;&gt;Ave!$AI$2,"",SUM(G42:N42))))</f>
        <v>676</v>
      </c>
      <c r="Q42" s="15" t="n">
        <f aca="false">IF(AND(B42&lt;&gt;"C",U42&gt;0),"",IF(AND(B42="C",U42&lt;&gt;5),"",IF(AND(B42="C",U42=5),P42/4,P42/8)))</f>
        <v>84.5</v>
      </c>
      <c r="R42" s="16" t="n">
        <f aca="false">IF(AND(B42&lt;&gt;"C",U42&gt;0),"",IF(AND(B42="C",U42&lt;&gt;5),"",RANK(Q42,$Q$5:$Q$64)))</f>
        <v>11</v>
      </c>
      <c r="S42" s="10"/>
      <c r="T42" s="10"/>
      <c r="U42" s="10" t="n">
        <f aca="false">COUNTIF(G42:N42,"")</f>
        <v>0</v>
      </c>
    </row>
    <row r="43" customFormat="false" ht="16.4" hidden="false" customHeight="false" outlineLevel="0" collapsed="false">
      <c r="B43" s="8" t="n">
        <f aca="false">S1!B43</f>
        <v>39</v>
      </c>
      <c r="C43" s="8" t="n">
        <f aca="false">S1!C43</f>
        <v>39</v>
      </c>
      <c r="D43" s="23" t="str">
        <f aca="false">S1!D43</f>
        <v>ኢሳ ጉበና ጌታሁን</v>
      </c>
      <c r="E43" s="8" t="str">
        <f aca="false">S1!E43</f>
        <v>M</v>
      </c>
      <c r="F43" s="8" t="n">
        <f aca="false">S1!F43</f>
        <v>7</v>
      </c>
      <c r="G43" s="14" t="n">
        <v>87</v>
      </c>
      <c r="H43" s="14" t="n">
        <v>87</v>
      </c>
      <c r="I43" s="14" t="n">
        <v>94</v>
      </c>
      <c r="J43" s="14" t="n">
        <v>80</v>
      </c>
      <c r="K43" s="14" t="n">
        <v>77</v>
      </c>
      <c r="L43" s="14" t="n">
        <v>75</v>
      </c>
      <c r="M43" s="14" t="n">
        <v>83</v>
      </c>
      <c r="N43" s="14" t="n">
        <v>84</v>
      </c>
      <c r="O43" s="8"/>
      <c r="P43" s="8" t="n">
        <f aca="false">IF(AND(B43&lt;&gt;"C",U43&gt;0),"",IF(AND(B43="C",U43&lt;&gt;5),"",IF(S1!$D$1&lt;&gt;Ave!$AI$2,"",SUM(G43:N43))))</f>
        <v>667</v>
      </c>
      <c r="Q43" s="15" t="n">
        <f aca="false">IF(AND(B43&lt;&gt;"C",U43&gt;0),"",IF(AND(B43="C",U43&lt;&gt;5),"",IF(AND(B43="C",U43=5),P43/4,P43/8)))</f>
        <v>83.375</v>
      </c>
      <c r="R43" s="16" t="n">
        <f aca="false">IF(AND(B43&lt;&gt;"C",U43&gt;0),"",IF(AND(B43="C",U43&lt;&gt;5),"",RANK(Q43,$Q$5:$Q$64)))</f>
        <v>14</v>
      </c>
      <c r="S43" s="10"/>
      <c r="T43" s="10"/>
      <c r="U43" s="10" t="n">
        <f aca="false">COUNTIF(G43:N43,"")</f>
        <v>0</v>
      </c>
    </row>
    <row r="44" customFormat="false" ht="16.4" hidden="false" customHeight="false" outlineLevel="0" collapsed="false">
      <c r="B44" s="8" t="n">
        <f aca="false">S1!B44</f>
        <v>40</v>
      </c>
      <c r="C44" s="8" t="n">
        <f aca="false">S1!C44</f>
        <v>40</v>
      </c>
      <c r="D44" s="23" t="str">
        <f aca="false">S1!D44</f>
        <v>ኢዘዲን ሰኢድ ፈንታው</v>
      </c>
      <c r="E44" s="8" t="str">
        <f aca="false">S1!E44</f>
        <v>M</v>
      </c>
      <c r="F44" s="8" t="n">
        <f aca="false">S1!F44</f>
        <v>7</v>
      </c>
      <c r="G44" s="14" t="n">
        <v>83</v>
      </c>
      <c r="H44" s="14" t="n">
        <v>66</v>
      </c>
      <c r="I44" s="14" t="n">
        <v>53</v>
      </c>
      <c r="J44" s="14" t="n">
        <v>70</v>
      </c>
      <c r="K44" s="14" t="n">
        <v>73</v>
      </c>
      <c r="L44" s="14" t="n">
        <v>88</v>
      </c>
      <c r="M44" s="14" t="n">
        <v>68</v>
      </c>
      <c r="N44" s="14" t="n">
        <v>99</v>
      </c>
      <c r="O44" s="8"/>
      <c r="P44" s="8" t="n">
        <f aca="false">IF(AND(B44&lt;&gt;"C",U44&gt;0),"",IF(AND(B44="C",U44&lt;&gt;5),"",IF(S1!$D$1&lt;&gt;Ave!$AI$2,"",SUM(G44:N44))))</f>
        <v>600</v>
      </c>
      <c r="Q44" s="15" t="n">
        <f aca="false">IF(AND(B44&lt;&gt;"C",U44&gt;0),"",IF(AND(B44="C",U44&lt;&gt;5),"",IF(AND(B44="C",U44=5),P44/4,P44/8)))</f>
        <v>75</v>
      </c>
      <c r="R44" s="16" t="n">
        <f aca="false">IF(AND(B44&lt;&gt;"C",U44&gt;0),"",IF(AND(B44="C",U44&lt;&gt;5),"",RANK(Q44,$Q$5:$Q$64)))</f>
        <v>30</v>
      </c>
      <c r="S44" s="10"/>
      <c r="T44" s="10"/>
      <c r="U44" s="10" t="n">
        <f aca="false">COUNTIF(G44:N44,"")</f>
        <v>0</v>
      </c>
    </row>
    <row r="45" customFormat="false" ht="16.4" hidden="false" customHeight="false" outlineLevel="0" collapsed="false">
      <c r="B45" s="8" t="n">
        <f aca="false">S1!B45</f>
        <v>41</v>
      </c>
      <c r="C45" s="8" t="n">
        <f aca="false">S1!C45</f>
        <v>41</v>
      </c>
      <c r="D45" s="23" t="str">
        <f aca="false">S1!D45</f>
        <v>ዛኪር ሰኢድ አብዱ</v>
      </c>
      <c r="E45" s="8" t="str">
        <f aca="false">S1!E45</f>
        <v>M</v>
      </c>
      <c r="F45" s="8" t="n">
        <f aca="false">S1!F45</f>
        <v>7</v>
      </c>
      <c r="G45" s="14" t="n">
        <v>87</v>
      </c>
      <c r="H45" s="14" t="n">
        <v>68</v>
      </c>
      <c r="I45" s="14" t="n">
        <v>93</v>
      </c>
      <c r="J45" s="14" t="n">
        <v>74</v>
      </c>
      <c r="K45" s="14" t="n">
        <v>82</v>
      </c>
      <c r="L45" s="14" t="n">
        <v>77</v>
      </c>
      <c r="M45" s="14" t="n">
        <v>81</v>
      </c>
      <c r="N45" s="14" t="n">
        <v>77</v>
      </c>
      <c r="O45" s="8"/>
      <c r="P45" s="8" t="n">
        <f aca="false">IF(AND(B45&lt;&gt;"C",U45&gt;0),"",IF(AND(B45="C",U45&lt;&gt;5),"",IF(S1!$D$1&lt;&gt;Ave!$AI$2,"",SUM(G45:N45))))</f>
        <v>639</v>
      </c>
      <c r="Q45" s="15" t="n">
        <f aca="false">IF(AND(B45&lt;&gt;"C",U45&gt;0),"",IF(AND(B45="C",U45&lt;&gt;5),"",IF(AND(B45="C",U45=5),P45/4,P45/8)))</f>
        <v>79.875</v>
      </c>
      <c r="R45" s="16" t="n">
        <f aca="false">IF(AND(B45&lt;&gt;"C",U45&gt;0),"",IF(AND(B45="C",U45&lt;&gt;5),"",RANK(Q45,$Q$5:$Q$64)))</f>
        <v>22</v>
      </c>
      <c r="S45" s="10"/>
      <c r="T45" s="10"/>
      <c r="U45" s="10" t="n">
        <f aca="false">COUNTIF(G45:N45,"")</f>
        <v>0</v>
      </c>
    </row>
    <row r="46" customFormat="false" ht="16.4" hidden="false" customHeight="false" outlineLevel="0" collapsed="false">
      <c r="B46" s="8" t="n">
        <f aca="false">S1!B46</f>
        <v>42</v>
      </c>
      <c r="C46" s="8" t="n">
        <f aca="false">S1!C46</f>
        <v>42</v>
      </c>
      <c r="D46" s="23" t="str">
        <f aca="false">S1!D46</f>
        <v>የዚድ ኢብራሂም ረጃ</v>
      </c>
      <c r="E46" s="8" t="str">
        <f aca="false">S1!E46</f>
        <v>M</v>
      </c>
      <c r="F46" s="8" t="n">
        <f aca="false">S1!F46</f>
        <v>7</v>
      </c>
      <c r="G46" s="14" t="n">
        <v>73</v>
      </c>
      <c r="H46" s="14" t="n">
        <v>60</v>
      </c>
      <c r="I46" s="14" t="n">
        <v>77</v>
      </c>
      <c r="J46" s="14" t="n">
        <v>61</v>
      </c>
      <c r="K46" s="14" t="n">
        <v>85</v>
      </c>
      <c r="L46" s="14" t="n">
        <v>66</v>
      </c>
      <c r="M46" s="14" t="n">
        <v>62</v>
      </c>
      <c r="N46" s="14" t="n">
        <v>73</v>
      </c>
      <c r="O46" s="8"/>
      <c r="P46" s="8" t="n">
        <f aca="false">IF(AND(B46&lt;&gt;"C",U46&gt;0),"",IF(AND(B46="C",U46&lt;&gt;5),"",IF(S1!$D$1&lt;&gt;Ave!$AI$2,"",SUM(G46:N46))))</f>
        <v>557</v>
      </c>
      <c r="Q46" s="15" t="n">
        <f aca="false">IF(AND(B46&lt;&gt;"C",U46&gt;0),"",IF(AND(B46="C",U46&lt;&gt;5),"",IF(AND(B46="C",U46=5),P46/4,P46/8)))</f>
        <v>69.625</v>
      </c>
      <c r="R46" s="16" t="n">
        <f aca="false">IF(AND(B46&lt;&gt;"C",U46&gt;0),"",IF(AND(B46="C",U46&lt;&gt;5),"",RANK(Q46,$Q$5:$Q$64)))</f>
        <v>37</v>
      </c>
      <c r="S46" s="10"/>
      <c r="T46" s="10"/>
      <c r="U46" s="10" t="n">
        <f aca="false">COUNTIF(G46:N46,"")</f>
        <v>0</v>
      </c>
    </row>
    <row r="47" customFormat="false" ht="16.4" hidden="false" customHeight="false" outlineLevel="0" collapsed="false">
      <c r="B47" s="8" t="n">
        <f aca="false">S1!B47</f>
        <v>43</v>
      </c>
      <c r="C47" s="8" t="n">
        <f aca="false">S1!C47</f>
        <v>43</v>
      </c>
      <c r="D47" s="23" t="str">
        <f aca="false">S1!D47</f>
        <v>ዩስራ ሙሀመድ ሰኢድ</v>
      </c>
      <c r="E47" s="8" t="str">
        <f aca="false">S1!E47</f>
        <v>F</v>
      </c>
      <c r="F47" s="8" t="n">
        <f aca="false">S1!F47</f>
        <v>7</v>
      </c>
      <c r="G47" s="14" t="n">
        <v>76</v>
      </c>
      <c r="H47" s="14" t="n">
        <v>92</v>
      </c>
      <c r="I47" s="14" t="n">
        <v>97</v>
      </c>
      <c r="J47" s="14" t="n">
        <v>77</v>
      </c>
      <c r="K47" s="14" t="n">
        <v>90</v>
      </c>
      <c r="L47" s="14" t="n">
        <v>82</v>
      </c>
      <c r="M47" s="14" t="n">
        <v>95</v>
      </c>
      <c r="N47" s="14" t="n">
        <v>59</v>
      </c>
      <c r="O47" s="8"/>
      <c r="P47" s="8" t="n">
        <f aca="false">IF(AND(B47&lt;&gt;"C",U47&gt;0),"",IF(AND(B47="C",U47&lt;&gt;5),"",IF(S1!$D$1&lt;&gt;Ave!$AI$2,"",SUM(G47:N47))))</f>
        <v>668</v>
      </c>
      <c r="Q47" s="15" t="n">
        <f aca="false">IF(AND(B47&lt;&gt;"C",U47&gt;0),"",IF(AND(B47="C",U47&lt;&gt;5),"",IF(AND(B47="C",U47=5),P47/4,P47/8)))</f>
        <v>83.5</v>
      </c>
      <c r="R47" s="16" t="n">
        <f aca="false">IF(AND(B47&lt;&gt;"C",U47&gt;0),"",IF(AND(B47="C",U47&lt;&gt;5),"",RANK(Q47,$Q$5:$Q$64)))</f>
        <v>13</v>
      </c>
      <c r="S47" s="10"/>
      <c r="T47" s="10"/>
      <c r="U47" s="10" t="n">
        <f aca="false">COUNTIF(G47:N47,"")</f>
        <v>0</v>
      </c>
    </row>
    <row r="48" customFormat="false" ht="16.4" hidden="false" customHeight="false" outlineLevel="0" collapsed="false">
      <c r="B48" s="8" t="n">
        <f aca="false">S1!B48</f>
        <v>44</v>
      </c>
      <c r="C48" s="8" t="n">
        <f aca="false">S1!C48</f>
        <v>44</v>
      </c>
      <c r="D48" s="23" t="str">
        <f aca="false">S1!D48</f>
        <v>ዩስራ አህመድ ሙሀመድ</v>
      </c>
      <c r="E48" s="8" t="str">
        <f aca="false">S1!E48</f>
        <v>F</v>
      </c>
      <c r="F48" s="8" t="n">
        <f aca="false">S1!F48</f>
        <v>7</v>
      </c>
      <c r="G48" s="14" t="n">
        <v>49</v>
      </c>
      <c r="H48" s="14" t="n">
        <v>56</v>
      </c>
      <c r="I48" s="14" t="n">
        <v>48</v>
      </c>
      <c r="J48" s="14" t="n">
        <v>52</v>
      </c>
      <c r="K48" s="14" t="n">
        <v>66</v>
      </c>
      <c r="L48" s="14" t="n">
        <v>70</v>
      </c>
      <c r="M48" s="14" t="n">
        <v>66</v>
      </c>
      <c r="N48" s="14" t="n">
        <v>72</v>
      </c>
      <c r="O48" s="8"/>
      <c r="P48" s="8" t="n">
        <f aca="false">IF(AND(B48&lt;&gt;"C",U48&gt;0),"",IF(AND(B48="C",U48&lt;&gt;5),"",IF(S1!$D$1&lt;&gt;Ave!$AI$2,"",SUM(G48:N48))))</f>
        <v>479</v>
      </c>
      <c r="Q48" s="15" t="n">
        <f aca="false">IF(AND(B48&lt;&gt;"C",U48&gt;0),"",IF(AND(B48="C",U48&lt;&gt;5),"",IF(AND(B48="C",U48=5),P48/4,P48/8)))</f>
        <v>59.875</v>
      </c>
      <c r="R48" s="16" t="n">
        <f aca="false">IF(AND(B48&lt;&gt;"C",U48&gt;0),"",IF(AND(B48="C",U48&lt;&gt;5),"",RANK(Q48,$Q$5:$Q$64)))</f>
        <v>47</v>
      </c>
      <c r="S48" s="10"/>
      <c r="T48" s="10"/>
      <c r="U48" s="10" t="n">
        <f aca="false">COUNTIF(G48:N48,"")</f>
        <v>0</v>
      </c>
    </row>
    <row r="49" customFormat="false" ht="16.4" hidden="false" customHeight="false" outlineLevel="0" collapsed="false">
      <c r="B49" s="8" t="n">
        <f aca="false">S1!B49</f>
        <v>45</v>
      </c>
      <c r="C49" s="8" t="n">
        <f aca="false">S1!C49</f>
        <v>45</v>
      </c>
      <c r="D49" s="23" t="str">
        <f aca="false">S1!D49</f>
        <v>ያስሚን ሙሀመድ አወል</v>
      </c>
      <c r="E49" s="8" t="str">
        <f aca="false">S1!E49</f>
        <v>F</v>
      </c>
      <c r="F49" s="8" t="n">
        <f aca="false">S1!F49</f>
        <v>7</v>
      </c>
      <c r="G49" s="14" t="n">
        <v>63</v>
      </c>
      <c r="H49" s="14" t="n">
        <v>67</v>
      </c>
      <c r="I49" s="14" t="n">
        <v>84</v>
      </c>
      <c r="J49" s="14" t="n">
        <v>61</v>
      </c>
      <c r="K49" s="14" t="n">
        <v>62</v>
      </c>
      <c r="L49" s="14" t="n">
        <v>75</v>
      </c>
      <c r="M49" s="14" t="n">
        <v>51</v>
      </c>
      <c r="N49" s="14" t="n">
        <v>58</v>
      </c>
      <c r="O49" s="8"/>
      <c r="P49" s="8" t="n">
        <f aca="false">IF(AND(B49&lt;&gt;"C",U49&gt;0),"",IF(AND(B49="C",U49&lt;&gt;5),"",IF(S1!$D$1&lt;&gt;Ave!$AI$2,"",SUM(G49:N49))))</f>
        <v>521</v>
      </c>
      <c r="Q49" s="15" t="n">
        <f aca="false">IF(AND(B49&lt;&gt;"C",U49&gt;0),"",IF(AND(B49="C",U49&lt;&gt;5),"",IF(AND(B49="C",U49=5),P49/4,P49/8)))</f>
        <v>65.125</v>
      </c>
      <c r="R49" s="16" t="n">
        <f aca="false">IF(AND(B49&lt;&gt;"C",U49&gt;0),"",IF(AND(B49="C",U49&lt;&gt;5),"",RANK(Q49,$Q$5:$Q$64)))</f>
        <v>42</v>
      </c>
      <c r="S49" s="10"/>
      <c r="T49" s="10"/>
      <c r="U49" s="10" t="n">
        <f aca="false">COUNTIF(G49:N49,"")</f>
        <v>0</v>
      </c>
    </row>
    <row r="50" customFormat="false" ht="16.4" hidden="false" customHeight="false" outlineLevel="0" collapsed="false">
      <c r="B50" s="8" t="n">
        <f aca="false">S1!B50</f>
        <v>46</v>
      </c>
      <c r="C50" s="8" t="n">
        <f aca="false">S1!C50</f>
        <v>46</v>
      </c>
      <c r="D50" s="23" t="str">
        <f aca="false">S1!D50</f>
        <v>ጀማል ሙሀመድ ሁሴን</v>
      </c>
      <c r="E50" s="8" t="str">
        <f aca="false">S1!E50</f>
        <v>M</v>
      </c>
      <c r="F50" s="8" t="n">
        <f aca="false">S1!F50</f>
        <v>7</v>
      </c>
      <c r="G50" s="14" t="n">
        <v>93</v>
      </c>
      <c r="H50" s="14" t="n">
        <v>76</v>
      </c>
      <c r="I50" s="14" t="n">
        <v>93</v>
      </c>
      <c r="J50" s="14" t="n">
        <v>74</v>
      </c>
      <c r="K50" s="14" t="n">
        <v>83</v>
      </c>
      <c r="L50" s="14" t="n">
        <v>81</v>
      </c>
      <c r="M50" s="14" t="n">
        <v>69</v>
      </c>
      <c r="N50" s="14" t="n">
        <v>85</v>
      </c>
      <c r="O50" s="8"/>
      <c r="P50" s="8" t="n">
        <f aca="false">IF(AND(B50&lt;&gt;"C",U50&gt;0),"",IF(AND(B50="C",U50&lt;&gt;5),"",IF(S1!$D$1&lt;&gt;Ave!$AI$2,"",SUM(G50:N50))))</f>
        <v>654</v>
      </c>
      <c r="Q50" s="15" t="n">
        <f aca="false">IF(AND(B50&lt;&gt;"C",U50&gt;0),"",IF(AND(B50="C",U50&lt;&gt;5),"",IF(AND(B50="C",U50=5),P50/4,P50/8)))</f>
        <v>81.75</v>
      </c>
      <c r="R50" s="16" t="n">
        <f aca="false">IF(AND(B50&lt;&gt;"C",U50&gt;0),"",IF(AND(B50="C",U50&lt;&gt;5),"",RANK(Q50,$Q$5:$Q$64)))</f>
        <v>18</v>
      </c>
      <c r="S50" s="10"/>
      <c r="T50" s="10"/>
      <c r="U50" s="10" t="n">
        <f aca="false">COUNTIF(G50:N50,"")</f>
        <v>0</v>
      </c>
    </row>
    <row r="51" customFormat="false" ht="16.4" hidden="false" customHeight="false" outlineLevel="0" collapsed="false">
      <c r="B51" s="8" t="n">
        <f aca="false">S1!B51</f>
        <v>47</v>
      </c>
      <c r="C51" s="8" t="n">
        <f aca="false">S1!C51</f>
        <v>47</v>
      </c>
      <c r="D51" s="23" t="str">
        <f aca="false">S1!D51</f>
        <v>ፈውዛን አህመድ ይመር</v>
      </c>
      <c r="E51" s="8" t="str">
        <f aca="false">S1!E51</f>
        <v>M</v>
      </c>
      <c r="F51" s="8" t="n">
        <f aca="false">S1!F51</f>
        <v>7</v>
      </c>
      <c r="G51" s="14" t="n">
        <v>95</v>
      </c>
      <c r="H51" s="14" t="n">
        <v>93</v>
      </c>
      <c r="I51" s="14" t="n">
        <v>80</v>
      </c>
      <c r="J51" s="14" t="n">
        <v>87</v>
      </c>
      <c r="K51" s="14" t="n">
        <v>91</v>
      </c>
      <c r="L51" s="14" t="n">
        <v>87</v>
      </c>
      <c r="M51" s="14" t="n">
        <v>80</v>
      </c>
      <c r="N51" s="14" t="n">
        <v>84</v>
      </c>
      <c r="O51" s="8"/>
      <c r="P51" s="8" t="n">
        <f aca="false">IF(AND(B51&lt;&gt;"C",U51&gt;0),"",IF(AND(B51="C",U51&lt;&gt;5),"",IF(S1!$D$1&lt;&gt;Ave!$AI$2,"",SUM(G51:N51))))</f>
        <v>697</v>
      </c>
      <c r="Q51" s="15" t="n">
        <f aca="false">IF(AND(B51&lt;&gt;"C",U51&gt;0),"",IF(AND(B51="C",U51&lt;&gt;5),"",IF(AND(B51="C",U51=5),P51/4,P51/8)))</f>
        <v>87.125</v>
      </c>
      <c r="R51" s="16" t="n">
        <f aca="false">IF(AND(B51&lt;&gt;"C",U51&gt;0),"",IF(AND(B51="C",U51&lt;&gt;5),"",RANK(Q51,$Q$5:$Q$64)))</f>
        <v>7</v>
      </c>
      <c r="S51" s="10"/>
      <c r="T51" s="10"/>
      <c r="U51" s="10" t="n">
        <f aca="false">COUNTIF(G51:N51,"")</f>
        <v>0</v>
      </c>
    </row>
    <row r="52" customFormat="false" ht="16.4" hidden="false" customHeight="false" outlineLevel="0" collapsed="false">
      <c r="B52" s="8" t="n">
        <f aca="false">S1!B52</f>
        <v>48</v>
      </c>
      <c r="C52" s="8" t="n">
        <f aca="false">S1!C52</f>
        <v>48</v>
      </c>
      <c r="D52" s="23" t="str">
        <f aca="false">S1!D52</f>
        <v>ፊርደውስ ሙሀመድ ጌታሁን</v>
      </c>
      <c r="E52" s="8" t="str">
        <f aca="false">S1!E52</f>
        <v>F</v>
      </c>
      <c r="F52" s="8" t="n">
        <f aca="false">S1!F52</f>
        <v>7</v>
      </c>
      <c r="G52" s="14" t="n">
        <v>77</v>
      </c>
      <c r="H52" s="14" t="n">
        <v>72</v>
      </c>
      <c r="I52" s="14" t="n">
        <v>81</v>
      </c>
      <c r="J52" s="14" t="n">
        <v>74</v>
      </c>
      <c r="K52" s="14" t="n">
        <v>84</v>
      </c>
      <c r="L52" s="14" t="n">
        <v>79</v>
      </c>
      <c r="M52" s="14" t="n">
        <v>83</v>
      </c>
      <c r="N52" s="14" t="n">
        <v>83</v>
      </c>
      <c r="O52" s="8"/>
      <c r="P52" s="8" t="n">
        <f aca="false">IF(AND(B52&lt;&gt;"C",U52&gt;0),"",IF(AND(B52="C",U52&lt;&gt;5),"",IF(S1!$D$1&lt;&gt;Ave!$AI$2,"",SUM(G52:N52))))</f>
        <v>633</v>
      </c>
      <c r="Q52" s="15" t="n">
        <f aca="false">IF(AND(B52&lt;&gt;"C",U52&gt;0),"",IF(AND(B52="C",U52&lt;&gt;5),"",IF(AND(B52="C",U52=5),P52/4,P52/8)))</f>
        <v>79.125</v>
      </c>
      <c r="R52" s="16" t="n">
        <f aca="false">IF(AND(B52&lt;&gt;"C",U52&gt;0),"",IF(AND(B52="C",U52&lt;&gt;5),"",RANK(Q52,$Q$5:$Q$64)))</f>
        <v>25</v>
      </c>
      <c r="S52" s="10"/>
      <c r="T52" s="10"/>
      <c r="U52" s="10" t="n">
        <f aca="false">COUNTIF(G52:N52,"")</f>
        <v>0</v>
      </c>
    </row>
    <row r="53" customFormat="false" ht="16.4" hidden="false" customHeight="false" outlineLevel="0" collapsed="false">
      <c r="B53" s="8" t="n">
        <f aca="false">S1!B53</f>
        <v>49</v>
      </c>
      <c r="C53" s="8" t="n">
        <f aca="false">S1!C53</f>
        <v>49</v>
      </c>
      <c r="D53" s="23" t="str">
        <f aca="false">S1!D53</f>
        <v>ፊርደውስ ኡመር አህመድ</v>
      </c>
      <c r="E53" s="8" t="str">
        <f aca="false">S1!E53</f>
        <v>F</v>
      </c>
      <c r="F53" s="8" t="n">
        <f aca="false">S1!F53</f>
        <v>7</v>
      </c>
      <c r="G53" s="14" t="n">
        <v>89</v>
      </c>
      <c r="H53" s="14" t="n">
        <v>81</v>
      </c>
      <c r="I53" s="14" t="n">
        <v>77</v>
      </c>
      <c r="J53" s="14" t="n">
        <v>68</v>
      </c>
      <c r="K53" s="14" t="n">
        <v>86</v>
      </c>
      <c r="L53" s="14" t="n">
        <v>75</v>
      </c>
      <c r="M53" s="14" t="n">
        <v>72</v>
      </c>
      <c r="N53" s="14" t="n">
        <v>60</v>
      </c>
      <c r="O53" s="8"/>
      <c r="P53" s="8" t="n">
        <f aca="false">IF(AND(B53&lt;&gt;"C",U53&gt;0),"",IF(AND(B53="C",U53&lt;&gt;5),"",IF(S1!$D$1&lt;&gt;Ave!$AI$2,"",SUM(G53:N53))))</f>
        <v>608</v>
      </c>
      <c r="Q53" s="15" t="n">
        <f aca="false">IF(AND(B53&lt;&gt;"C",U53&gt;0),"",IF(AND(B53="C",U53&lt;&gt;5),"",IF(AND(B53="C",U53=5),P53/4,P53/8)))</f>
        <v>76</v>
      </c>
      <c r="R53" s="16" t="n">
        <f aca="false">IF(AND(B53&lt;&gt;"C",U53&gt;0),"",IF(AND(B53="C",U53&lt;&gt;5),"",RANK(Q53,$Q$5:$Q$64)))</f>
        <v>28</v>
      </c>
      <c r="S53" s="10"/>
      <c r="T53" s="10"/>
      <c r="U53" s="10" t="n">
        <f aca="false">COUNTIF(G53:N53,"")</f>
        <v>0</v>
      </c>
    </row>
    <row r="54" customFormat="false" ht="16.4" hidden="false" customHeight="false" outlineLevel="0" collapsed="false">
      <c r="B54" s="8" t="n">
        <f aca="false">S1!B54</f>
        <v>50</v>
      </c>
      <c r="C54" s="8" t="n">
        <f aca="false">S1!C54</f>
        <v>50</v>
      </c>
      <c r="D54" s="23" t="str">
        <f aca="false">S1!D54</f>
        <v>ፊርደውስ ጋሻው ብርሀኑ</v>
      </c>
      <c r="E54" s="8" t="str">
        <f aca="false">S1!E54</f>
        <v>F</v>
      </c>
      <c r="F54" s="8" t="n">
        <f aca="false">S1!F54</f>
        <v>7</v>
      </c>
      <c r="G54" s="14" t="n">
        <v>71</v>
      </c>
      <c r="H54" s="14" t="n">
        <v>59</v>
      </c>
      <c r="I54" s="14" t="n">
        <v>88</v>
      </c>
      <c r="J54" s="14" t="n">
        <v>73</v>
      </c>
      <c r="K54" s="14" t="n">
        <v>76</v>
      </c>
      <c r="L54" s="14" t="n">
        <v>77</v>
      </c>
      <c r="M54" s="14" t="n">
        <v>71</v>
      </c>
      <c r="N54" s="14" t="n">
        <v>71</v>
      </c>
      <c r="O54" s="8"/>
      <c r="P54" s="8" t="n">
        <f aca="false">IF(AND(B54&lt;&gt;"C",U54&gt;0),"",IF(AND(B54="C",U54&lt;&gt;5),"",IF(S1!$D$1&lt;&gt;Ave!$AI$2,"",SUM(G54:N54))))</f>
        <v>586</v>
      </c>
      <c r="Q54" s="15" t="n">
        <f aca="false">IF(AND(B54&lt;&gt;"C",U54&gt;0),"",IF(AND(B54="C",U54&lt;&gt;5),"",IF(AND(B54="C",U54=5),P54/4,P54/8)))</f>
        <v>73.25</v>
      </c>
      <c r="R54" s="16" t="n">
        <f aca="false">IF(AND(B54&lt;&gt;"C",U54&gt;0),"",IF(AND(B54="C",U54&lt;&gt;5),"",RANK(Q54,$Q$5:$Q$64)))</f>
        <v>35</v>
      </c>
      <c r="S54" s="10"/>
      <c r="T54" s="10"/>
      <c r="U54" s="10" t="n">
        <f aca="false">COUNTIF(G54:N54,"")</f>
        <v>0</v>
      </c>
    </row>
    <row r="55" customFormat="false" ht="12.75" hidden="false" customHeight="false" outlineLevel="0" collapsed="false">
      <c r="B55" s="8" t="n">
        <f aca="false">S1!B55</f>
        <v>51</v>
      </c>
      <c r="C55" s="8" t="n">
        <f aca="false">S1!C55</f>
        <v>51</v>
      </c>
      <c r="D55" s="23" t="n">
        <f aca="false">S1!D55</f>
        <v>0</v>
      </c>
      <c r="E55" s="8" t="n">
        <f aca="false">S1!E55</f>
        <v>0</v>
      </c>
      <c r="F55" s="8" t="n">
        <f aca="false">S1!F55</f>
        <v>0</v>
      </c>
      <c r="G55" s="11"/>
      <c r="H55" s="11"/>
      <c r="I55" s="11"/>
      <c r="J55" s="11"/>
      <c r="K55" s="11"/>
      <c r="L55" s="11"/>
      <c r="M55" s="11"/>
      <c r="N55" s="11"/>
      <c r="O55" s="8"/>
      <c r="P55" s="8" t="str">
        <f aca="false">IF(AND(B55&lt;&gt;"C",U55&gt;0),"",IF(AND(B55="C",U55&lt;&gt;5),"",IF(S1!$D$1&lt;&gt;Ave!$AI$2,"",SUM(G55:N55))))</f>
        <v/>
      </c>
      <c r="Q55" s="15" t="str">
        <f aca="false">IF(AND(B55&lt;&gt;"C",U55&gt;0),"",IF(AND(B55="C",U55&lt;&gt;5),"",IF(AND(B55="C",U55=5),P55/4,P55/8)))</f>
        <v/>
      </c>
      <c r="R55" s="16" t="str">
        <f aca="false">IF(AND(B55&lt;&gt;"C",U55&gt;0),"",IF(AND(B55="C",U55&lt;&gt;5),"",RANK(Q55,$Q$5:$Q$64)))</f>
        <v/>
      </c>
      <c r="S55" s="10"/>
      <c r="T55" s="10"/>
      <c r="U55" s="10" t="n">
        <f aca="false">COUNTIF(G55:N55,"")</f>
        <v>8</v>
      </c>
    </row>
    <row r="56" customFormat="false" ht="12.75" hidden="false" customHeight="false" outlineLevel="0" collapsed="false">
      <c r="B56" s="8" t="n">
        <f aca="false">S1!B56</f>
        <v>52</v>
      </c>
      <c r="C56" s="8" t="n">
        <f aca="false">S1!C56</f>
        <v>52</v>
      </c>
      <c r="D56" s="23" t="n">
        <f aca="false">S1!D56</f>
        <v>0</v>
      </c>
      <c r="E56" s="8" t="n">
        <f aca="false">S1!E56</f>
        <v>0</v>
      </c>
      <c r="F56" s="8" t="n">
        <f aca="false">S1!F56</f>
        <v>0</v>
      </c>
      <c r="G56" s="11"/>
      <c r="H56" s="11"/>
      <c r="I56" s="11"/>
      <c r="J56" s="11"/>
      <c r="K56" s="11"/>
      <c r="L56" s="11"/>
      <c r="M56" s="11"/>
      <c r="N56" s="11"/>
      <c r="O56" s="8"/>
      <c r="P56" s="8" t="str">
        <f aca="false">IF(AND(B56&lt;&gt;"C",U56&gt;0),"",IF(AND(B56="C",U56&lt;&gt;5),"",IF(S1!$D$1&lt;&gt;Ave!$AI$2,"",SUM(G56:N56))))</f>
        <v/>
      </c>
      <c r="Q56" s="15" t="str">
        <f aca="false">IF(AND(B56&lt;&gt;"C",U56&gt;0),"",IF(AND(B56="C",U56&lt;&gt;5),"",IF(AND(B56="C",U56=5),P56/4,P56/8)))</f>
        <v/>
      </c>
      <c r="R56" s="16" t="str">
        <f aca="false">IF(AND(B56&lt;&gt;"C",U56&gt;0),"",IF(AND(B56="C",U56&lt;&gt;5),"",RANK(Q56,$Q$5:$Q$64)))</f>
        <v/>
      </c>
      <c r="S56" s="10"/>
      <c r="T56" s="10"/>
      <c r="U56" s="10" t="n">
        <f aca="false">COUNTIF(G56:N56,"")</f>
        <v>8</v>
      </c>
    </row>
    <row r="57" customFormat="false" ht="12.75" hidden="false" customHeight="false" outlineLevel="0" collapsed="false">
      <c r="B57" s="8" t="n">
        <f aca="false">S1!B57</f>
        <v>53</v>
      </c>
      <c r="C57" s="8" t="n">
        <f aca="false">S1!C57</f>
        <v>53</v>
      </c>
      <c r="D57" s="23" t="n">
        <f aca="false">S1!D57</f>
        <v>0</v>
      </c>
      <c r="E57" s="8" t="n">
        <f aca="false">S1!E57</f>
        <v>0</v>
      </c>
      <c r="F57" s="8" t="n">
        <f aca="false">S1!F57</f>
        <v>0</v>
      </c>
      <c r="G57" s="11"/>
      <c r="H57" s="11"/>
      <c r="I57" s="11"/>
      <c r="J57" s="11"/>
      <c r="K57" s="11"/>
      <c r="L57" s="11"/>
      <c r="M57" s="11"/>
      <c r="N57" s="11"/>
      <c r="O57" s="8"/>
      <c r="P57" s="8" t="str">
        <f aca="false">IF(AND(B57&lt;&gt;"C",U57&gt;0),"",IF(AND(B57="C",U57&lt;&gt;5),"",IF(S1!$D$1&lt;&gt;Ave!$AI$2,"",SUM(G57:N57))))</f>
        <v/>
      </c>
      <c r="Q57" s="15" t="str">
        <f aca="false">IF(AND(B57&lt;&gt;"C",U57&gt;0),"",IF(AND(B57="C",U57&lt;&gt;5),"",IF(AND(B57="C",U57=5),P57/4,P57/8)))</f>
        <v/>
      </c>
      <c r="R57" s="16" t="str">
        <f aca="false">IF(AND(B57&lt;&gt;"C",U57&gt;0),"",IF(AND(B57="C",U57&lt;&gt;5),"",RANK(Q57,$Q$5:$Q$64)))</f>
        <v/>
      </c>
      <c r="S57" s="10"/>
      <c r="T57" s="10"/>
      <c r="U57" s="10" t="n">
        <f aca="false">COUNTIF(G57:N57,"")</f>
        <v>8</v>
      </c>
    </row>
    <row r="58" customFormat="false" ht="12.75" hidden="false" customHeight="false" outlineLevel="0" collapsed="false">
      <c r="B58" s="8" t="n">
        <f aca="false">S1!B58</f>
        <v>54</v>
      </c>
      <c r="C58" s="8" t="n">
        <f aca="false">S1!C58</f>
        <v>54</v>
      </c>
      <c r="D58" s="23" t="n">
        <f aca="false">S1!D58</f>
        <v>0</v>
      </c>
      <c r="E58" s="8" t="n">
        <f aca="false">S1!E58</f>
        <v>0</v>
      </c>
      <c r="F58" s="8" t="n">
        <f aca="false">S1!F58</f>
        <v>0</v>
      </c>
      <c r="G58" s="11"/>
      <c r="H58" s="11"/>
      <c r="I58" s="11"/>
      <c r="J58" s="11"/>
      <c r="K58" s="11"/>
      <c r="L58" s="11"/>
      <c r="M58" s="11"/>
      <c r="N58" s="11"/>
      <c r="O58" s="8"/>
      <c r="P58" s="8" t="str">
        <f aca="false">IF(AND(B58&lt;&gt;"C",U58&gt;0),"",IF(AND(B58="C",U58&lt;&gt;5),"",IF(S1!$D$1&lt;&gt;Ave!$AI$2,"",SUM(G58:N58))))</f>
        <v/>
      </c>
      <c r="Q58" s="15" t="str">
        <f aca="false">IF(AND(B58&lt;&gt;"C",U58&gt;0),"",IF(AND(B58="C",U58&lt;&gt;5),"",IF(AND(B58="C",U58=5),P58/4,P58/8)))</f>
        <v/>
      </c>
      <c r="R58" s="16" t="str">
        <f aca="false">IF(AND(B58&lt;&gt;"C",U58&gt;0),"",IF(AND(B58="C",U58&lt;&gt;5),"",RANK(Q58,$Q$5:$Q$64)))</f>
        <v/>
      </c>
      <c r="S58" s="10"/>
      <c r="T58" s="10"/>
      <c r="U58" s="10" t="n">
        <f aca="false">COUNTIF(G58:N58,"")</f>
        <v>8</v>
      </c>
    </row>
    <row r="59" customFormat="false" ht="12.75" hidden="false" customHeight="false" outlineLevel="0" collapsed="false">
      <c r="B59" s="8" t="n">
        <f aca="false">S1!B59</f>
        <v>55</v>
      </c>
      <c r="C59" s="8" t="n">
        <f aca="false">S1!C59</f>
        <v>55</v>
      </c>
      <c r="D59" s="23" t="n">
        <f aca="false">S1!D59</f>
        <v>0</v>
      </c>
      <c r="E59" s="8" t="n">
        <f aca="false">S1!E59</f>
        <v>0</v>
      </c>
      <c r="F59" s="8" t="n">
        <f aca="false">S1!F59</f>
        <v>0</v>
      </c>
      <c r="G59" s="11"/>
      <c r="H59" s="11"/>
      <c r="I59" s="11"/>
      <c r="J59" s="11"/>
      <c r="K59" s="11"/>
      <c r="L59" s="11"/>
      <c r="M59" s="11"/>
      <c r="N59" s="11"/>
      <c r="O59" s="8"/>
      <c r="P59" s="8" t="str">
        <f aca="false">IF(AND(B59&lt;&gt;"C",U59&gt;0),"",IF(AND(B59="C",U59&lt;&gt;5),"",IF(S1!$D$1&lt;&gt;Ave!$AI$2,"",SUM(G59:N59))))</f>
        <v/>
      </c>
      <c r="Q59" s="15" t="str">
        <f aca="false">IF(AND(B59&lt;&gt;"C",U59&gt;0),"",IF(AND(B59="C",U59&lt;&gt;5),"",IF(AND(B59="C",U59=5),P59/4,P59/8)))</f>
        <v/>
      </c>
      <c r="R59" s="16" t="str">
        <f aca="false">IF(AND(B59&lt;&gt;"C",U59&gt;0),"",IF(AND(B59="C",U59&lt;&gt;5),"",RANK(Q59,$Q$5:$Q$64)))</f>
        <v/>
      </c>
      <c r="S59" s="10"/>
      <c r="T59" s="10"/>
      <c r="U59" s="10" t="n">
        <f aca="false">COUNTIF(G59:N59,"")</f>
        <v>8</v>
      </c>
    </row>
    <row r="60" customFormat="false" ht="12.75" hidden="false" customHeight="false" outlineLevel="0" collapsed="false">
      <c r="B60" s="8" t="n">
        <f aca="false">S1!B60</f>
        <v>56</v>
      </c>
      <c r="C60" s="8" t="n">
        <f aca="false">S1!C60</f>
        <v>56</v>
      </c>
      <c r="D60" s="23" t="n">
        <f aca="false">S1!D60</f>
        <v>0</v>
      </c>
      <c r="E60" s="8" t="n">
        <f aca="false">S1!E60</f>
        <v>0</v>
      </c>
      <c r="F60" s="8" t="n">
        <f aca="false">S1!F60</f>
        <v>0</v>
      </c>
      <c r="G60" s="11"/>
      <c r="H60" s="11"/>
      <c r="I60" s="11"/>
      <c r="J60" s="11"/>
      <c r="K60" s="11"/>
      <c r="L60" s="11"/>
      <c r="M60" s="11"/>
      <c r="N60" s="11"/>
      <c r="O60" s="8"/>
      <c r="P60" s="8" t="str">
        <f aca="false">IF(AND(B60&lt;&gt;"C",U60&gt;0),"",IF(AND(B60="C",U60&lt;&gt;5),"",IF(S1!$D$1&lt;&gt;Ave!$AI$2,"",SUM(G60:N60))))</f>
        <v/>
      </c>
      <c r="Q60" s="15" t="str">
        <f aca="false">IF(AND(B60&lt;&gt;"C",U60&gt;0),"",IF(AND(B60="C",U60&lt;&gt;5),"",IF(AND(B60="C",U60=5),P60/4,P60/8)))</f>
        <v/>
      </c>
      <c r="R60" s="16" t="str">
        <f aca="false">IF(AND(B60&lt;&gt;"C",U60&gt;0),"",IF(AND(B60="C",U60&lt;&gt;5),"",RANK(Q60,$Q$5:$Q$64)))</f>
        <v/>
      </c>
      <c r="S60" s="10"/>
      <c r="T60" s="10"/>
      <c r="U60" s="10" t="n">
        <f aca="false">COUNTIF(G60:N60,"")</f>
        <v>8</v>
      </c>
    </row>
    <row r="61" customFormat="false" ht="12.75" hidden="false" customHeight="false" outlineLevel="0" collapsed="false">
      <c r="B61" s="8" t="n">
        <f aca="false">S1!B61</f>
        <v>57</v>
      </c>
      <c r="C61" s="8" t="n">
        <f aca="false">S1!C61</f>
        <v>57</v>
      </c>
      <c r="D61" s="23" t="n">
        <f aca="false">S1!D61</f>
        <v>0</v>
      </c>
      <c r="E61" s="8" t="n">
        <f aca="false">S1!E61</f>
        <v>0</v>
      </c>
      <c r="F61" s="8" t="n">
        <f aca="false">S1!F61</f>
        <v>0</v>
      </c>
      <c r="G61" s="11"/>
      <c r="H61" s="11"/>
      <c r="I61" s="11"/>
      <c r="J61" s="11"/>
      <c r="K61" s="11"/>
      <c r="L61" s="11"/>
      <c r="M61" s="11"/>
      <c r="N61" s="11"/>
      <c r="O61" s="8"/>
      <c r="P61" s="8" t="str">
        <f aca="false">IF(AND(B61&lt;&gt;"C",U61&gt;0),"",IF(AND(B61="C",U61&lt;&gt;5),"",IF(S1!$D$1&lt;&gt;Ave!$AI$2,"",SUM(G61:N61))))</f>
        <v/>
      </c>
      <c r="Q61" s="15" t="str">
        <f aca="false">IF(AND(B61&lt;&gt;"C",U61&gt;0),"",IF(AND(B61="C",U61&lt;&gt;5),"",IF(AND(B61="C",U61=5),P61/4,P61/8)))</f>
        <v/>
      </c>
      <c r="R61" s="16" t="str">
        <f aca="false">IF(AND(B61&lt;&gt;"C",U61&gt;0),"",IF(AND(B61="C",U61&lt;&gt;5),"",RANK(Q61,$Q$5:$Q$64)))</f>
        <v/>
      </c>
      <c r="S61" s="10"/>
      <c r="T61" s="10"/>
      <c r="U61" s="10" t="n">
        <f aca="false">COUNTIF(G61:N61,"")</f>
        <v>8</v>
      </c>
    </row>
    <row r="62" customFormat="false" ht="12.75" hidden="false" customHeight="false" outlineLevel="0" collapsed="false">
      <c r="B62" s="8" t="n">
        <f aca="false">S1!B62</f>
        <v>58</v>
      </c>
      <c r="C62" s="8" t="n">
        <f aca="false">S1!C62</f>
        <v>58</v>
      </c>
      <c r="D62" s="23" t="n">
        <f aca="false">S1!D62</f>
        <v>0</v>
      </c>
      <c r="E62" s="8" t="n">
        <f aca="false">S1!E62</f>
        <v>0</v>
      </c>
      <c r="F62" s="8" t="n">
        <f aca="false">S1!F62</f>
        <v>0</v>
      </c>
      <c r="G62" s="11"/>
      <c r="H62" s="11"/>
      <c r="I62" s="11"/>
      <c r="J62" s="11"/>
      <c r="K62" s="11"/>
      <c r="L62" s="11"/>
      <c r="M62" s="11"/>
      <c r="N62" s="11"/>
      <c r="O62" s="8"/>
      <c r="P62" s="8" t="str">
        <f aca="false">IF(AND(B62&lt;&gt;"C",U62&gt;0),"",IF(AND(B62="C",U62&lt;&gt;5),"",IF(S1!$D$1&lt;&gt;Ave!$AI$2,"",SUM(G62:N62))))</f>
        <v/>
      </c>
      <c r="Q62" s="15" t="str">
        <f aca="false">IF(AND(B62&lt;&gt;"C",U62&gt;0),"",IF(AND(B62="C",U62&lt;&gt;5),"",IF(AND(B62="C",U62=5),P62/4,P62/8)))</f>
        <v/>
      </c>
      <c r="R62" s="16" t="str">
        <f aca="false">IF(AND(B62&lt;&gt;"C",U62&gt;0),"",IF(AND(B62="C",U62&lt;&gt;5),"",RANK(Q62,$Q$5:$Q$64)))</f>
        <v/>
      </c>
      <c r="S62" s="10"/>
      <c r="T62" s="10"/>
      <c r="U62" s="10" t="n">
        <f aca="false">COUNTIF(G62:N62,"")</f>
        <v>8</v>
      </c>
    </row>
    <row r="63" customFormat="false" ht="12.75" hidden="false" customHeight="false" outlineLevel="0" collapsed="false">
      <c r="B63" s="8" t="n">
        <f aca="false">S1!B63</f>
        <v>59</v>
      </c>
      <c r="C63" s="8" t="n">
        <f aca="false">S1!C63</f>
        <v>59</v>
      </c>
      <c r="D63" s="23" t="n">
        <f aca="false">S1!D63</f>
        <v>0</v>
      </c>
      <c r="E63" s="8" t="n">
        <f aca="false">S1!E63</f>
        <v>0</v>
      </c>
      <c r="F63" s="8" t="n">
        <f aca="false">S1!F63</f>
        <v>0</v>
      </c>
      <c r="G63" s="11"/>
      <c r="H63" s="11"/>
      <c r="I63" s="11"/>
      <c r="J63" s="11"/>
      <c r="K63" s="11"/>
      <c r="L63" s="11"/>
      <c r="M63" s="11"/>
      <c r="N63" s="11"/>
      <c r="O63" s="8"/>
      <c r="P63" s="8" t="str">
        <f aca="false">IF(AND(B63&lt;&gt;"C",U63&gt;0),"",IF(AND(B63="C",U63&lt;&gt;5),"",IF(S1!$D$1&lt;&gt;Ave!$AI$2,"",SUM(G63:N63))))</f>
        <v/>
      </c>
      <c r="Q63" s="15" t="str">
        <f aca="false">IF(AND(B63&lt;&gt;"C",U63&gt;0),"",IF(AND(B63="C",U63&lt;&gt;5),"",IF(AND(B63="C",U63=5),P63/4,P63/8)))</f>
        <v/>
      </c>
      <c r="R63" s="16" t="str">
        <f aca="false">IF(AND(B63&lt;&gt;"C",U63&gt;0),"",IF(AND(B63="C",U63&lt;&gt;5),"",RANK(Q63,$Q$5:$Q$64)))</f>
        <v/>
      </c>
      <c r="S63" s="10"/>
      <c r="T63" s="10"/>
      <c r="U63" s="10" t="n">
        <f aca="false">COUNTIF(G63:N63,"")</f>
        <v>8</v>
      </c>
    </row>
    <row r="64" customFormat="false" ht="12.75" hidden="false" customHeight="false" outlineLevel="0" collapsed="false">
      <c r="B64" s="8" t="n">
        <f aca="false">S1!B64</f>
        <v>60</v>
      </c>
      <c r="C64" s="8" t="n">
        <f aca="false">S1!C64</f>
        <v>60</v>
      </c>
      <c r="D64" s="23" t="n">
        <f aca="false">S1!D64</f>
        <v>0</v>
      </c>
      <c r="E64" s="8" t="n">
        <f aca="false">S1!E64</f>
        <v>0</v>
      </c>
      <c r="F64" s="8" t="n">
        <f aca="false">S1!F64</f>
        <v>0</v>
      </c>
      <c r="G64" s="11"/>
      <c r="H64" s="11"/>
      <c r="I64" s="11"/>
      <c r="J64" s="11"/>
      <c r="K64" s="11"/>
      <c r="L64" s="11"/>
      <c r="M64" s="11"/>
      <c r="N64" s="11"/>
      <c r="O64" s="8"/>
      <c r="P64" s="8" t="str">
        <f aca="false">IF(AND(B64&lt;&gt;"C",U64&gt;0),"",IF(AND(B64="C",U64&lt;&gt;5),"",IF(S1!$D$1&lt;&gt;Ave!$AI$2,"",SUM(G64:N64))))</f>
        <v/>
      </c>
      <c r="Q64" s="15" t="str">
        <f aca="false">IF(AND(B64&lt;&gt;"C",U64&gt;0),"",IF(AND(B64="C",U64&lt;&gt;5),"",IF(AND(B64="C",U64=5),P64/4,P64/8)))</f>
        <v/>
      </c>
      <c r="R64" s="16" t="str">
        <f aca="false">IF(AND(B64&lt;&gt;"C",U64&gt;0),"",IF(AND(B64="C",U64&lt;&gt;5),"",RANK(Q64,$Q$5:$Q$64)))</f>
        <v/>
      </c>
      <c r="S64" s="10"/>
      <c r="T64" s="10"/>
      <c r="U64" s="10" t="n">
        <f aca="false">COUNTIF(G64:N64,"")</f>
        <v>8</v>
      </c>
    </row>
    <row r="65" s="1" customFormat="true" ht="12.75" hidden="false" customHeight="false" outlineLevel="0" collapsed="false">
      <c r="B65" s="7"/>
      <c r="C65" s="7"/>
    </row>
    <row r="66" s="1" customFormat="true" ht="12.75" hidden="false" customHeight="false" outlineLevel="0" collapsed="false">
      <c r="B66" s="7"/>
      <c r="C66" s="7"/>
    </row>
    <row r="67" s="1" customFormat="true" ht="12.75" hidden="false" customHeight="false" outlineLevel="0" collapsed="false">
      <c r="B67" s="7"/>
      <c r="C67" s="7"/>
    </row>
    <row r="68" s="1" customFormat="true" ht="12.75" hidden="false" customHeight="false" outlineLevel="0" collapsed="false">
      <c r="B68" s="7"/>
      <c r="C68" s="7"/>
    </row>
    <row r="69" s="1" customFormat="true" ht="12.75" hidden="false" customHeight="false" outlineLevel="0" collapsed="false">
      <c r="B69" s="7"/>
      <c r="C69" s="7"/>
    </row>
    <row r="70" s="1" customFormat="true" ht="12.75" hidden="false" customHeight="false" outlineLevel="0" collapsed="false">
      <c r="B70" s="7"/>
      <c r="C70" s="7"/>
    </row>
    <row r="71" s="1" customFormat="true" ht="12.75" hidden="false" customHeight="false" outlineLevel="0" collapsed="false">
      <c r="B71" s="7"/>
      <c r="C71" s="7"/>
    </row>
    <row r="72" s="1" customFormat="true" ht="12.75" hidden="false" customHeight="false" outlineLevel="0" collapsed="false">
      <c r="B72" s="7"/>
      <c r="C72" s="7"/>
    </row>
    <row r="73" s="1" customFormat="true" ht="12.75" hidden="false" customHeight="false" outlineLevel="0" collapsed="false">
      <c r="B73" s="7"/>
      <c r="C73" s="7"/>
    </row>
    <row r="74" s="1" customFormat="true" ht="12.75" hidden="false" customHeight="false" outlineLevel="0" collapsed="false">
      <c r="B74" s="7"/>
      <c r="C74" s="7"/>
    </row>
    <row r="75" s="1" customFormat="true" ht="12.75" hidden="false" customHeight="false" outlineLevel="0" collapsed="false">
      <c r="B75" s="7"/>
      <c r="C75" s="7"/>
    </row>
    <row r="76" s="1" customFormat="true" ht="12.75" hidden="false" customHeight="false" outlineLevel="0" collapsed="false">
      <c r="B76" s="7"/>
      <c r="C76" s="7"/>
    </row>
    <row r="77" s="1" customFormat="true" ht="12.75" hidden="false" customHeight="false" outlineLevel="0" collapsed="false">
      <c r="B77" s="7"/>
      <c r="C77" s="7"/>
    </row>
    <row r="78" s="1" customFormat="true" ht="12.75" hidden="false" customHeight="false" outlineLevel="0" collapsed="false">
      <c r="B78" s="7"/>
      <c r="C78" s="7"/>
    </row>
    <row r="79" s="1" customFormat="true" ht="12.75" hidden="false" customHeight="false" outlineLevel="0" collapsed="false">
      <c r="B79" s="7"/>
      <c r="C79" s="7"/>
    </row>
    <row r="80" s="1" customFormat="true" ht="12.75" hidden="false" customHeight="false" outlineLevel="0" collapsed="false">
      <c r="B80" s="7"/>
      <c r="C80" s="7"/>
    </row>
    <row r="81" s="1" customFormat="true" ht="12.75" hidden="false" customHeight="false" outlineLevel="0" collapsed="false">
      <c r="B81" s="7"/>
      <c r="C81" s="7"/>
    </row>
    <row r="82" s="1" customFormat="true" ht="12.75" hidden="false" customHeight="false" outlineLevel="0" collapsed="false">
      <c r="B82" s="7"/>
      <c r="C82" s="7"/>
    </row>
    <row r="83" s="1" customFormat="true" ht="12.75" hidden="false" customHeight="false" outlineLevel="0" collapsed="false">
      <c r="B83" s="7"/>
      <c r="C83" s="7"/>
    </row>
    <row r="84" s="1" customFormat="true" ht="12.75" hidden="false" customHeight="false" outlineLevel="0" collapsed="false">
      <c r="B84" s="7"/>
      <c r="C84" s="7"/>
    </row>
    <row r="85" s="1" customFormat="true" ht="12.75" hidden="false" customHeight="false" outlineLevel="0" collapsed="false">
      <c r="B85" s="7"/>
      <c r="C85" s="7"/>
    </row>
    <row r="86" s="1" customFormat="true" ht="12.75" hidden="false" customHeight="false" outlineLevel="0" collapsed="false">
      <c r="B86" s="7"/>
      <c r="C86" s="7"/>
    </row>
    <row r="87" s="1" customFormat="true" ht="12.75" hidden="false" customHeight="false" outlineLevel="0" collapsed="false">
      <c r="B87" s="7"/>
      <c r="C87" s="7"/>
    </row>
    <row r="88" s="1" customFormat="true" ht="12.75" hidden="false" customHeight="false" outlineLevel="0" collapsed="false">
      <c r="B88" s="7"/>
      <c r="C88" s="7"/>
    </row>
    <row r="89" s="1" customFormat="true" ht="12.75" hidden="false" customHeight="false" outlineLevel="0" collapsed="false">
      <c r="B89" s="7"/>
      <c r="C89" s="7"/>
    </row>
    <row r="90" s="1" customFormat="true" ht="12.75" hidden="false" customHeight="false" outlineLevel="0" collapsed="false">
      <c r="B90" s="7"/>
      <c r="C90" s="7"/>
    </row>
    <row r="91" s="1" customFormat="true" ht="12.75" hidden="false" customHeight="false" outlineLevel="0" collapsed="false">
      <c r="B91" s="7"/>
      <c r="C91" s="7"/>
    </row>
    <row r="92" s="1" customFormat="true" ht="12.75" hidden="false" customHeight="false" outlineLevel="0" collapsed="false">
      <c r="B92" s="7"/>
      <c r="C92" s="7"/>
    </row>
    <row r="93" s="1" customFormat="true" ht="12.75" hidden="false" customHeight="false" outlineLevel="0" collapsed="false">
      <c r="B93" s="7"/>
      <c r="C93" s="7"/>
    </row>
    <row r="94" s="1" customFormat="true" ht="12.75" hidden="false" customHeight="false" outlineLevel="0" collapsed="false">
      <c r="B94" s="7"/>
      <c r="C94" s="7"/>
    </row>
    <row r="95" s="1" customFormat="true" ht="12.75" hidden="false" customHeight="false" outlineLevel="0" collapsed="false">
      <c r="B95" s="7"/>
      <c r="C95" s="7"/>
    </row>
    <row r="96" s="1" customFormat="true" ht="12.75" hidden="false" customHeight="false" outlineLevel="0" collapsed="false">
      <c r="B96" s="7"/>
      <c r="C96" s="7"/>
    </row>
    <row r="97" s="1" customFormat="true" ht="12.75" hidden="false" customHeight="false" outlineLevel="0" collapsed="false">
      <c r="B97" s="7"/>
      <c r="C97" s="7"/>
    </row>
    <row r="98" s="1" customFormat="true" ht="12.75" hidden="false" customHeight="false" outlineLevel="0" collapsed="false">
      <c r="B98" s="7"/>
      <c r="C98" s="7"/>
    </row>
    <row r="99" s="1" customFormat="true" ht="12.75" hidden="false" customHeight="false" outlineLevel="0" collapsed="false">
      <c r="B99" s="7"/>
      <c r="C99" s="7"/>
    </row>
    <row r="100" s="1" customFormat="true" ht="12.75" hidden="false" customHeight="false" outlineLevel="0" collapsed="false">
      <c r="B100" s="7"/>
      <c r="C100" s="7"/>
    </row>
    <row r="101" s="1" customFormat="true" ht="12.75" hidden="false" customHeight="false" outlineLevel="0" collapsed="false">
      <c r="B101" s="7"/>
      <c r="C101" s="7"/>
    </row>
    <row r="102" s="1" customFormat="true" ht="12.75" hidden="false" customHeight="false" outlineLevel="0" collapsed="false">
      <c r="B102" s="7"/>
      <c r="C102" s="7"/>
    </row>
    <row r="103" s="1" customFormat="true" ht="12.75" hidden="false" customHeight="false" outlineLevel="0" collapsed="false">
      <c r="B103" s="7"/>
      <c r="C103" s="7"/>
    </row>
    <row r="104" s="1" customFormat="true" ht="12.75" hidden="false" customHeight="false" outlineLevel="0" collapsed="false">
      <c r="B104" s="7"/>
      <c r="C104" s="7"/>
    </row>
    <row r="105" s="1" customFormat="true" ht="12.75" hidden="false" customHeight="false" outlineLevel="0" collapsed="false">
      <c r="B105" s="7"/>
      <c r="C105" s="7"/>
    </row>
    <row r="106" s="1" customFormat="true" ht="12.75" hidden="false" customHeight="false" outlineLevel="0" collapsed="false">
      <c r="B106" s="7"/>
      <c r="C106" s="7"/>
    </row>
    <row r="107" s="1" customFormat="true" ht="12.75" hidden="false" customHeight="false" outlineLevel="0" collapsed="false">
      <c r="B107" s="7"/>
      <c r="C107" s="7"/>
    </row>
    <row r="108" s="1" customFormat="true" ht="12.75" hidden="false" customHeight="false" outlineLevel="0" collapsed="false">
      <c r="B108" s="7"/>
      <c r="C108" s="7"/>
    </row>
    <row r="109" s="1" customFormat="true" ht="12.75" hidden="false" customHeight="false" outlineLevel="0" collapsed="false">
      <c r="B109" s="7"/>
      <c r="C109" s="7"/>
    </row>
    <row r="110" s="1" customFormat="true" ht="12.75" hidden="false" customHeight="false" outlineLevel="0" collapsed="false">
      <c r="B110" s="7"/>
      <c r="C110" s="7"/>
    </row>
    <row r="111" s="1" customFormat="true" ht="12.75" hidden="false" customHeight="false" outlineLevel="0" collapsed="false">
      <c r="B111" s="7"/>
      <c r="C111" s="7"/>
    </row>
    <row r="112" s="1" customFormat="true" ht="12.75" hidden="false" customHeight="false" outlineLevel="0" collapsed="false">
      <c r="B112" s="7"/>
      <c r="C112" s="7"/>
    </row>
    <row r="113" s="1" customFormat="true" ht="12.75" hidden="false" customHeight="false" outlineLevel="0" collapsed="false">
      <c r="B113" s="7"/>
      <c r="C113" s="7"/>
    </row>
    <row r="114" customFormat="false" ht="12.75" hidden="false" customHeight="false" outlineLevel="0" collapsed="false">
      <c r="B114" s="22"/>
      <c r="C114" s="22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AI114" s="10"/>
      <c r="AJ114" s="10"/>
      <c r="AK114" s="10"/>
      <c r="AL114" s="10"/>
      <c r="AM114" s="10"/>
      <c r="AN114" s="10"/>
      <c r="AO114" s="10"/>
    </row>
    <row r="115" customFormat="false" ht="12.75" hidden="false" customHeight="false" outlineLevel="0" collapsed="false">
      <c r="B115" s="22"/>
      <c r="C115" s="22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AI115" s="10"/>
      <c r="AJ115" s="10"/>
      <c r="AK115" s="10"/>
      <c r="AL115" s="10"/>
      <c r="AM115" s="10"/>
      <c r="AN115" s="10"/>
      <c r="AO115" s="10"/>
    </row>
    <row r="116" customFormat="false" ht="12.75" hidden="false" customHeight="false" outlineLevel="0" collapsed="false">
      <c r="B116" s="22"/>
      <c r="C116" s="22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</row>
    <row r="117" customFormat="false" ht="12.75" hidden="false" customHeight="false" outlineLevel="0" collapsed="false">
      <c r="B117" s="22"/>
      <c r="C117" s="22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</row>
    <row r="118" customFormat="false" ht="12.75" hidden="false" customHeight="false" outlineLevel="0" collapsed="false">
      <c r="B118" s="22"/>
      <c r="C118" s="22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</row>
    <row r="119" customFormat="false" ht="12.75" hidden="false" customHeight="false" outlineLevel="0" collapsed="false">
      <c r="B119" s="22"/>
      <c r="C119" s="22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</row>
  </sheetData>
  <sheetProtection algorithmName="SHA-512" hashValue="x6d3FNYCv22BNV1lrNiwbdCLZb/3j2+jinLE3qsv0hvgkiUvXLt4YWnY++dkoXk5Q2r671d7Y7E+obhmyLd93w==" saltValue="Hy7ueq7yNhYwz8S9x2QlGQ==" spinCount="100000" sheet="true" objects="true" scenarios="true"/>
  <mergeCells count="10">
    <mergeCell ref="B3:B4"/>
    <mergeCell ref="C3:C4"/>
    <mergeCell ref="D3:D4"/>
    <mergeCell ref="E3:E4"/>
    <mergeCell ref="F3:F4"/>
    <mergeCell ref="G3:N3"/>
    <mergeCell ref="O3:O4"/>
    <mergeCell ref="P3:P4"/>
    <mergeCell ref="Q3:Q4"/>
    <mergeCell ref="R3:R4"/>
  </mergeCells>
  <conditionalFormatting sqref="G55:N60">
    <cfRule type="expression" priority="2" aboveAverage="0" equalAverage="0" bottom="0" percent="0" rank="0" text="" dxfId="4">
      <formula>"$P4&gt;=50"</formula>
    </cfRule>
  </conditionalFormatting>
  <conditionalFormatting sqref="G55:N64">
    <cfRule type="cellIs" priority="3" operator="between" aboveAverage="0" equalAverage="0" bottom="0" percent="0" rank="0" text="" dxfId="5">
      <formula>0.0001</formula>
      <formula>49.999</formula>
    </cfRule>
  </conditionalFormatting>
  <conditionalFormatting sqref="Q5:Q64">
    <cfRule type="cellIs" priority="4" operator="between" aboveAverage="0" equalAverage="0" bottom="0" percent="0" rank="0" text="" dxfId="6">
      <formula>0.0001</formula>
      <formula>49.999</formula>
    </cfRule>
  </conditionalFormatting>
  <conditionalFormatting sqref="G52:N52">
    <cfRule type="expression" priority="5" aboveAverage="0" equalAverage="0" bottom="0" percent="0" rank="0" text="" dxfId="0">
      <formula>"$P4&gt;=50"</formula>
    </cfRule>
  </conditionalFormatting>
  <conditionalFormatting sqref="G26:N27 G29:N54">
    <cfRule type="expression" priority="6" aboveAverage="0" equalAverage="0" bottom="0" percent="0" rank="0" text="" dxfId="1">
      <formula>"$P4&gt;=50"</formula>
    </cfRule>
  </conditionalFormatting>
  <conditionalFormatting sqref="G5:N54">
    <cfRule type="cellIs" priority="7" operator="between" aboveAverage="0" equalAverage="0" bottom="0" percent="0" rank="0" text="" dxfId="2">
      <formula>0.0001</formula>
      <formula>49.999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39"/>
  <sheetViews>
    <sheetView showFormulas="false" showGridLines="tru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AL19" activeCellId="0" sqref="AL19"/>
    </sheetView>
  </sheetViews>
  <sheetFormatPr defaultColWidth="8.890625" defaultRowHeight="12.75" zeroHeight="false" outlineLevelRow="0" outlineLevelCol="0"/>
  <cols>
    <col collapsed="false" customWidth="false" hidden="false" outlineLevel="0" max="1" min="1" style="3" width="8.89"/>
    <col collapsed="false" customWidth="true" hidden="false" outlineLevel="0" max="2" min="2" style="2" width="4.33"/>
    <col collapsed="false" customWidth="true" hidden="false" outlineLevel="0" max="3" min="3" style="3" width="25.66"/>
    <col collapsed="false" customWidth="true" hidden="false" outlineLevel="0" max="4" min="4" style="3" width="4"/>
    <col collapsed="false" customWidth="true" hidden="false" outlineLevel="0" max="5" min="5" style="3" width="4.33"/>
    <col collapsed="false" customWidth="true" hidden="false" outlineLevel="0" max="6" min="6" style="3" width="8.33"/>
    <col collapsed="false" customWidth="true" hidden="false" outlineLevel="0" max="7" min="7" style="3" width="7.33"/>
    <col collapsed="false" customWidth="true" hidden="false" outlineLevel="0" max="8" min="8" style="3" width="6.56"/>
    <col collapsed="false" customWidth="true" hidden="false" outlineLevel="0" max="9" min="9" style="3" width="6.34"/>
    <col collapsed="false" customWidth="true" hidden="false" outlineLevel="0" max="10" min="10" style="3" width="4.11"/>
    <col collapsed="false" customWidth="true" hidden="false" outlineLevel="0" max="11" min="11" style="3" width="10.34"/>
    <col collapsed="false" customWidth="true" hidden="false" outlineLevel="0" max="12" min="12" style="3" width="3.67"/>
    <col collapsed="false" customWidth="true" hidden="false" outlineLevel="0" max="13" min="13" style="3" width="5.56"/>
    <col collapsed="false" customWidth="true" hidden="false" outlineLevel="0" max="14" min="14" style="3" width="6.67"/>
    <col collapsed="false" customWidth="true" hidden="false" outlineLevel="0" max="15" min="15" style="3" width="7.11"/>
    <col collapsed="false" customWidth="true" hidden="false" outlineLevel="0" max="16" min="16" style="3" width="5.56"/>
    <col collapsed="false" customWidth="true" hidden="false" outlineLevel="0" max="17" min="17" style="3" width="9.89"/>
    <col collapsed="false" customWidth="true" hidden="true" outlineLevel="0" max="18" min="18" style="24" width="2.11"/>
    <col collapsed="false" customWidth="true" hidden="true" outlineLevel="0" max="19" min="19" style="3" width="5.44"/>
    <col collapsed="false" customWidth="true" hidden="true" outlineLevel="0" max="20" min="20" style="3" width="4.33"/>
    <col collapsed="false" customWidth="true" hidden="true" outlineLevel="0" max="21" min="21" style="3" width="5.44"/>
    <col collapsed="false" customWidth="true" hidden="true" outlineLevel="0" max="22" min="22" style="3" width="4.33"/>
    <col collapsed="false" customWidth="true" hidden="true" outlineLevel="0" max="23" min="23" style="3" width="3.33"/>
    <col collapsed="false" customWidth="true" hidden="true" outlineLevel="0" max="25" min="24" style="3" width="5.44"/>
    <col collapsed="false" customWidth="true" hidden="true" outlineLevel="0" max="26" min="26" style="3" width="4.33"/>
    <col collapsed="false" customWidth="true" hidden="true" outlineLevel="0" max="27" min="27" style="3" width="3.33"/>
    <col collapsed="false" customWidth="true" hidden="true" outlineLevel="0" max="28" min="28" style="3" width="4.33"/>
    <col collapsed="false" customWidth="true" hidden="true" outlineLevel="0" max="29" min="29" style="3" width="5.44"/>
    <col collapsed="false" customWidth="true" hidden="true" outlineLevel="0" max="30" min="30" style="3" width="4.33"/>
    <col collapsed="false" customWidth="true" hidden="true" outlineLevel="0" max="31" min="31" style="3" width="3.33"/>
    <col collapsed="false" customWidth="true" hidden="true" outlineLevel="0" max="32" min="32" style="3" width="5.44"/>
    <col collapsed="false" customWidth="true" hidden="true" outlineLevel="0" max="33" min="33" style="3" width="6.56"/>
    <col collapsed="false" customWidth="true" hidden="true" outlineLevel="0" max="34" min="34" style="24" width="5.44"/>
    <col collapsed="false" customWidth="true" hidden="true" outlineLevel="0" max="35" min="35" style="1" width="6.34"/>
    <col collapsed="false" customWidth="true" hidden="true" outlineLevel="0" max="36" min="36" style="1" width="9.89"/>
    <col collapsed="false" customWidth="false" hidden="false" outlineLevel="0" max="42" min="37" style="1" width="8.89"/>
    <col collapsed="false" customWidth="false" hidden="false" outlineLevel="0" max="16384" min="43" style="3" width="8.89"/>
  </cols>
  <sheetData>
    <row r="1" s="1" customFormat="true" ht="12.75" hidden="false" customHeight="false" outlineLevel="0" collapsed="false">
      <c r="B1" s="7"/>
      <c r="AH1" s="25"/>
    </row>
    <row r="2" s="1" customFormat="true" ht="12.75" hidden="false" customHeight="false" outlineLevel="0" collapsed="false">
      <c r="B2" s="7"/>
      <c r="AI2" s="1" t="s">
        <v>0</v>
      </c>
    </row>
    <row r="3" customFormat="false" ht="12.75" hidden="false" customHeight="false" outlineLevel="0" collapsed="false">
      <c r="A3" s="10"/>
      <c r="B3" s="8" t="str">
        <f aca="false">S1!B3:B4</f>
        <v>NO.</v>
      </c>
      <c r="C3" s="8" t="str">
        <f aca="false">S1!D3:D4</f>
        <v>Students Name</v>
      </c>
      <c r="D3" s="8" t="str">
        <f aca="false">S1!E3:E4</f>
        <v>Sex</v>
      </c>
      <c r="E3" s="8" t="str">
        <f aca="false">S1!F3:F4</f>
        <v>Age</v>
      </c>
      <c r="F3" s="8" t="s">
        <v>10</v>
      </c>
      <c r="G3" s="8"/>
      <c r="H3" s="8"/>
      <c r="I3" s="8"/>
      <c r="J3" s="8"/>
      <c r="K3" s="8"/>
      <c r="L3" s="8"/>
      <c r="M3" s="8"/>
      <c r="N3" s="8" t="str">
        <f aca="false">S1!P3:P4</f>
        <v>Sum</v>
      </c>
      <c r="O3" s="8" t="str">
        <f aca="false">S1!Q3:Q4</f>
        <v>Ave</v>
      </c>
      <c r="P3" s="8" t="str">
        <f aca="false">S1!R3:R4</f>
        <v>Rank</v>
      </c>
      <c r="Q3" s="26" t="s">
        <v>76</v>
      </c>
      <c r="R3" s="17"/>
      <c r="S3" s="27" t="s">
        <v>77</v>
      </c>
      <c r="T3" s="27"/>
      <c r="U3" s="27" t="s">
        <v>78</v>
      </c>
      <c r="V3" s="27"/>
      <c r="W3" s="27" t="s">
        <v>79</v>
      </c>
      <c r="X3" s="27"/>
      <c r="Y3" s="27" t="s">
        <v>80</v>
      </c>
      <c r="Z3" s="27"/>
      <c r="AA3" s="27" t="s">
        <v>19</v>
      </c>
      <c r="AB3" s="27"/>
      <c r="AC3" s="27" t="s">
        <v>81</v>
      </c>
      <c r="AD3" s="27"/>
      <c r="AE3" s="8" t="s">
        <v>21</v>
      </c>
      <c r="AF3" s="8"/>
      <c r="AG3" s="8" t="s">
        <v>22</v>
      </c>
      <c r="AH3" s="8"/>
      <c r="AI3" s="21"/>
      <c r="AJ3" s="21"/>
      <c r="AK3" s="21"/>
      <c r="AL3" s="21"/>
    </row>
    <row r="4" customFormat="false" ht="12.75" hidden="false" customHeight="false" outlineLevel="0" collapsed="false">
      <c r="A4" s="10"/>
      <c r="B4" s="8"/>
      <c r="C4" s="8"/>
      <c r="D4" s="8"/>
      <c r="E4" s="8"/>
      <c r="F4" s="8" t="str">
        <f aca="false">S1!G4</f>
        <v>Amharic</v>
      </c>
      <c r="G4" s="8" t="str">
        <f aca="false">S1!H4</f>
        <v>English</v>
      </c>
      <c r="H4" s="8" t="str">
        <f aca="false">S1!I4</f>
        <v>Arabic</v>
      </c>
      <c r="I4" s="8" t="str">
        <f aca="false">S1!J4</f>
        <v>Maths</v>
      </c>
      <c r="J4" s="8" t="str">
        <f aca="false">S1!K4</f>
        <v>E.S</v>
      </c>
      <c r="K4" s="8" t="str">
        <f aca="false">S1!L4</f>
        <v>Moral Edu</v>
      </c>
      <c r="L4" s="8" t="str">
        <f aca="false">S1!M4</f>
        <v>Art</v>
      </c>
      <c r="M4" s="8" t="str">
        <f aca="false">S1!N4</f>
        <v>HPE</v>
      </c>
      <c r="N4" s="8"/>
      <c r="O4" s="8"/>
      <c r="P4" s="8"/>
      <c r="Q4" s="26"/>
      <c r="R4" s="17"/>
      <c r="S4" s="28" t="s">
        <v>25</v>
      </c>
      <c r="T4" s="17" t="s">
        <v>24</v>
      </c>
      <c r="U4" s="17" t="s">
        <v>25</v>
      </c>
      <c r="V4" s="17" t="s">
        <v>24</v>
      </c>
      <c r="W4" s="17" t="s">
        <v>25</v>
      </c>
      <c r="X4" s="17" t="s">
        <v>24</v>
      </c>
      <c r="Y4" s="17" t="s">
        <v>25</v>
      </c>
      <c r="Z4" s="17" t="s">
        <v>24</v>
      </c>
      <c r="AA4" s="17" t="s">
        <v>25</v>
      </c>
      <c r="AB4" s="17" t="s">
        <v>24</v>
      </c>
      <c r="AC4" s="17" t="s">
        <v>25</v>
      </c>
      <c r="AD4" s="17" t="s">
        <v>24</v>
      </c>
      <c r="AE4" s="17" t="s">
        <v>25</v>
      </c>
      <c r="AF4" s="17" t="s">
        <v>24</v>
      </c>
      <c r="AG4" s="29" t="s">
        <v>25</v>
      </c>
      <c r="AH4" s="17" t="s">
        <v>24</v>
      </c>
      <c r="AJ4" s="30" t="s">
        <v>82</v>
      </c>
    </row>
    <row r="5" customFormat="false" ht="14.9" hidden="false" customHeight="false" outlineLevel="0" collapsed="false">
      <c r="A5" s="10"/>
      <c r="B5" s="8" t="n">
        <f aca="false">S1!B5</f>
        <v>1</v>
      </c>
      <c r="C5" s="23" t="str">
        <f aca="false">S1!D5</f>
        <v>ሀሊማ ሰኢድ መኮናን</v>
      </c>
      <c r="D5" s="8" t="str">
        <f aca="false">S1!E5</f>
        <v>F</v>
      </c>
      <c r="E5" s="8" t="n">
        <f aca="false">S1!F5</f>
        <v>7</v>
      </c>
      <c r="F5" s="31" t="n">
        <f aca="false">IF(OR(S1!G5="",S2!G5=""),"",(S1!G5+S2!G5)/2)</f>
        <v>92</v>
      </c>
      <c r="G5" s="31" t="n">
        <f aca="false">IF(OR(S1!H5="",S2!H5=""),"",(S1!H5+S2!H5)/2)</f>
        <v>86</v>
      </c>
      <c r="H5" s="31" t="n">
        <f aca="false">IF(OR(S1!I5="",S2!I5=""),"",(S1!I5+S2!I5)/2)</f>
        <v>95</v>
      </c>
      <c r="I5" s="31" t="n">
        <f aca="false">IF(OR(S1!J5="",S2!J5=""),"",(S1!J5+S2!J5)/2)</f>
        <v>73</v>
      </c>
      <c r="J5" s="31" t="n">
        <f aca="false">IF(OR(S1!K5="",S2!K5=""),"",(S1!K5+S2!K5)/2)</f>
        <v>82</v>
      </c>
      <c r="K5" s="31" t="n">
        <f aca="false">IF(OR(S1!L5="",S2!L5=""),"",(S1!L5+S2!L5)/2)</f>
        <v>84</v>
      </c>
      <c r="L5" s="31" t="n">
        <f aca="false">IF(OR(S1!M5="",S2!M5=""),"",(S1!M5+S2!M5)/2)</f>
        <v>87</v>
      </c>
      <c r="M5" s="31" t="n">
        <f aca="false">IF(OR(S1!N5="",S2!N5=""),"",(S1!N5+S2!N5)/2)</f>
        <v>68</v>
      </c>
      <c r="N5" s="8" t="n">
        <f aca="false">IF(OR(S1!P5="",S2!P5=""),"",(S1!P5+S2!P5)/2)</f>
        <v>667</v>
      </c>
      <c r="O5" s="31" t="n">
        <f aca="false">IF(N5="","",IF(AND(B5&lt;&gt;"C",N5&lt;&gt;""),N5/8,IF(AND(B5="C",N5&lt;&gt;""),N5/4)))</f>
        <v>83.375</v>
      </c>
      <c r="P5" s="8" t="n">
        <f aca="false">IF(N5="","",RANK(O5,$O$5:$O$64))</f>
        <v>14</v>
      </c>
      <c r="Q5" s="32" t="str">
        <f aca="false">IF(O5="","-",IF(AND(O5&gt;=50,D5="M"),$AJ$4,IF(AND(O5&gt;=50,D5="F"),$AJ$5,IF(AND(O5&lt;&gt;"",O5&lt;50,D5="M"),$AJ$6,IF(AND(O5&lt;&gt;"",O5&lt;50,D5="F"),$AJ$7)))))</f>
        <v>ተዛውራለች</v>
      </c>
      <c r="R5" s="17" t="n">
        <f aca="false">COUNTIF(F5:M5,"&lt;50")</f>
        <v>0</v>
      </c>
      <c r="S5" s="28" t="str">
        <f aca="false">IF(AND(D5="M",F5&lt;&gt;""),F5,"")</f>
        <v/>
      </c>
      <c r="T5" s="17" t="n">
        <f aca="false">IF(AND(D5="F",F5&lt;&gt;""),F5,"")</f>
        <v>92</v>
      </c>
      <c r="U5" s="17" t="str">
        <f aca="false">IF(AND(D5="M",G5&lt;&gt;""),G5,"")</f>
        <v/>
      </c>
      <c r="V5" s="17" t="n">
        <f aca="false">IF(AND(D5="F",G5&lt;&gt;""),G5,"")</f>
        <v>86</v>
      </c>
      <c r="W5" s="17" t="str">
        <f aca="false">IF(AND(D5="M",H5&lt;&gt;""),H5,"")</f>
        <v/>
      </c>
      <c r="X5" s="17" t="n">
        <f aca="false">IF(AND(D5="F",H5&lt;&gt;""),H5,"")</f>
        <v>95</v>
      </c>
      <c r="Y5" s="17" t="str">
        <f aca="false">IF(AND(D5="M",I5&lt;&gt;""),I5,"")</f>
        <v/>
      </c>
      <c r="Z5" s="17" t="n">
        <f aca="false">IF(AND(D5="F",I5&lt;&gt;""),I5,"")</f>
        <v>73</v>
      </c>
      <c r="AA5" s="17" t="str">
        <f aca="false">IF(AND(D5="M",J5&lt;&gt;""),J5,"")</f>
        <v/>
      </c>
      <c r="AB5" s="17" t="n">
        <f aca="false">IF(AND(D5="F",J5&lt;&gt;""),J5,"")</f>
        <v>82</v>
      </c>
      <c r="AC5" s="17" t="str">
        <f aca="false">IF(AND(D5="M",K5&lt;&gt;""),K5,"")</f>
        <v/>
      </c>
      <c r="AD5" s="17" t="n">
        <f aca="false">IF(AND(D5="F",K5&lt;&gt;""),K5,"")</f>
        <v>84</v>
      </c>
      <c r="AE5" s="24" t="str">
        <f aca="false">IF(AND(D5="M",L5&lt;&gt;""),L5,"")</f>
        <v/>
      </c>
      <c r="AF5" s="24" t="n">
        <f aca="false">IF(AND(D5="F",L5&lt;&gt;""),L5,"")</f>
        <v>87</v>
      </c>
      <c r="AG5" s="33" t="str">
        <f aca="false">IF(AND(D5="M",M5&lt;&gt;""),M5,"")</f>
        <v/>
      </c>
      <c r="AH5" s="24" t="n">
        <f aca="false">IF(AND(D5="F",M5&lt;&gt;""),M5,"")</f>
        <v>68</v>
      </c>
      <c r="AJ5" s="30" t="s">
        <v>83</v>
      </c>
    </row>
    <row r="6" customFormat="false" ht="14.9" hidden="false" customHeight="false" outlineLevel="0" collapsed="false">
      <c r="A6" s="10"/>
      <c r="B6" s="8" t="n">
        <f aca="false">S1!B6</f>
        <v>2</v>
      </c>
      <c r="C6" s="23" t="str">
        <f aca="false">S1!D6</f>
        <v>ሀምዳን አብዱረህማን አህመድ</v>
      </c>
      <c r="D6" s="8" t="str">
        <f aca="false">S1!E6</f>
        <v>M</v>
      </c>
      <c r="E6" s="8" t="n">
        <f aca="false">S1!F6</f>
        <v>7</v>
      </c>
      <c r="F6" s="31" t="n">
        <f aca="false">IF(OR(S1!G6="",S2!G6=""),"",(S1!G6+S2!G6)/2)</f>
        <v>94</v>
      </c>
      <c r="G6" s="31" t="n">
        <f aca="false">IF(OR(S1!H6="",S2!H6=""),"",(S1!H6+S2!H6)/2)</f>
        <v>90</v>
      </c>
      <c r="H6" s="31" t="n">
        <f aca="false">IF(OR(S1!I6="",S2!I6=""),"",(S1!I6+S2!I6)/2)</f>
        <v>94</v>
      </c>
      <c r="I6" s="31" t="n">
        <f aca="false">IF(OR(S1!J6="",S2!J6=""),"",(S1!J6+S2!J6)/2)</f>
        <v>85</v>
      </c>
      <c r="J6" s="31" t="n">
        <f aca="false">IF(OR(S1!K6="",S2!K6=""),"",(S1!K6+S2!K6)/2)</f>
        <v>93</v>
      </c>
      <c r="K6" s="31" t="n">
        <f aca="false">IF(OR(S1!L6="",S2!L6=""),"",(S1!L6+S2!L6)/2)</f>
        <v>98</v>
      </c>
      <c r="L6" s="31" t="n">
        <f aca="false">IF(OR(S1!M6="",S2!M6=""),"",(S1!M6+S2!M6)/2)</f>
        <v>90</v>
      </c>
      <c r="M6" s="31" t="n">
        <f aca="false">IF(OR(S1!N6="",S2!N6=""),"",(S1!N6+S2!N6)/2)</f>
        <v>61</v>
      </c>
      <c r="N6" s="8" t="n">
        <f aca="false">IF(OR(S1!P6="",S2!P6=""),"",(S1!P6+S2!P6)/2)</f>
        <v>705</v>
      </c>
      <c r="O6" s="31" t="n">
        <f aca="false">IF(N6="","",IF(AND(B6&lt;&gt;"C",N6&lt;&gt;""),N6/8,IF(AND(B6="C",N6&lt;&gt;""),N6/4)))</f>
        <v>88.125</v>
      </c>
      <c r="P6" s="8" t="n">
        <f aca="false">IF(N6="","",RANK(O6,$O$5:$O$64))</f>
        <v>5</v>
      </c>
      <c r="Q6" s="32" t="str">
        <f aca="false">IF(O6="","-",IF(AND(O6&gt;=50,D6="M"),$AJ$4,IF(AND(O6&gt;=50,D6="F"),$AJ$5,IF(AND(O6&lt;&gt;"",O6&lt;50,D6="M"),$AJ$6,IF(AND(O6&lt;&gt;"",O6&lt;50,D6="F"),$AJ$7)))))</f>
        <v>ተዛውሯል</v>
      </c>
      <c r="R6" s="17" t="n">
        <f aca="false">COUNTIF(F6:M6,"&lt;50")</f>
        <v>0</v>
      </c>
      <c r="S6" s="28" t="n">
        <f aca="false">IF(AND(D6="M",F6&lt;&gt;""),F6,"")</f>
        <v>94</v>
      </c>
      <c r="T6" s="17" t="str">
        <f aca="false">IF(AND(D6="F",F6&lt;&gt;""),F6,"")</f>
        <v/>
      </c>
      <c r="U6" s="17" t="n">
        <f aca="false">IF(AND(D6="M",G6&lt;&gt;""),G6,"")</f>
        <v>90</v>
      </c>
      <c r="V6" s="17" t="str">
        <f aca="false">IF(AND(D6="F",G6&lt;&gt;""),G6,"")</f>
        <v/>
      </c>
      <c r="W6" s="17" t="n">
        <f aca="false">IF(AND(D6="M",H6&lt;&gt;""),H6,"")</f>
        <v>94</v>
      </c>
      <c r="X6" s="17" t="str">
        <f aca="false">IF(AND(D6="F",H6&lt;&gt;""),H6,"")</f>
        <v/>
      </c>
      <c r="Y6" s="17" t="n">
        <f aca="false">IF(AND(D6="M",I6&lt;&gt;""),I6,"")</f>
        <v>85</v>
      </c>
      <c r="Z6" s="17" t="str">
        <f aca="false">IF(AND(D6="F",I6&lt;&gt;""),I6,"")</f>
        <v/>
      </c>
      <c r="AA6" s="17" t="n">
        <f aca="false">IF(AND(D6="M",J6&lt;&gt;""),J6,"")</f>
        <v>93</v>
      </c>
      <c r="AB6" s="17" t="str">
        <f aca="false">IF(AND(D6="F",J6&lt;&gt;""),J6,"")</f>
        <v/>
      </c>
      <c r="AC6" s="17" t="n">
        <f aca="false">IF(AND(D6="M",K6&lt;&gt;""),K6,"")</f>
        <v>98</v>
      </c>
      <c r="AD6" s="17" t="str">
        <f aca="false">IF(AND(D6="F",K6&lt;&gt;""),K6,"")</f>
        <v/>
      </c>
      <c r="AE6" s="24" t="n">
        <f aca="false">IF(AND(D6="M",L6&lt;&gt;""),L6,"")</f>
        <v>90</v>
      </c>
      <c r="AF6" s="24" t="str">
        <f aca="false">IF(AND(D6="F",L6&lt;&gt;""),L6,"")</f>
        <v/>
      </c>
      <c r="AG6" s="33" t="n">
        <f aca="false">IF(AND(D6="M",M6&lt;&gt;""),M6,"")</f>
        <v>61</v>
      </c>
      <c r="AH6" s="24" t="str">
        <f aca="false">IF(AND(D6="F",M6&lt;&gt;""),M6,"")</f>
        <v/>
      </c>
      <c r="AJ6" s="30" t="s">
        <v>84</v>
      </c>
    </row>
    <row r="7" customFormat="false" ht="14.9" hidden="false" customHeight="false" outlineLevel="0" collapsed="false">
      <c r="A7" s="10"/>
      <c r="B7" s="8" t="n">
        <f aca="false">S1!B7</f>
        <v>3</v>
      </c>
      <c r="C7" s="23" t="str">
        <f aca="false">S1!D7</f>
        <v>ሀቢባ ሰኢድ ይማም</v>
      </c>
      <c r="D7" s="8" t="str">
        <f aca="false">S1!E7</f>
        <v>F</v>
      </c>
      <c r="E7" s="8" t="n">
        <f aca="false">S1!F7</f>
        <v>7</v>
      </c>
      <c r="F7" s="31" t="n">
        <f aca="false">IF(OR(S1!G7="",S2!G7=""),"",(S1!G7+S2!G7)/2)</f>
        <v>62</v>
      </c>
      <c r="G7" s="31" t="n">
        <f aca="false">IF(OR(S1!H7="",S2!H7=""),"",(S1!H7+S2!H7)/2)</f>
        <v>70</v>
      </c>
      <c r="H7" s="31" t="n">
        <f aca="false">IF(OR(S1!I7="",S2!I7=""),"",(S1!I7+S2!I7)/2)</f>
        <v>83</v>
      </c>
      <c r="I7" s="31" t="n">
        <f aca="false">IF(OR(S1!J7="",S2!J7=""),"",(S1!J7+S2!J7)/2)</f>
        <v>55</v>
      </c>
      <c r="J7" s="31" t="n">
        <f aca="false">IF(OR(S1!K7="",S2!K7=""),"",(S1!K7+S2!K7)/2)</f>
        <v>62</v>
      </c>
      <c r="K7" s="31" t="n">
        <f aca="false">IF(OR(S1!L7="",S2!L7=""),"",(S1!L7+S2!L7)/2)</f>
        <v>69</v>
      </c>
      <c r="L7" s="31" t="n">
        <f aca="false">IF(OR(S1!M7="",S2!M7=""),"",(S1!M7+S2!M7)/2)</f>
        <v>55</v>
      </c>
      <c r="M7" s="31" t="n">
        <f aca="false">IF(OR(S1!N7="",S2!N7=""),"",(S1!N7+S2!N7)/2)</f>
        <v>55</v>
      </c>
      <c r="N7" s="8" t="n">
        <f aca="false">IF(OR(S1!P7="",S2!P7=""),"",(S1!P7+S2!P7)/2)</f>
        <v>511</v>
      </c>
      <c r="O7" s="31" t="n">
        <f aca="false">IF(N7="","",IF(AND(B7&lt;&gt;"C",N7&lt;&gt;""),N7/8,IF(AND(B7="C",N7&lt;&gt;""),N7/4)))</f>
        <v>63.875</v>
      </c>
      <c r="P7" s="8" t="n">
        <f aca="false">IF(N7="","",RANK(O7,$O$5:$O$64))</f>
        <v>44</v>
      </c>
      <c r="Q7" s="32" t="str">
        <f aca="false">IF(O7="","-",IF(AND(O7&gt;=50,D7="M"),$AJ$4,IF(AND(O7&gt;=50,D7="F"),$AJ$5,IF(AND(O7&lt;&gt;"",O7&lt;50,D7="M"),$AJ$6,IF(AND(O7&lt;&gt;"",O7&lt;50,D7="F"),$AJ$7)))))</f>
        <v>ተዛውራለች</v>
      </c>
      <c r="R7" s="17" t="n">
        <f aca="false">COUNTIF(F7:M7,"&lt;50")</f>
        <v>0</v>
      </c>
      <c r="S7" s="28" t="str">
        <f aca="false">IF(AND(D7="M",F7&lt;&gt;""),F7,"")</f>
        <v/>
      </c>
      <c r="T7" s="17" t="n">
        <f aca="false">IF(AND(D7="F",F7&lt;&gt;""),F7,"")</f>
        <v>62</v>
      </c>
      <c r="U7" s="17" t="str">
        <f aca="false">IF(AND(D7="M",G7&lt;&gt;""),G7,"")</f>
        <v/>
      </c>
      <c r="V7" s="17" t="n">
        <f aca="false">IF(AND(D7="F",G7&lt;&gt;""),G7,"")</f>
        <v>70</v>
      </c>
      <c r="W7" s="17" t="str">
        <f aca="false">IF(AND(D7="M",H7&lt;&gt;""),H7,"")</f>
        <v/>
      </c>
      <c r="X7" s="17" t="n">
        <f aca="false">IF(AND(D7="F",H7&lt;&gt;""),H7,"")</f>
        <v>83</v>
      </c>
      <c r="Y7" s="17" t="str">
        <f aca="false">IF(AND(D7="M",I7&lt;&gt;""),I7,"")</f>
        <v/>
      </c>
      <c r="Z7" s="17" t="n">
        <f aca="false">IF(AND(D7="F",I7&lt;&gt;""),I7,"")</f>
        <v>55</v>
      </c>
      <c r="AA7" s="17" t="str">
        <f aca="false">IF(AND(D7="M",J7&lt;&gt;""),J7,"")</f>
        <v/>
      </c>
      <c r="AB7" s="17" t="n">
        <f aca="false">IF(AND(D7="F",J7&lt;&gt;""),J7,"")</f>
        <v>62</v>
      </c>
      <c r="AC7" s="17" t="str">
        <f aca="false">IF(AND(D7="M",K7&lt;&gt;""),K7,"")</f>
        <v/>
      </c>
      <c r="AD7" s="17" t="n">
        <f aca="false">IF(AND(D7="F",K7&lt;&gt;""),K7,"")</f>
        <v>69</v>
      </c>
      <c r="AE7" s="24" t="str">
        <f aca="false">IF(AND(D7="M",L7&lt;&gt;""),L7,"")</f>
        <v/>
      </c>
      <c r="AF7" s="24" t="n">
        <f aca="false">IF(AND(D7="F",L7&lt;&gt;""),L7,"")</f>
        <v>55</v>
      </c>
      <c r="AG7" s="33" t="str">
        <f aca="false">IF(AND(D7="M",M7&lt;&gt;""),M7,"")</f>
        <v/>
      </c>
      <c r="AH7" s="24" t="n">
        <f aca="false">IF(AND(D7="F",M7&lt;&gt;""),M7,"")</f>
        <v>55</v>
      </c>
      <c r="AJ7" s="30" t="s">
        <v>85</v>
      </c>
    </row>
    <row r="8" customFormat="false" ht="14.9" hidden="false" customHeight="false" outlineLevel="0" collapsed="false">
      <c r="A8" s="10"/>
      <c r="B8" s="8" t="n">
        <f aca="false">S1!B8</f>
        <v>4</v>
      </c>
      <c r="C8" s="23" t="str">
        <f aca="false">S1!D8</f>
        <v>ሀያት ሙሀመድ ካሳው</v>
      </c>
      <c r="D8" s="8" t="str">
        <f aca="false">S1!E8</f>
        <v>F</v>
      </c>
      <c r="E8" s="8" t="n">
        <f aca="false">S1!F8</f>
        <v>7</v>
      </c>
      <c r="F8" s="31" t="n">
        <f aca="false">IF(OR(S1!G8="",S2!G8=""),"",(S1!G8+S2!G8)/2)</f>
        <v>87</v>
      </c>
      <c r="G8" s="31" t="n">
        <f aca="false">IF(OR(S1!H8="",S2!H8=""),"",(S1!H8+S2!H8)/2)</f>
        <v>91</v>
      </c>
      <c r="H8" s="31" t="n">
        <f aca="false">IF(OR(S1!I8="",S2!I8=""),"",(S1!I8+S2!I8)/2)</f>
        <v>83</v>
      </c>
      <c r="I8" s="31" t="n">
        <f aca="false">IF(OR(S1!J8="",S2!J8=""),"",(S1!J8+S2!J8)/2)</f>
        <v>79</v>
      </c>
      <c r="J8" s="31" t="n">
        <f aca="false">IF(OR(S1!K8="",S2!K8=""),"",(S1!K8+S2!K8)/2)</f>
        <v>89</v>
      </c>
      <c r="K8" s="31" t="n">
        <f aca="false">IF(OR(S1!L8="",S2!L8=""),"",(S1!L8+S2!L8)/2)</f>
        <v>78</v>
      </c>
      <c r="L8" s="31" t="n">
        <f aca="false">IF(OR(S1!M8="",S2!M8=""),"",(S1!M8+S2!M8)/2)</f>
        <v>65</v>
      </c>
      <c r="M8" s="31" t="n">
        <f aca="false">IF(OR(S1!N8="",S2!N8=""),"",(S1!N8+S2!N8)/2)</f>
        <v>71</v>
      </c>
      <c r="N8" s="8" t="n">
        <f aca="false">IF(OR(S1!P8="",S2!P8=""),"",(S1!P8+S2!P8)/2)</f>
        <v>643</v>
      </c>
      <c r="O8" s="31" t="n">
        <f aca="false">IF(N8="","",IF(AND(B8&lt;&gt;"C",N8&lt;&gt;""),N8/8,IF(AND(B8="C",N8&lt;&gt;""),N8/4)))</f>
        <v>80.375</v>
      </c>
      <c r="P8" s="8" t="n">
        <f aca="false">IF(N8="","",RANK(O8,$O$5:$O$64))</f>
        <v>21</v>
      </c>
      <c r="Q8" s="32" t="str">
        <f aca="false">IF(O8="","-",IF(AND(O8&gt;=50,D8="M"),$AJ$4,IF(AND(O8&gt;=50,D8="F"),$AJ$5,IF(AND(O8&lt;&gt;"",O8&lt;50,D8="M"),$AJ$6,IF(AND(O8&lt;&gt;"",O8&lt;50,D8="F"),$AJ$7)))))</f>
        <v>ተዛውራለች</v>
      </c>
      <c r="R8" s="17" t="n">
        <f aca="false">COUNTIF(F8:M8,"&lt;50")</f>
        <v>0</v>
      </c>
      <c r="S8" s="28" t="str">
        <f aca="false">IF(AND(D8="M",F8&lt;&gt;""),F8,"")</f>
        <v/>
      </c>
      <c r="T8" s="17" t="n">
        <f aca="false">IF(AND(D8="F",F8&lt;&gt;""),F8,"")</f>
        <v>87</v>
      </c>
      <c r="U8" s="17" t="str">
        <f aca="false">IF(AND(D8="M",G8&lt;&gt;""),G8,"")</f>
        <v/>
      </c>
      <c r="V8" s="17" t="n">
        <f aca="false">IF(AND(D8="F",G8&lt;&gt;""),G8,"")</f>
        <v>91</v>
      </c>
      <c r="W8" s="17" t="str">
        <f aca="false">IF(AND(D8="M",H8&lt;&gt;""),H8,"")</f>
        <v/>
      </c>
      <c r="X8" s="17" t="n">
        <f aca="false">IF(AND(D8="F",H8&lt;&gt;""),H8,"")</f>
        <v>83</v>
      </c>
      <c r="Y8" s="17" t="str">
        <f aca="false">IF(AND(D8="M",I8&lt;&gt;""),I8,"")</f>
        <v/>
      </c>
      <c r="Z8" s="17" t="n">
        <f aca="false">IF(AND(D8="F",I8&lt;&gt;""),I8,"")</f>
        <v>79</v>
      </c>
      <c r="AA8" s="17" t="str">
        <f aca="false">IF(AND(D8="M",J8&lt;&gt;""),J8,"")</f>
        <v/>
      </c>
      <c r="AB8" s="17" t="n">
        <f aca="false">IF(AND(D8="F",J8&lt;&gt;""),J8,"")</f>
        <v>89</v>
      </c>
      <c r="AC8" s="17" t="str">
        <f aca="false">IF(AND(D8="M",K8&lt;&gt;""),K8,"")</f>
        <v/>
      </c>
      <c r="AD8" s="17" t="n">
        <f aca="false">IF(AND(D8="F",K8&lt;&gt;""),K8,"")</f>
        <v>78</v>
      </c>
      <c r="AE8" s="24" t="str">
        <f aca="false">IF(AND(D8="M",L8&lt;&gt;""),L8,"")</f>
        <v/>
      </c>
      <c r="AF8" s="24" t="n">
        <f aca="false">IF(AND(D8="F",L8&lt;&gt;""),L8,"")</f>
        <v>65</v>
      </c>
      <c r="AG8" s="33" t="str">
        <f aca="false">IF(AND(D8="M",M8&lt;&gt;""),M8,"")</f>
        <v/>
      </c>
      <c r="AH8" s="24" t="n">
        <f aca="false">IF(AND(D8="F",M8&lt;&gt;""),M8,"")</f>
        <v>71</v>
      </c>
      <c r="AJ8" s="30" t="s">
        <v>86</v>
      </c>
    </row>
    <row r="9" customFormat="false" ht="14.9" hidden="false" customHeight="false" outlineLevel="0" collapsed="false">
      <c r="A9" s="10"/>
      <c r="B9" s="8" t="n">
        <f aca="false">S1!B9</f>
        <v>5</v>
      </c>
      <c r="C9" s="23" t="str">
        <f aca="false">S1!D9</f>
        <v>ሉቅማነልሀኪም ሙሀመድ ኑርየ</v>
      </c>
      <c r="D9" s="8" t="str">
        <f aca="false">S1!E9</f>
        <v>M</v>
      </c>
      <c r="E9" s="8" t="n">
        <f aca="false">S1!F9</f>
        <v>7</v>
      </c>
      <c r="F9" s="31" t="n">
        <f aca="false">IF(OR(S1!G9="",S2!G9=""),"",(S1!G9+S2!G9)/2)</f>
        <v>90</v>
      </c>
      <c r="G9" s="31" t="n">
        <f aca="false">IF(OR(S1!H9="",S2!H9=""),"",(S1!H9+S2!H9)/2)</f>
        <v>81</v>
      </c>
      <c r="H9" s="31" t="n">
        <f aca="false">IF(OR(S1!I9="",S2!I9=""),"",(S1!I9+S2!I9)/2)</f>
        <v>84</v>
      </c>
      <c r="I9" s="31" t="n">
        <f aca="false">IF(OR(S1!J9="",S2!J9=""),"",(S1!J9+S2!J9)/2)</f>
        <v>73</v>
      </c>
      <c r="J9" s="31" t="n">
        <f aca="false">IF(OR(S1!K9="",S2!K9=""),"",(S1!K9+S2!K9)/2)</f>
        <v>88</v>
      </c>
      <c r="K9" s="31" t="n">
        <f aca="false">IF(OR(S1!L9="",S2!L9=""),"",(S1!L9+S2!L9)/2)</f>
        <v>78</v>
      </c>
      <c r="L9" s="31" t="n">
        <f aca="false">IF(OR(S1!M9="",S2!M9=""),"",(S1!M9+S2!M9)/2)</f>
        <v>76</v>
      </c>
      <c r="M9" s="31" t="n">
        <f aca="false">IF(OR(S1!N9="",S2!N9=""),"",(S1!N9+S2!N9)/2)</f>
        <v>94</v>
      </c>
      <c r="N9" s="8" t="n">
        <f aca="false">IF(OR(S1!P9="",S2!P9=""),"",(S1!P9+S2!P9)/2)</f>
        <v>664</v>
      </c>
      <c r="O9" s="31" t="n">
        <f aca="false">IF(N9="","",IF(AND(B9&lt;&gt;"C",N9&lt;&gt;""),N9/8,IF(AND(B9="C",N9&lt;&gt;""),N9/4)))</f>
        <v>83</v>
      </c>
      <c r="P9" s="8" t="n">
        <f aca="false">IF(N9="","",RANK(O9,$O$5:$O$64))</f>
        <v>16</v>
      </c>
      <c r="Q9" s="32" t="str">
        <f aca="false">IF(O9="","-",IF(AND(O9&gt;=50,D9="M"),$AJ$4,IF(AND(O9&gt;=50,D9="F"),$AJ$5,IF(AND(O9&lt;&gt;"",O9&lt;50,D9="M"),$AJ$6,IF(AND(O9&lt;&gt;"",O9&lt;50,D9="F"),$AJ$7)))))</f>
        <v>ተዛውሯል</v>
      </c>
      <c r="R9" s="17" t="n">
        <f aca="false">COUNTIF(F9:M9,"&lt;50")</f>
        <v>0</v>
      </c>
      <c r="S9" s="28" t="n">
        <f aca="false">IF(AND(D9="M",F9&lt;&gt;""),F9,"")</f>
        <v>90</v>
      </c>
      <c r="T9" s="17" t="str">
        <f aca="false">IF(AND(D9="F",F9&lt;&gt;""),F9,"")</f>
        <v/>
      </c>
      <c r="U9" s="17" t="n">
        <f aca="false">IF(AND(D9="M",G9&lt;&gt;""),G9,"")</f>
        <v>81</v>
      </c>
      <c r="V9" s="17" t="str">
        <f aca="false">IF(AND(D9="F",G9&lt;&gt;""),G9,"")</f>
        <v/>
      </c>
      <c r="W9" s="17" t="n">
        <f aca="false">IF(AND(D9="M",H9&lt;&gt;""),H9,"")</f>
        <v>84</v>
      </c>
      <c r="X9" s="17" t="str">
        <f aca="false">IF(AND(D9="F",H9&lt;&gt;""),H9,"")</f>
        <v/>
      </c>
      <c r="Y9" s="17" t="n">
        <f aca="false">IF(AND(D9="M",I9&lt;&gt;""),I9,"")</f>
        <v>73</v>
      </c>
      <c r="Z9" s="17" t="str">
        <f aca="false">IF(AND(D9="F",I9&lt;&gt;""),I9,"")</f>
        <v/>
      </c>
      <c r="AA9" s="17" t="n">
        <f aca="false">IF(AND(D9="M",J9&lt;&gt;""),J9,"")</f>
        <v>88</v>
      </c>
      <c r="AB9" s="17" t="str">
        <f aca="false">IF(AND(D9="F",J9&lt;&gt;""),J9,"")</f>
        <v/>
      </c>
      <c r="AC9" s="17" t="n">
        <f aca="false">IF(AND(D9="M",K9&lt;&gt;""),K9,"")</f>
        <v>78</v>
      </c>
      <c r="AD9" s="17" t="str">
        <f aca="false">IF(AND(D9="F",K9&lt;&gt;""),K9,"")</f>
        <v/>
      </c>
      <c r="AE9" s="24" t="n">
        <f aca="false">IF(AND(D9="M",L9&lt;&gt;""),L9,"")</f>
        <v>76</v>
      </c>
      <c r="AF9" s="24" t="str">
        <f aca="false">IF(AND(D9="F",L9&lt;&gt;""),L9,"")</f>
        <v/>
      </c>
      <c r="AG9" s="33" t="n">
        <f aca="false">IF(AND(D9="M",M9&lt;&gt;""),M9,"")</f>
        <v>94</v>
      </c>
      <c r="AH9" s="24" t="str">
        <f aca="false">IF(AND(D9="F",M9&lt;&gt;""),M9,"")</f>
        <v/>
      </c>
    </row>
    <row r="10" customFormat="false" ht="14.9" hidden="false" customHeight="false" outlineLevel="0" collapsed="false">
      <c r="A10" s="10"/>
      <c r="B10" s="8" t="n">
        <f aca="false">S1!B10</f>
        <v>6</v>
      </c>
      <c r="C10" s="23" t="str">
        <f aca="false">S1!D10</f>
        <v>መስኡድ ጀማል አህመድ</v>
      </c>
      <c r="D10" s="8" t="str">
        <f aca="false">S1!E10</f>
        <v>M</v>
      </c>
      <c r="E10" s="8" t="n">
        <f aca="false">S1!F10</f>
        <v>7</v>
      </c>
      <c r="F10" s="31" t="n">
        <f aca="false">IF(OR(S1!G10="",S2!G10=""),"",(S1!G10+S2!G10)/2)</f>
        <v>65</v>
      </c>
      <c r="G10" s="31" t="n">
        <f aca="false">IF(OR(S1!H10="",S2!H10=""),"",(S1!H10+S2!H10)/2)</f>
        <v>77</v>
      </c>
      <c r="H10" s="31" t="n">
        <f aca="false">IF(OR(S1!I10="",S2!I10=""),"",(S1!I10+S2!I10)/2)</f>
        <v>57</v>
      </c>
      <c r="I10" s="31" t="n">
        <f aca="false">IF(OR(S1!J10="",S2!J10=""),"",(S1!J10+S2!J10)/2)</f>
        <v>61</v>
      </c>
      <c r="J10" s="31" t="n">
        <f aca="false">IF(OR(S1!K10="",S2!K10=""),"",(S1!K10+S2!K10)/2)</f>
        <v>67</v>
      </c>
      <c r="K10" s="31" t="n">
        <f aca="false">IF(OR(S1!L10="",S2!L10=""),"",(S1!L10+S2!L10)/2)</f>
        <v>80</v>
      </c>
      <c r="L10" s="31" t="n">
        <f aca="false">IF(OR(S1!M10="",S2!M10=""),"",(S1!M10+S2!M10)/2)</f>
        <v>66</v>
      </c>
      <c r="M10" s="31" t="n">
        <f aca="false">IF(OR(S1!N10="",S2!N10=""),"",(S1!N10+S2!N10)/2)</f>
        <v>69</v>
      </c>
      <c r="N10" s="8" t="n">
        <f aca="false">IF(OR(S1!P10="",S2!P10=""),"",(S1!P10+S2!P10)/2)</f>
        <v>542</v>
      </c>
      <c r="O10" s="31" t="n">
        <f aca="false">IF(N10="","",IF(AND(B10&lt;&gt;"C",N10&lt;&gt;""),N10/8,IF(AND(B10="C",N10&lt;&gt;""),N10/4)))</f>
        <v>67.75</v>
      </c>
      <c r="P10" s="8" t="n">
        <f aca="false">IF(N10="","",RANK(O10,$O$5:$O$64))</f>
        <v>39</v>
      </c>
      <c r="Q10" s="32" t="str">
        <f aca="false">IF(O10="","-",IF(AND(O10&gt;=50,D10="M"),$AJ$4,IF(AND(O10&gt;=50,D10="F"),$AJ$5,IF(AND(O10&lt;&gt;"",O10&lt;50,D10="M"),$AJ$6,IF(AND(O10&lt;&gt;"",O10&lt;50,D10="F"),$AJ$7)))))</f>
        <v>ተዛውሯል</v>
      </c>
      <c r="R10" s="17" t="n">
        <f aca="false">COUNTIF(F10:M10,"&lt;50")</f>
        <v>0</v>
      </c>
      <c r="S10" s="28" t="n">
        <f aca="false">IF(AND(D10="M",F10&lt;&gt;""),F10,"")</f>
        <v>65</v>
      </c>
      <c r="T10" s="17" t="str">
        <f aca="false">IF(AND(D10="F",F10&lt;&gt;""),F10,"")</f>
        <v/>
      </c>
      <c r="U10" s="17" t="n">
        <f aca="false">IF(AND(D10="M",G10&lt;&gt;""),G10,"")</f>
        <v>77</v>
      </c>
      <c r="V10" s="17" t="str">
        <f aca="false">IF(AND(D10="F",G10&lt;&gt;""),G10,"")</f>
        <v/>
      </c>
      <c r="W10" s="17" t="n">
        <f aca="false">IF(AND(D10="M",H10&lt;&gt;""),H10,"")</f>
        <v>57</v>
      </c>
      <c r="X10" s="17" t="str">
        <f aca="false">IF(AND(D10="F",H10&lt;&gt;""),H10,"")</f>
        <v/>
      </c>
      <c r="Y10" s="17" t="n">
        <f aca="false">IF(AND(D10="M",I10&lt;&gt;""),I10,"")</f>
        <v>61</v>
      </c>
      <c r="Z10" s="17" t="str">
        <f aca="false">IF(AND(D10="F",I10&lt;&gt;""),I10,"")</f>
        <v/>
      </c>
      <c r="AA10" s="17" t="n">
        <f aca="false">IF(AND(D10="M",J10&lt;&gt;""),J10,"")</f>
        <v>67</v>
      </c>
      <c r="AB10" s="17" t="str">
        <f aca="false">IF(AND(D10="F",J10&lt;&gt;""),J10,"")</f>
        <v/>
      </c>
      <c r="AC10" s="17" t="n">
        <f aca="false">IF(AND(D10="M",K10&lt;&gt;""),K10,"")</f>
        <v>80</v>
      </c>
      <c r="AD10" s="17" t="str">
        <f aca="false">IF(AND(D10="F",K10&lt;&gt;""),K10,"")</f>
        <v/>
      </c>
      <c r="AE10" s="24" t="n">
        <f aca="false">IF(AND(D10="M",L10&lt;&gt;""),L10,"")</f>
        <v>66</v>
      </c>
      <c r="AF10" s="24" t="str">
        <f aca="false">IF(AND(D10="F",L10&lt;&gt;""),L10,"")</f>
        <v/>
      </c>
      <c r="AG10" s="33" t="n">
        <f aca="false">IF(AND(D10="M",M10&lt;&gt;""),M10,"")</f>
        <v>69</v>
      </c>
      <c r="AH10" s="24" t="str">
        <f aca="false">IF(AND(D10="F",M10&lt;&gt;""),M10,"")</f>
        <v/>
      </c>
    </row>
    <row r="11" customFormat="false" ht="14.9" hidden="false" customHeight="false" outlineLevel="0" collapsed="false">
      <c r="A11" s="10"/>
      <c r="B11" s="8" t="n">
        <f aca="false">S1!B11</f>
        <v>7</v>
      </c>
      <c r="C11" s="23" t="str">
        <f aca="false">S1!D11</f>
        <v>ሙሀመድ አሚን ሙሉጌታ</v>
      </c>
      <c r="D11" s="8" t="str">
        <f aca="false">S1!E11</f>
        <v>M</v>
      </c>
      <c r="E11" s="8" t="n">
        <f aca="false">S1!F11</f>
        <v>7</v>
      </c>
      <c r="F11" s="31" t="n">
        <f aca="false">IF(OR(S1!G11="",S2!G11=""),"",(S1!G11+S2!G11)/2)</f>
        <v>97</v>
      </c>
      <c r="G11" s="31" t="n">
        <f aca="false">IF(OR(S1!H11="",S2!H11=""),"",(S1!H11+S2!H11)/2)</f>
        <v>99</v>
      </c>
      <c r="H11" s="31" t="n">
        <f aca="false">IF(OR(S1!I11="",S2!I11=""),"",(S1!I11+S2!I11)/2)</f>
        <v>83</v>
      </c>
      <c r="I11" s="31" t="n">
        <f aca="false">IF(OR(S1!J11="",S2!J11=""),"",(S1!J11+S2!J11)/2)</f>
        <v>93</v>
      </c>
      <c r="J11" s="31" t="n">
        <f aca="false">IF(OR(S1!K11="",S2!K11=""),"",(S1!K11+S2!K11)/2)</f>
        <v>96</v>
      </c>
      <c r="K11" s="31" t="n">
        <f aca="false">IF(OR(S1!L11="",S2!L11=""),"",(S1!L11+S2!L11)/2)</f>
        <v>98</v>
      </c>
      <c r="L11" s="31" t="n">
        <f aca="false">IF(OR(S1!M11="",S2!M11=""),"",(S1!M11+S2!M11)/2)</f>
        <v>93</v>
      </c>
      <c r="M11" s="31" t="n">
        <f aca="false">IF(OR(S1!N11="",S2!N11=""),"",(S1!N11+S2!N11)/2)</f>
        <v>96</v>
      </c>
      <c r="N11" s="8" t="n">
        <f aca="false">IF(OR(S1!P11="",S2!P11=""),"",(S1!P11+S2!P11)/2)</f>
        <v>755</v>
      </c>
      <c r="O11" s="31" t="n">
        <f aca="false">IF(N11="","",IF(AND(B11&lt;&gt;"C",N11&lt;&gt;""),N11/8,IF(AND(B11="C",N11&lt;&gt;""),N11/4)))</f>
        <v>94.375</v>
      </c>
      <c r="P11" s="8" t="n">
        <f aca="false">IF(N11="","",RANK(O11,$O$5:$O$64))</f>
        <v>2</v>
      </c>
      <c r="Q11" s="32" t="str">
        <f aca="false">IF(O11="","-",IF(AND(O11&gt;=50,D11="M"),$AJ$4,IF(AND(O11&gt;=50,D11="F"),$AJ$5,IF(AND(O11&lt;&gt;"",O11&lt;50,D11="M"),$AJ$6,IF(AND(O11&lt;&gt;"",O11&lt;50,D11="F"),$AJ$7)))))</f>
        <v>ተዛውሯል</v>
      </c>
      <c r="R11" s="17" t="n">
        <f aca="false">COUNTIF(F11:M11,"&lt;50")</f>
        <v>0</v>
      </c>
      <c r="S11" s="28" t="n">
        <f aca="false">IF(AND(D11="M",F11&lt;&gt;""),F11,"")</f>
        <v>97</v>
      </c>
      <c r="T11" s="17" t="str">
        <f aca="false">IF(AND(D11="F",F11&lt;&gt;""),F11,"")</f>
        <v/>
      </c>
      <c r="U11" s="17" t="n">
        <f aca="false">IF(AND(D11="M",G11&lt;&gt;""),G11,"")</f>
        <v>99</v>
      </c>
      <c r="V11" s="17" t="str">
        <f aca="false">IF(AND(D11="F",G11&lt;&gt;""),G11,"")</f>
        <v/>
      </c>
      <c r="W11" s="17" t="n">
        <f aca="false">IF(AND(D11="M",H11&lt;&gt;""),H11,"")</f>
        <v>83</v>
      </c>
      <c r="X11" s="17" t="str">
        <f aca="false">IF(AND(D11="F",H11&lt;&gt;""),H11,"")</f>
        <v/>
      </c>
      <c r="Y11" s="17" t="n">
        <f aca="false">IF(AND(D11="M",I11&lt;&gt;""),I11,"")</f>
        <v>93</v>
      </c>
      <c r="Z11" s="17" t="str">
        <f aca="false">IF(AND(D11="F",I11&lt;&gt;""),I11,"")</f>
        <v/>
      </c>
      <c r="AA11" s="17" t="n">
        <f aca="false">IF(AND(D11="M",J11&lt;&gt;""),J11,"")</f>
        <v>96</v>
      </c>
      <c r="AB11" s="17" t="str">
        <f aca="false">IF(AND(D11="F",J11&lt;&gt;""),J11,"")</f>
        <v/>
      </c>
      <c r="AC11" s="17" t="n">
        <f aca="false">IF(AND(D11="M",K11&lt;&gt;""),K11,"")</f>
        <v>98</v>
      </c>
      <c r="AD11" s="17" t="str">
        <f aca="false">IF(AND(D11="F",K11&lt;&gt;""),K11,"")</f>
        <v/>
      </c>
      <c r="AE11" s="24" t="n">
        <f aca="false">IF(AND(D11="M",L11&lt;&gt;""),L11,"")</f>
        <v>93</v>
      </c>
      <c r="AF11" s="24" t="str">
        <f aca="false">IF(AND(D11="F",L11&lt;&gt;""),L11,"")</f>
        <v/>
      </c>
      <c r="AG11" s="33" t="n">
        <f aca="false">IF(AND(D11="M",M11&lt;&gt;""),M11,"")</f>
        <v>96</v>
      </c>
      <c r="AH11" s="24" t="str">
        <f aca="false">IF(AND(D11="F",M11&lt;&gt;""),M11,"")</f>
        <v/>
      </c>
    </row>
    <row r="12" customFormat="false" ht="14.9" hidden="false" customHeight="false" outlineLevel="0" collapsed="false">
      <c r="A12" s="10"/>
      <c r="B12" s="8" t="n">
        <f aca="false">S1!B12</f>
        <v>8</v>
      </c>
      <c r="C12" s="23" t="str">
        <f aca="false">S1!D12</f>
        <v>ሙሀመድ አሚን ጀማል</v>
      </c>
      <c r="D12" s="8" t="str">
        <f aca="false">S1!E12</f>
        <v>M</v>
      </c>
      <c r="E12" s="8" t="n">
        <f aca="false">S1!F12</f>
        <v>7</v>
      </c>
      <c r="F12" s="31" t="n">
        <f aca="false">IF(OR(S1!G12="",S2!G12=""),"",(S1!G12+S2!G12)/2)</f>
        <v>73</v>
      </c>
      <c r="G12" s="31" t="n">
        <f aca="false">IF(OR(S1!H12="",S2!H12=""),"",(S1!H12+S2!H12)/2)</f>
        <v>69</v>
      </c>
      <c r="H12" s="31" t="n">
        <f aca="false">IF(OR(S1!I12="",S2!I12=""),"",(S1!I12+S2!I12)/2)</f>
        <v>83</v>
      </c>
      <c r="I12" s="31" t="n">
        <f aca="false">IF(OR(S1!J12="",S2!J12=""),"",(S1!J12+S2!J12)/2)</f>
        <v>62</v>
      </c>
      <c r="J12" s="31" t="n">
        <f aca="false">IF(OR(S1!K12="",S2!K12=""),"",(S1!K12+S2!K12)/2)</f>
        <v>69</v>
      </c>
      <c r="K12" s="31" t="n">
        <f aca="false">IF(OR(S1!L12="",S2!L12=""),"",(S1!L12+S2!L12)/2)</f>
        <v>69</v>
      </c>
      <c r="L12" s="31" t="n">
        <f aca="false">IF(OR(S1!M12="",S2!M12=""),"",(S1!M12+S2!M12)/2)</f>
        <v>85</v>
      </c>
      <c r="M12" s="31" t="n">
        <f aca="false">IF(OR(S1!N12="",S2!N12=""),"",(S1!N12+S2!N12)/2)</f>
        <v>83</v>
      </c>
      <c r="N12" s="8" t="n">
        <f aca="false">IF(OR(S1!P12="",S2!P12=""),"",(S1!P12+S2!P12)/2)</f>
        <v>593</v>
      </c>
      <c r="O12" s="31" t="n">
        <f aca="false">IF(N12="","",IF(AND(B12&lt;&gt;"C",N12&lt;&gt;""),N12/8,IF(AND(B12="C",N12&lt;&gt;""),N12/4)))</f>
        <v>74.125</v>
      </c>
      <c r="P12" s="8" t="n">
        <f aca="false">IF(N12="","",RANK(O12,$O$5:$O$64))</f>
        <v>32</v>
      </c>
      <c r="Q12" s="32" t="str">
        <f aca="false">IF(O12="","-",IF(AND(O12&gt;=50,D12="M"),$AJ$4,IF(AND(O12&gt;=50,D12="F"),$AJ$5,IF(AND(O12&lt;&gt;"",O12&lt;50,D12="M"),$AJ$6,IF(AND(O12&lt;&gt;"",O12&lt;50,D12="F"),$AJ$7)))))</f>
        <v>ተዛውሯል</v>
      </c>
      <c r="R12" s="17" t="n">
        <f aca="false">COUNTIF(F12:M12,"&lt;50")</f>
        <v>0</v>
      </c>
      <c r="S12" s="28" t="n">
        <f aca="false">IF(AND(D12="M",F12&lt;&gt;""),F12,"")</f>
        <v>73</v>
      </c>
      <c r="T12" s="17" t="str">
        <f aca="false">IF(AND(D12="F",F12&lt;&gt;""),F12,"")</f>
        <v/>
      </c>
      <c r="U12" s="17" t="n">
        <f aca="false">IF(AND(D12="M",G12&lt;&gt;""),G12,"")</f>
        <v>69</v>
      </c>
      <c r="V12" s="17" t="str">
        <f aca="false">IF(AND(D12="F",G12&lt;&gt;""),G12,"")</f>
        <v/>
      </c>
      <c r="W12" s="17" t="n">
        <f aca="false">IF(AND(D12="M",H12&lt;&gt;""),H12,"")</f>
        <v>83</v>
      </c>
      <c r="X12" s="17" t="str">
        <f aca="false">IF(AND(D12="F",H12&lt;&gt;""),H12,"")</f>
        <v/>
      </c>
      <c r="Y12" s="17" t="n">
        <f aca="false">IF(AND(D12="M",I12&lt;&gt;""),I12,"")</f>
        <v>62</v>
      </c>
      <c r="Z12" s="17" t="str">
        <f aca="false">IF(AND(D12="F",I12&lt;&gt;""),I12,"")</f>
        <v/>
      </c>
      <c r="AA12" s="17" t="n">
        <f aca="false">IF(AND(D12="M",J12&lt;&gt;""),J12,"")</f>
        <v>69</v>
      </c>
      <c r="AB12" s="17" t="str">
        <f aca="false">IF(AND(D12="F",J12&lt;&gt;""),J12,"")</f>
        <v/>
      </c>
      <c r="AC12" s="17" t="n">
        <f aca="false">IF(AND(D12="M",K12&lt;&gt;""),K12,"")</f>
        <v>69</v>
      </c>
      <c r="AD12" s="17" t="str">
        <f aca="false">IF(AND(D12="F",K12&lt;&gt;""),K12,"")</f>
        <v/>
      </c>
      <c r="AE12" s="24" t="n">
        <f aca="false">IF(AND(D12="M",L12&lt;&gt;""),L12,"")</f>
        <v>85</v>
      </c>
      <c r="AF12" s="24" t="str">
        <f aca="false">IF(AND(D12="F",L12&lt;&gt;""),L12,"")</f>
        <v/>
      </c>
      <c r="AG12" s="33" t="n">
        <f aca="false">IF(AND(D12="M",M12&lt;&gt;""),M12,"")</f>
        <v>83</v>
      </c>
      <c r="AH12" s="24" t="str">
        <f aca="false">IF(AND(D12="F",M12&lt;&gt;""),M12,"")</f>
        <v/>
      </c>
    </row>
    <row r="13" customFormat="false" ht="14.9" hidden="false" customHeight="false" outlineLevel="0" collapsed="false">
      <c r="A13" s="10"/>
      <c r="B13" s="8" t="n">
        <f aca="false">S1!B13</f>
        <v>9</v>
      </c>
      <c r="C13" s="23" t="str">
        <f aca="false">S1!D13</f>
        <v>ሙሀመድ አቡበክር ሰኢድ</v>
      </c>
      <c r="D13" s="8" t="str">
        <f aca="false">S1!E13</f>
        <v>M</v>
      </c>
      <c r="E13" s="8" t="n">
        <f aca="false">S1!F13</f>
        <v>7</v>
      </c>
      <c r="F13" s="31" t="n">
        <f aca="false">IF(OR(S1!G13="",S2!G13=""),"",(S1!G13+S2!G13)/2)</f>
        <v>67</v>
      </c>
      <c r="G13" s="31" t="n">
        <f aca="false">IF(OR(S1!H13="",S2!H13=""),"",(S1!H13+S2!H13)/2)</f>
        <v>64</v>
      </c>
      <c r="H13" s="31" t="n">
        <f aca="false">IF(OR(S1!I13="",S2!I13=""),"",(S1!I13+S2!I13)/2)</f>
        <v>77</v>
      </c>
      <c r="I13" s="31" t="n">
        <f aca="false">IF(OR(S1!J13="",S2!J13=""),"",(S1!J13+S2!J13)/2)</f>
        <v>54</v>
      </c>
      <c r="J13" s="31" t="n">
        <f aca="false">IF(OR(S1!K13="",S2!K13=""),"",(S1!K13+S2!K13)/2)</f>
        <v>59</v>
      </c>
      <c r="K13" s="31" t="n">
        <f aca="false">IF(OR(S1!L13="",S2!L13=""),"",(S1!L13+S2!L13)/2)</f>
        <v>63</v>
      </c>
      <c r="L13" s="31" t="n">
        <f aca="false">IF(OR(S1!M13="",S2!M13=""),"",(S1!M13+S2!M13)/2)</f>
        <v>69</v>
      </c>
      <c r="M13" s="31" t="n">
        <f aca="false">IF(OR(S1!N13="",S2!N13=""),"",(S1!N13+S2!N13)/2)</f>
        <v>71</v>
      </c>
      <c r="N13" s="8" t="n">
        <f aca="false">IF(OR(S1!P13="",S2!P13=""),"",(S1!P13+S2!P13)/2)</f>
        <v>524</v>
      </c>
      <c r="O13" s="31" t="n">
        <f aca="false">IF(N13="","",IF(AND(B13&lt;&gt;"C",N13&lt;&gt;""),N13/8,IF(AND(B13="C",N13&lt;&gt;""),N13/4)))</f>
        <v>65.5</v>
      </c>
      <c r="P13" s="8" t="n">
        <f aca="false">IF(N13="","",RANK(O13,$O$5:$O$64))</f>
        <v>41</v>
      </c>
      <c r="Q13" s="32" t="str">
        <f aca="false">IF(O13="","-",IF(AND(O13&gt;=50,D13="M"),$AJ$4,IF(AND(O13&gt;=50,D13="F"),$AJ$5,IF(AND(O13&lt;&gt;"",O13&lt;50,D13="M"),$AJ$6,IF(AND(O13&lt;&gt;"",O13&lt;50,D13="F"),$AJ$7)))))</f>
        <v>ተዛውሯል</v>
      </c>
      <c r="R13" s="17" t="n">
        <f aca="false">COUNTIF(F13:M13,"&lt;50")</f>
        <v>0</v>
      </c>
      <c r="S13" s="28" t="n">
        <f aca="false">IF(AND(D13="M",F13&lt;&gt;""),F13,"")</f>
        <v>67</v>
      </c>
      <c r="T13" s="17" t="str">
        <f aca="false">IF(AND(D13="F",F13&lt;&gt;""),F13,"")</f>
        <v/>
      </c>
      <c r="U13" s="17" t="n">
        <f aca="false">IF(AND(D13="M",G13&lt;&gt;""),G13,"")</f>
        <v>64</v>
      </c>
      <c r="V13" s="17" t="str">
        <f aca="false">IF(AND(D13="F",G13&lt;&gt;""),G13,"")</f>
        <v/>
      </c>
      <c r="W13" s="17" t="n">
        <f aca="false">IF(AND(D13="M",H13&lt;&gt;""),H13,"")</f>
        <v>77</v>
      </c>
      <c r="X13" s="17" t="str">
        <f aca="false">IF(AND(D13="F",H13&lt;&gt;""),H13,"")</f>
        <v/>
      </c>
      <c r="Y13" s="17" t="n">
        <f aca="false">IF(AND(D13="M",I13&lt;&gt;""),I13,"")</f>
        <v>54</v>
      </c>
      <c r="Z13" s="17" t="str">
        <f aca="false">IF(AND(D13="F",I13&lt;&gt;""),I13,"")</f>
        <v/>
      </c>
      <c r="AA13" s="17" t="n">
        <f aca="false">IF(AND(D13="M",J13&lt;&gt;""),J13,"")</f>
        <v>59</v>
      </c>
      <c r="AB13" s="17" t="str">
        <f aca="false">IF(AND(D13="F",J13&lt;&gt;""),J13,"")</f>
        <v/>
      </c>
      <c r="AC13" s="17" t="n">
        <f aca="false">IF(AND(D13="M",K13&lt;&gt;""),K13,"")</f>
        <v>63</v>
      </c>
      <c r="AD13" s="17" t="str">
        <f aca="false">IF(AND(D13="F",K13&lt;&gt;""),K13,"")</f>
        <v/>
      </c>
      <c r="AE13" s="24" t="n">
        <f aca="false">IF(AND(D13="M",L13&lt;&gt;""),L13,"")</f>
        <v>69</v>
      </c>
      <c r="AF13" s="24" t="str">
        <f aca="false">IF(AND(D13="F",L13&lt;&gt;""),L13,"")</f>
        <v/>
      </c>
      <c r="AG13" s="33" t="n">
        <f aca="false">IF(AND(D13="M",M13&lt;&gt;""),M13,"")</f>
        <v>71</v>
      </c>
      <c r="AH13" s="24" t="str">
        <f aca="false">IF(AND(D13="F",M13&lt;&gt;""),M13,"")</f>
        <v/>
      </c>
    </row>
    <row r="14" customFormat="false" ht="14.9" hidden="false" customHeight="false" outlineLevel="0" collapsed="false">
      <c r="A14" s="10"/>
      <c r="B14" s="8" t="n">
        <f aca="false">S1!B14</f>
        <v>10</v>
      </c>
      <c r="C14" s="23" t="str">
        <f aca="false">S1!D14</f>
        <v>ሙሀመድአሚን እንድሪስ ትኩ</v>
      </c>
      <c r="D14" s="8" t="str">
        <f aca="false">S1!E14</f>
        <v>M</v>
      </c>
      <c r="E14" s="8" t="n">
        <f aca="false">S1!F14</f>
        <v>7</v>
      </c>
      <c r="F14" s="31" t="n">
        <f aca="false">IF(OR(S1!G14="",S2!G14=""),"",(S1!G14+S2!G14)/2)</f>
        <v>76</v>
      </c>
      <c r="G14" s="31" t="n">
        <f aca="false">IF(OR(S1!H14="",S2!H14=""),"",(S1!H14+S2!H14)/2)</f>
        <v>71</v>
      </c>
      <c r="H14" s="31" t="n">
        <f aca="false">IF(OR(S1!I14="",S2!I14=""),"",(S1!I14+S2!I14)/2)</f>
        <v>83</v>
      </c>
      <c r="I14" s="31" t="n">
        <f aca="false">IF(OR(S1!J14="",S2!J14=""),"",(S1!J14+S2!J14)/2)</f>
        <v>77</v>
      </c>
      <c r="J14" s="31" t="n">
        <f aca="false">IF(OR(S1!K14="",S2!K14=""),"",(S1!K14+S2!K14)/2)</f>
        <v>85</v>
      </c>
      <c r="K14" s="31" t="n">
        <f aca="false">IF(OR(S1!L14="",S2!L14=""),"",(S1!L14+S2!L14)/2)</f>
        <v>77</v>
      </c>
      <c r="L14" s="31" t="n">
        <f aca="false">IF(OR(S1!M14="",S2!M14=""),"",(S1!M14+S2!M14)/2)</f>
        <v>73</v>
      </c>
      <c r="M14" s="31" t="n">
        <f aca="false">IF(OR(S1!N14="",S2!N14=""),"",(S1!N14+S2!N14)/2)</f>
        <v>81</v>
      </c>
      <c r="N14" s="8" t="n">
        <f aca="false">IF(OR(S1!P14="",S2!P14=""),"",(S1!P14+S2!P14)/2)</f>
        <v>623</v>
      </c>
      <c r="O14" s="31" t="n">
        <f aca="false">IF(N14="","",IF(AND(B14&lt;&gt;"C",N14&lt;&gt;""),N14/8,IF(AND(B14="C",N14&lt;&gt;""),N14/4)))</f>
        <v>77.875</v>
      </c>
      <c r="P14" s="8" t="n">
        <f aca="false">IF(N14="","",RANK(O14,$O$5:$O$64))</f>
        <v>26</v>
      </c>
      <c r="Q14" s="32" t="str">
        <f aca="false">IF(O14="","-",IF(AND(O14&gt;=50,D14="M"),$AJ$4,IF(AND(O14&gt;=50,D14="F"),$AJ$5,IF(AND(O14&lt;&gt;"",O14&lt;50,D14="M"),$AJ$6,IF(AND(O14&lt;&gt;"",O14&lt;50,D14="F"),$AJ$7)))))</f>
        <v>ተዛውሯል</v>
      </c>
      <c r="R14" s="17" t="n">
        <f aca="false">COUNTIF(F14:M14,"&lt;50")</f>
        <v>0</v>
      </c>
      <c r="S14" s="28" t="n">
        <f aca="false">IF(AND(D14="M",F14&lt;&gt;""),F14,"")</f>
        <v>76</v>
      </c>
      <c r="T14" s="17" t="str">
        <f aca="false">IF(AND(D14="F",F14&lt;&gt;""),F14,"")</f>
        <v/>
      </c>
      <c r="U14" s="17" t="n">
        <f aca="false">IF(AND(D14="M",G14&lt;&gt;""),G14,"")</f>
        <v>71</v>
      </c>
      <c r="V14" s="17" t="str">
        <f aca="false">IF(AND(D14="F",G14&lt;&gt;""),G14,"")</f>
        <v/>
      </c>
      <c r="W14" s="17" t="n">
        <f aca="false">IF(AND(D14="M",H14&lt;&gt;""),H14,"")</f>
        <v>83</v>
      </c>
      <c r="X14" s="17" t="str">
        <f aca="false">IF(AND(D14="F",H14&lt;&gt;""),H14,"")</f>
        <v/>
      </c>
      <c r="Y14" s="17" t="n">
        <f aca="false">IF(AND(D14="M",I14&lt;&gt;""),I14,"")</f>
        <v>77</v>
      </c>
      <c r="Z14" s="17" t="str">
        <f aca="false">IF(AND(D14="F",I14&lt;&gt;""),I14,"")</f>
        <v/>
      </c>
      <c r="AA14" s="17" t="n">
        <f aca="false">IF(AND(D14="M",J14&lt;&gt;""),J14,"")</f>
        <v>85</v>
      </c>
      <c r="AB14" s="17" t="str">
        <f aca="false">IF(AND(D14="F",J14&lt;&gt;""),J14,"")</f>
        <v/>
      </c>
      <c r="AC14" s="17" t="n">
        <f aca="false">IF(AND(D14="M",K14&lt;&gt;""),K14,"")</f>
        <v>77</v>
      </c>
      <c r="AD14" s="17" t="str">
        <f aca="false">IF(AND(D14="F",K14&lt;&gt;""),K14,"")</f>
        <v/>
      </c>
      <c r="AE14" s="24" t="n">
        <f aca="false">IF(AND(D14="M",L14&lt;&gt;""),L14,"")</f>
        <v>73</v>
      </c>
      <c r="AF14" s="24" t="str">
        <f aca="false">IF(AND(D14="F",L14&lt;&gt;""),L14,"")</f>
        <v/>
      </c>
      <c r="AG14" s="33" t="n">
        <f aca="false">IF(AND(D14="M",M14&lt;&gt;""),M14,"")</f>
        <v>81</v>
      </c>
      <c r="AH14" s="24" t="str">
        <f aca="false">IF(AND(D14="F",M14&lt;&gt;""),M14,"")</f>
        <v/>
      </c>
    </row>
    <row r="15" customFormat="false" ht="14.9" hidden="false" customHeight="false" outlineLevel="0" collapsed="false">
      <c r="A15" s="10"/>
      <c r="B15" s="8" t="n">
        <f aca="false">S1!B15</f>
        <v>11</v>
      </c>
      <c r="C15" s="23" t="str">
        <f aca="false">S1!D15</f>
        <v>ሙባረክ ሰኢድ አሊ</v>
      </c>
      <c r="D15" s="8" t="str">
        <f aca="false">S1!E15</f>
        <v>M</v>
      </c>
      <c r="E15" s="8" t="n">
        <f aca="false">S1!F15</f>
        <v>7</v>
      </c>
      <c r="F15" s="31" t="n">
        <f aca="false">IF(OR(S1!G15="",S2!G15=""),"",(S1!G15+S2!G15)/2)</f>
        <v>81</v>
      </c>
      <c r="G15" s="31" t="n">
        <f aca="false">IF(OR(S1!H15="",S2!H15=""),"",(S1!H15+S2!H15)/2)</f>
        <v>75</v>
      </c>
      <c r="H15" s="31" t="n">
        <f aca="false">IF(OR(S1!I15="",S2!I15=""),"",(S1!I15+S2!I15)/2)</f>
        <v>88</v>
      </c>
      <c r="I15" s="31" t="n">
        <f aca="false">IF(OR(S1!J15="",S2!J15=""),"",(S1!J15+S2!J15)/2)</f>
        <v>77</v>
      </c>
      <c r="J15" s="31" t="n">
        <f aca="false">IF(OR(S1!K15="",S2!K15=""),"",(S1!K15+S2!K15)/2)</f>
        <v>84</v>
      </c>
      <c r="K15" s="31" t="n">
        <f aca="false">IF(OR(S1!L15="",S2!L15=""),"",(S1!L15+S2!L15)/2)</f>
        <v>74</v>
      </c>
      <c r="L15" s="31" t="n">
        <f aca="false">IF(OR(S1!M15="",S2!M15=""),"",(S1!M15+S2!M15)/2)</f>
        <v>72</v>
      </c>
      <c r="M15" s="31" t="n">
        <f aca="false">IF(OR(S1!N15="",S2!N15=""),"",(S1!N15+S2!N15)/2)</f>
        <v>85</v>
      </c>
      <c r="N15" s="8" t="n">
        <f aca="false">IF(OR(S1!P15="",S2!P15=""),"",(S1!P15+S2!P15)/2)</f>
        <v>636</v>
      </c>
      <c r="O15" s="31" t="n">
        <f aca="false">IF(N15="","",IF(AND(B15&lt;&gt;"C",N15&lt;&gt;""),N15/8,IF(AND(B15="C",N15&lt;&gt;""),N15/4)))</f>
        <v>79.5</v>
      </c>
      <c r="P15" s="8" t="n">
        <f aca="false">IF(N15="","",RANK(O15,$O$5:$O$64))</f>
        <v>24</v>
      </c>
      <c r="Q15" s="32" t="str">
        <f aca="false">IF(O15="","-",IF(AND(O15&gt;=50,D15="M"),$AJ$4,IF(AND(O15&gt;=50,D15="F"),$AJ$5,IF(AND(O15&lt;&gt;"",O15&lt;50,D15="M"),$AJ$6,IF(AND(O15&lt;&gt;"",O15&lt;50,D15="F"),$AJ$7)))))</f>
        <v>ተዛውሯል</v>
      </c>
      <c r="R15" s="17" t="n">
        <f aca="false">COUNTIF(F15:M15,"&lt;50")</f>
        <v>0</v>
      </c>
      <c r="S15" s="28" t="n">
        <f aca="false">IF(AND(D15="M",F15&lt;&gt;""),F15,"")</f>
        <v>81</v>
      </c>
      <c r="T15" s="17" t="str">
        <f aca="false">IF(AND(D15="F",F15&lt;&gt;""),F15,"")</f>
        <v/>
      </c>
      <c r="U15" s="17" t="n">
        <f aca="false">IF(AND(D15="M",G15&lt;&gt;""),G15,"")</f>
        <v>75</v>
      </c>
      <c r="V15" s="17" t="str">
        <f aca="false">IF(AND(D15="F",G15&lt;&gt;""),G15,"")</f>
        <v/>
      </c>
      <c r="W15" s="17" t="n">
        <f aca="false">IF(AND(D15="M",H15&lt;&gt;""),H15,"")</f>
        <v>88</v>
      </c>
      <c r="X15" s="17" t="str">
        <f aca="false">IF(AND(D15="F",H15&lt;&gt;""),H15,"")</f>
        <v/>
      </c>
      <c r="Y15" s="17" t="n">
        <f aca="false">IF(AND(D15="M",I15&lt;&gt;""),I15,"")</f>
        <v>77</v>
      </c>
      <c r="Z15" s="17" t="str">
        <f aca="false">IF(AND(D15="F",I15&lt;&gt;""),I15,"")</f>
        <v/>
      </c>
      <c r="AA15" s="17" t="n">
        <f aca="false">IF(AND(D15="M",J15&lt;&gt;""),J15,"")</f>
        <v>84</v>
      </c>
      <c r="AB15" s="17" t="str">
        <f aca="false">IF(AND(D15="F",J15&lt;&gt;""),J15,"")</f>
        <v/>
      </c>
      <c r="AC15" s="17" t="n">
        <f aca="false">IF(AND(D15="M",K15&lt;&gt;""),K15,"")</f>
        <v>74</v>
      </c>
      <c r="AD15" s="17" t="str">
        <f aca="false">IF(AND(D15="F",K15&lt;&gt;""),K15,"")</f>
        <v/>
      </c>
      <c r="AE15" s="24" t="n">
        <f aca="false">IF(AND(D15="M",L15&lt;&gt;""),L15,"")</f>
        <v>72</v>
      </c>
      <c r="AF15" s="24" t="str">
        <f aca="false">IF(AND(D15="F",L15&lt;&gt;""),L15,"")</f>
        <v/>
      </c>
      <c r="AG15" s="33" t="n">
        <f aca="false">IF(AND(D15="M",M15&lt;&gt;""),M15,"")</f>
        <v>85</v>
      </c>
      <c r="AH15" s="24" t="str">
        <f aca="false">IF(AND(D15="F",M15&lt;&gt;""),M15,"")</f>
        <v/>
      </c>
    </row>
    <row r="16" customFormat="false" ht="14.9" hidden="false" customHeight="false" outlineLevel="0" collapsed="false">
      <c r="A16" s="10"/>
      <c r="B16" s="8" t="n">
        <f aca="false">S1!B16</f>
        <v>12</v>
      </c>
      <c r="C16" s="23" t="str">
        <f aca="false">S1!D16</f>
        <v>ሰለሀድን አርሻድ አሊ</v>
      </c>
      <c r="D16" s="8" t="str">
        <f aca="false">S1!E16</f>
        <v>M</v>
      </c>
      <c r="E16" s="8" t="n">
        <f aca="false">S1!F16</f>
        <v>7</v>
      </c>
      <c r="F16" s="31" t="n">
        <f aca="false">IF(OR(S1!G16="",S2!G16=""),"",(S1!G16+S2!G16)/2)</f>
        <v>75</v>
      </c>
      <c r="G16" s="31" t="n">
        <f aca="false">IF(OR(S1!H16="",S2!H16=""),"",(S1!H16+S2!H16)/2)</f>
        <v>81</v>
      </c>
      <c r="H16" s="31" t="n">
        <f aca="false">IF(OR(S1!I16="",S2!I16=""),"",(S1!I16+S2!I16)/2)</f>
        <v>86</v>
      </c>
      <c r="I16" s="31" t="n">
        <f aca="false">IF(OR(S1!J16="",S2!J16=""),"",(S1!J16+S2!J16)/2)</f>
        <v>82</v>
      </c>
      <c r="J16" s="31" t="n">
        <f aca="false">IF(OR(S1!K16="",S2!K16=""),"",(S1!K16+S2!K16)/2)</f>
        <v>89</v>
      </c>
      <c r="K16" s="31" t="n">
        <f aca="false">IF(OR(S1!L16="",S2!L16=""),"",(S1!L16+S2!L16)/2)</f>
        <v>90</v>
      </c>
      <c r="L16" s="31" t="n">
        <f aca="false">IF(OR(S1!M16="",S2!M16=""),"",(S1!M16+S2!M16)/2)</f>
        <v>91</v>
      </c>
      <c r="M16" s="31" t="n">
        <f aca="false">IF(OR(S1!N16="",S2!N16=""),"",(S1!N16+S2!N16)/2)</f>
        <v>92</v>
      </c>
      <c r="N16" s="8" t="n">
        <f aca="false">IF(OR(S1!P16="",S2!P16=""),"",(S1!P16+S2!P16)/2)</f>
        <v>686</v>
      </c>
      <c r="O16" s="31" t="n">
        <f aca="false">IF(N16="","",IF(AND(B16&lt;&gt;"C",N16&lt;&gt;""),N16/8,IF(AND(B16="C",N16&lt;&gt;""),N16/4)))</f>
        <v>85.75</v>
      </c>
      <c r="P16" s="8" t="n">
        <f aca="false">IF(N16="","",RANK(O16,$O$5:$O$64))</f>
        <v>10</v>
      </c>
      <c r="Q16" s="32" t="str">
        <f aca="false">IF(O16="","-",IF(AND(O16&gt;=50,D16="M"),$AJ$4,IF(AND(O16&gt;=50,D16="F"),$AJ$5,IF(AND(O16&lt;&gt;"",O16&lt;50,D16="M"),$AJ$6,IF(AND(O16&lt;&gt;"",O16&lt;50,D16="F"),$AJ$7)))))</f>
        <v>ተዛውሯል</v>
      </c>
      <c r="R16" s="17" t="n">
        <f aca="false">COUNTIF(F16:M16,"&lt;50")</f>
        <v>0</v>
      </c>
      <c r="S16" s="28" t="n">
        <f aca="false">IF(AND(D16="M",F16&lt;&gt;""),F16,"")</f>
        <v>75</v>
      </c>
      <c r="T16" s="17" t="str">
        <f aca="false">IF(AND(D16="F",F16&lt;&gt;""),F16,"")</f>
        <v/>
      </c>
      <c r="U16" s="17" t="n">
        <f aca="false">IF(AND(D16="M",G16&lt;&gt;""),G16,"")</f>
        <v>81</v>
      </c>
      <c r="V16" s="17" t="str">
        <f aca="false">IF(AND(D16="F",G16&lt;&gt;""),G16,"")</f>
        <v/>
      </c>
      <c r="W16" s="17" t="n">
        <f aca="false">IF(AND(D16="M",H16&lt;&gt;""),H16,"")</f>
        <v>86</v>
      </c>
      <c r="X16" s="17" t="str">
        <f aca="false">IF(AND(D16="F",H16&lt;&gt;""),H16,"")</f>
        <v/>
      </c>
      <c r="Y16" s="17" t="n">
        <f aca="false">IF(AND(D16="M",I16&lt;&gt;""),I16,"")</f>
        <v>82</v>
      </c>
      <c r="Z16" s="17" t="str">
        <f aca="false">IF(AND(D16="F",I16&lt;&gt;""),I16,"")</f>
        <v/>
      </c>
      <c r="AA16" s="17" t="n">
        <f aca="false">IF(AND(D16="M",J16&lt;&gt;""),J16,"")</f>
        <v>89</v>
      </c>
      <c r="AB16" s="17" t="str">
        <f aca="false">IF(AND(D16="F",J16&lt;&gt;""),J16,"")</f>
        <v/>
      </c>
      <c r="AC16" s="17" t="n">
        <f aca="false">IF(AND(D16="M",K16&lt;&gt;""),K16,"")</f>
        <v>90</v>
      </c>
      <c r="AD16" s="17" t="str">
        <f aca="false">IF(AND(D16="F",K16&lt;&gt;""),K16,"")</f>
        <v/>
      </c>
      <c r="AE16" s="24" t="n">
        <f aca="false">IF(AND(D16="M",L16&lt;&gt;""),L16,"")</f>
        <v>91</v>
      </c>
      <c r="AF16" s="24" t="str">
        <f aca="false">IF(AND(D16="F",L16&lt;&gt;""),L16,"")</f>
        <v/>
      </c>
      <c r="AG16" s="33" t="n">
        <f aca="false">IF(AND(D16="M",M16&lt;&gt;""),M16,"")</f>
        <v>92</v>
      </c>
      <c r="AH16" s="24" t="str">
        <f aca="false">IF(AND(D16="F",M16&lt;&gt;""),M16,"")</f>
        <v/>
      </c>
    </row>
    <row r="17" customFormat="false" ht="14.9" hidden="false" customHeight="false" outlineLevel="0" collapsed="false">
      <c r="A17" s="10"/>
      <c r="B17" s="8" t="n">
        <f aca="false">S1!B17</f>
        <v>13</v>
      </c>
      <c r="C17" s="23" t="str">
        <f aca="false">S1!D17</f>
        <v>ሰሊማ ሚስባህ አሊ</v>
      </c>
      <c r="D17" s="8" t="str">
        <f aca="false">S1!E17</f>
        <v>F</v>
      </c>
      <c r="E17" s="8" t="n">
        <f aca="false">S1!F17</f>
        <v>7</v>
      </c>
      <c r="F17" s="31" t="n">
        <f aca="false">IF(OR(S1!G17="",S2!G17=""),"",(S1!G17+S2!G17)/2)</f>
        <v>97</v>
      </c>
      <c r="G17" s="31" t="n">
        <f aca="false">IF(OR(S1!H17="",S2!H17=""),"",(S1!H17+S2!H17)/2)</f>
        <v>85</v>
      </c>
      <c r="H17" s="31" t="n">
        <f aca="false">IF(OR(S1!I17="",S2!I17=""),"",(S1!I17+S2!I17)/2)</f>
        <v>86</v>
      </c>
      <c r="I17" s="31" t="n">
        <f aca="false">IF(OR(S1!J17="",S2!J17=""),"",(S1!J17+S2!J17)/2)</f>
        <v>82</v>
      </c>
      <c r="J17" s="31" t="n">
        <f aca="false">IF(OR(S1!K17="",S2!K17=""),"",(S1!K17+S2!K17)/2)</f>
        <v>87</v>
      </c>
      <c r="K17" s="31" t="n">
        <f aca="false">IF(OR(S1!L17="",S2!L17=""),"",(S1!L17+S2!L17)/2)</f>
        <v>89</v>
      </c>
      <c r="L17" s="31" t="n">
        <f aca="false">IF(OR(S1!M17="",S2!M17=""),"",(S1!M17+S2!M17)/2)</f>
        <v>89</v>
      </c>
      <c r="M17" s="31" t="n">
        <f aca="false">IF(OR(S1!N17="",S2!N17=""),"",(S1!N17+S2!N17)/2)</f>
        <v>85</v>
      </c>
      <c r="N17" s="8" t="n">
        <f aca="false">IF(OR(S1!P17="",S2!P17=""),"",(S1!P17+S2!P17)/2)</f>
        <v>700</v>
      </c>
      <c r="O17" s="31" t="n">
        <f aca="false">IF(N17="","",IF(AND(B17&lt;&gt;"C",N17&lt;&gt;""),N17/8,IF(AND(B17="C",N17&lt;&gt;""),N17/4)))</f>
        <v>87.5</v>
      </c>
      <c r="P17" s="8" t="n">
        <f aca="false">IF(N17="","",RANK(O17,$O$5:$O$64))</f>
        <v>6</v>
      </c>
      <c r="Q17" s="32" t="str">
        <f aca="false">IF(O17="","-",IF(AND(O17&gt;=50,D17="M"),$AJ$4,IF(AND(O17&gt;=50,D17="F"),$AJ$5,IF(AND(O17&lt;&gt;"",O17&lt;50,D17="M"),$AJ$6,IF(AND(O17&lt;&gt;"",O17&lt;50,D17="F"),$AJ$7)))))</f>
        <v>ተዛውራለች</v>
      </c>
      <c r="R17" s="17" t="n">
        <f aca="false">COUNTIF(F17:M17,"&lt;50")</f>
        <v>0</v>
      </c>
      <c r="S17" s="28" t="str">
        <f aca="false">IF(AND(D17="M",F17&lt;&gt;""),F17,"")</f>
        <v/>
      </c>
      <c r="T17" s="17" t="n">
        <f aca="false">IF(AND(D17="F",F17&lt;&gt;""),F17,"")</f>
        <v>97</v>
      </c>
      <c r="U17" s="17" t="str">
        <f aca="false">IF(AND(D17="M",G17&lt;&gt;""),G17,"")</f>
        <v/>
      </c>
      <c r="V17" s="17" t="n">
        <f aca="false">IF(AND(D17="F",G17&lt;&gt;""),G17,"")</f>
        <v>85</v>
      </c>
      <c r="W17" s="17" t="str">
        <f aca="false">IF(AND(D17="M",H17&lt;&gt;""),H17,"")</f>
        <v/>
      </c>
      <c r="X17" s="17" t="n">
        <f aca="false">IF(AND(D17="F",H17&lt;&gt;""),H17,"")</f>
        <v>86</v>
      </c>
      <c r="Y17" s="17" t="str">
        <f aca="false">IF(AND(D17="M",I17&lt;&gt;""),I17,"")</f>
        <v/>
      </c>
      <c r="Z17" s="17" t="n">
        <f aca="false">IF(AND(D17="F",I17&lt;&gt;""),I17,"")</f>
        <v>82</v>
      </c>
      <c r="AA17" s="17" t="str">
        <f aca="false">IF(AND(D17="M",J17&lt;&gt;""),J17,"")</f>
        <v/>
      </c>
      <c r="AB17" s="17" t="n">
        <f aca="false">IF(AND(D17="F",J17&lt;&gt;""),J17,"")</f>
        <v>87</v>
      </c>
      <c r="AC17" s="17" t="str">
        <f aca="false">IF(AND(D17="M",K17&lt;&gt;""),K17,"")</f>
        <v/>
      </c>
      <c r="AD17" s="17" t="n">
        <f aca="false">IF(AND(D17="F",K17&lt;&gt;""),K17,"")</f>
        <v>89</v>
      </c>
      <c r="AE17" s="24" t="str">
        <f aca="false">IF(AND(D17="M",L17&lt;&gt;""),L17,"")</f>
        <v/>
      </c>
      <c r="AF17" s="24" t="n">
        <f aca="false">IF(AND(D17="F",L17&lt;&gt;""),L17,"")</f>
        <v>89</v>
      </c>
      <c r="AG17" s="33" t="str">
        <f aca="false">IF(AND(D17="M",M17&lt;&gt;""),M17,"")</f>
        <v/>
      </c>
      <c r="AH17" s="24" t="n">
        <f aca="false">IF(AND(D17="F",M17&lt;&gt;""),M17,"")</f>
        <v>85</v>
      </c>
    </row>
    <row r="18" customFormat="false" ht="14.9" hidden="false" customHeight="false" outlineLevel="0" collapsed="false">
      <c r="A18" s="10"/>
      <c r="B18" s="8" t="n">
        <f aca="false">S1!B18</f>
        <v>14</v>
      </c>
      <c r="C18" s="23" t="str">
        <f aca="false">S1!D18</f>
        <v>ሰልማን ኑሩሁሴን አሊ</v>
      </c>
      <c r="D18" s="8" t="str">
        <f aca="false">S1!E18</f>
        <v>M</v>
      </c>
      <c r="E18" s="8" t="n">
        <f aca="false">S1!F18</f>
        <v>7</v>
      </c>
      <c r="F18" s="31" t="n">
        <f aca="false">IF(OR(S1!G18="",S2!G18=""),"",(S1!G18+S2!G18)/2)</f>
        <v>66</v>
      </c>
      <c r="G18" s="31" t="n">
        <f aca="false">IF(OR(S1!H18="",S2!H18=""),"",(S1!H18+S2!H18)/2)</f>
        <v>70</v>
      </c>
      <c r="H18" s="31" t="n">
        <f aca="false">IF(OR(S1!I18="",S2!I18=""),"",(S1!I18+S2!I18)/2)</f>
        <v>80</v>
      </c>
      <c r="I18" s="31" t="n">
        <f aca="false">IF(OR(S1!J18="",S2!J18=""),"",(S1!J18+S2!J18)/2)</f>
        <v>73</v>
      </c>
      <c r="J18" s="31" t="n">
        <f aca="false">IF(OR(S1!K18="",S2!K18=""),"",(S1!K18+S2!K18)/2)</f>
        <v>70</v>
      </c>
      <c r="K18" s="31" t="n">
        <f aca="false">IF(OR(S1!L18="",S2!L18=""),"",(S1!L18+S2!L18)/2)</f>
        <v>59</v>
      </c>
      <c r="L18" s="31" t="n">
        <f aca="false">IF(OR(S1!M18="",S2!M18=""),"",(S1!M18+S2!M18)/2)</f>
        <v>62</v>
      </c>
      <c r="M18" s="31" t="n">
        <f aca="false">IF(OR(S1!N18="",S2!N18=""),"",(S1!N18+S2!N18)/2)</f>
        <v>77</v>
      </c>
      <c r="N18" s="8" t="n">
        <f aca="false">IF(OR(S1!P18="",S2!P18=""),"",(S1!P18+S2!P18)/2)</f>
        <v>557</v>
      </c>
      <c r="O18" s="31" t="n">
        <f aca="false">IF(N18="","",IF(AND(B18&lt;&gt;"C",N18&lt;&gt;""),N18/8,IF(AND(B18="C",N18&lt;&gt;""),N18/4)))</f>
        <v>69.625</v>
      </c>
      <c r="P18" s="8" t="n">
        <f aca="false">IF(N18="","",RANK(O18,$O$5:$O$64))</f>
        <v>37</v>
      </c>
      <c r="Q18" s="32" t="str">
        <f aca="false">IF(O18="","-",IF(AND(O18&gt;=50,D18="M"),$AJ$4,IF(AND(O18&gt;=50,D18="F"),$AJ$5,IF(AND(O18&lt;&gt;"",O18&lt;50,D18="M"),$AJ$6,IF(AND(O18&lt;&gt;"",O18&lt;50,D18="F"),$AJ$7)))))</f>
        <v>ተዛውሯል</v>
      </c>
      <c r="R18" s="17" t="n">
        <f aca="false">COUNTIF(F18:M18,"&lt;50")</f>
        <v>0</v>
      </c>
      <c r="S18" s="28" t="n">
        <f aca="false">IF(AND(D18="M",F18&lt;&gt;""),F18,"")</f>
        <v>66</v>
      </c>
      <c r="T18" s="17" t="str">
        <f aca="false">IF(AND(D18="F",F18&lt;&gt;""),F18,"")</f>
        <v/>
      </c>
      <c r="U18" s="17" t="n">
        <f aca="false">IF(AND(D18="M",G18&lt;&gt;""),G18,"")</f>
        <v>70</v>
      </c>
      <c r="V18" s="17" t="str">
        <f aca="false">IF(AND(D18="F",G18&lt;&gt;""),G18,"")</f>
        <v/>
      </c>
      <c r="W18" s="17" t="n">
        <f aca="false">IF(AND(D18="M",H18&lt;&gt;""),H18,"")</f>
        <v>80</v>
      </c>
      <c r="X18" s="17" t="str">
        <f aca="false">IF(AND(D18="F",H18&lt;&gt;""),H18,"")</f>
        <v/>
      </c>
      <c r="Y18" s="17" t="n">
        <f aca="false">IF(AND(D18="M",I18&lt;&gt;""),I18,"")</f>
        <v>73</v>
      </c>
      <c r="Z18" s="17" t="str">
        <f aca="false">IF(AND(D18="F",I18&lt;&gt;""),I18,"")</f>
        <v/>
      </c>
      <c r="AA18" s="17" t="n">
        <f aca="false">IF(AND(D18="M",J18&lt;&gt;""),J18,"")</f>
        <v>70</v>
      </c>
      <c r="AB18" s="17" t="str">
        <f aca="false">IF(AND(D18="F",J18&lt;&gt;""),J18,"")</f>
        <v/>
      </c>
      <c r="AC18" s="17" t="n">
        <f aca="false">IF(AND(D18="M",K18&lt;&gt;""),K18,"")</f>
        <v>59</v>
      </c>
      <c r="AD18" s="17" t="str">
        <f aca="false">IF(AND(D18="F",K18&lt;&gt;""),K18,"")</f>
        <v/>
      </c>
      <c r="AE18" s="24" t="n">
        <f aca="false">IF(AND(D18="M",L18&lt;&gt;""),L18,"")</f>
        <v>62</v>
      </c>
      <c r="AF18" s="24" t="str">
        <f aca="false">IF(AND(D18="F",L18&lt;&gt;""),L18,"")</f>
        <v/>
      </c>
      <c r="AG18" s="33" t="n">
        <f aca="false">IF(AND(D18="M",M18&lt;&gt;""),M18,"")</f>
        <v>77</v>
      </c>
      <c r="AH18" s="24" t="str">
        <f aca="false">IF(AND(D18="F",M18&lt;&gt;""),M18,"")</f>
        <v/>
      </c>
    </row>
    <row r="19" customFormat="false" ht="14.9" hidden="false" customHeight="false" outlineLevel="0" collapsed="false">
      <c r="A19" s="10"/>
      <c r="B19" s="8" t="n">
        <f aca="false">S1!B19</f>
        <v>15</v>
      </c>
      <c r="C19" s="23" t="str">
        <f aca="false">S1!D19</f>
        <v>ሰልማን ኑርየ አሰፋ</v>
      </c>
      <c r="D19" s="8" t="str">
        <f aca="false">S1!E19</f>
        <v>M</v>
      </c>
      <c r="E19" s="8" t="n">
        <f aca="false">S1!F19</f>
        <v>7</v>
      </c>
      <c r="F19" s="31" t="n">
        <f aca="false">IF(OR(S1!G19="",S2!G19=""),"",(S1!G19+S2!G19)/2)</f>
        <v>94</v>
      </c>
      <c r="G19" s="31" t="n">
        <f aca="false">IF(OR(S1!H19="",S2!H19=""),"",(S1!H19+S2!H19)/2)</f>
        <v>75</v>
      </c>
      <c r="H19" s="31" t="n">
        <f aca="false">IF(OR(S1!I19="",S2!I19=""),"",(S1!I19+S2!I19)/2)</f>
        <v>91</v>
      </c>
      <c r="I19" s="31" t="n">
        <f aca="false">IF(OR(S1!J19="",S2!J19=""),"",(S1!J19+S2!J19)/2)</f>
        <v>70</v>
      </c>
      <c r="J19" s="31" t="n">
        <f aca="false">IF(OR(S1!K19="",S2!K19=""),"",(S1!K19+S2!K19)/2)</f>
        <v>85</v>
      </c>
      <c r="K19" s="31" t="n">
        <f aca="false">IF(OR(S1!L19="",S2!L19=""),"",(S1!L19+S2!L19)/2)</f>
        <v>81</v>
      </c>
      <c r="L19" s="31" t="n">
        <f aca="false">IF(OR(S1!M19="",S2!M19=""),"",(S1!M19+S2!M19)/2)</f>
        <v>83</v>
      </c>
      <c r="M19" s="31" t="n">
        <f aca="false">IF(OR(S1!N19="",S2!N19=""),"",(S1!N19+S2!N19)/2)</f>
        <v>83</v>
      </c>
      <c r="N19" s="8" t="n">
        <f aca="false">IF(OR(S1!P19="",S2!P19=""),"",(S1!P19+S2!P19)/2)</f>
        <v>662</v>
      </c>
      <c r="O19" s="31" t="n">
        <f aca="false">IF(N19="","",IF(AND(B19&lt;&gt;"C",N19&lt;&gt;""),N19/8,IF(AND(B19="C",N19&lt;&gt;""),N19/4)))</f>
        <v>82.75</v>
      </c>
      <c r="P19" s="8" t="n">
        <f aca="false">IF(N19="","",RANK(O19,$O$5:$O$64))</f>
        <v>17</v>
      </c>
      <c r="Q19" s="32" t="str">
        <f aca="false">IF(O19="","-",IF(AND(O19&gt;=50,D19="M"),$AJ$4,IF(AND(O19&gt;=50,D19="F"),$AJ$5,IF(AND(O19&lt;&gt;"",O19&lt;50,D19="M"),$AJ$6,IF(AND(O19&lt;&gt;"",O19&lt;50,D19="F"),$AJ$7)))))</f>
        <v>ተዛውሯል</v>
      </c>
      <c r="R19" s="17" t="n">
        <f aca="false">COUNTIF(F19:M19,"&lt;50")</f>
        <v>0</v>
      </c>
      <c r="S19" s="28" t="n">
        <f aca="false">IF(AND(D19="M",F19&lt;&gt;""),F19,"")</f>
        <v>94</v>
      </c>
      <c r="T19" s="17" t="str">
        <f aca="false">IF(AND(D19="F",F19&lt;&gt;""),F19,"")</f>
        <v/>
      </c>
      <c r="U19" s="17" t="n">
        <f aca="false">IF(AND(D19="M",G19&lt;&gt;""),G19,"")</f>
        <v>75</v>
      </c>
      <c r="V19" s="17" t="str">
        <f aca="false">IF(AND(D19="F",G19&lt;&gt;""),G19,"")</f>
        <v/>
      </c>
      <c r="W19" s="17" t="n">
        <f aca="false">IF(AND(D19="M",H19&lt;&gt;""),H19,"")</f>
        <v>91</v>
      </c>
      <c r="X19" s="17" t="str">
        <f aca="false">IF(AND(D19="F",H19&lt;&gt;""),H19,"")</f>
        <v/>
      </c>
      <c r="Y19" s="17" t="n">
        <f aca="false">IF(AND(D19="M",I19&lt;&gt;""),I19,"")</f>
        <v>70</v>
      </c>
      <c r="Z19" s="17" t="str">
        <f aca="false">IF(AND(D19="F",I19&lt;&gt;""),I19,"")</f>
        <v/>
      </c>
      <c r="AA19" s="17" t="n">
        <f aca="false">IF(AND(D19="M",J19&lt;&gt;""),J19,"")</f>
        <v>85</v>
      </c>
      <c r="AB19" s="17" t="str">
        <f aca="false">IF(AND(D19="F",J19&lt;&gt;""),J19,"")</f>
        <v/>
      </c>
      <c r="AC19" s="17" t="n">
        <f aca="false">IF(AND(D19="M",K19&lt;&gt;""),K19,"")</f>
        <v>81</v>
      </c>
      <c r="AD19" s="17" t="str">
        <f aca="false">IF(AND(D19="F",K19&lt;&gt;""),K19,"")</f>
        <v/>
      </c>
      <c r="AE19" s="24" t="n">
        <f aca="false">IF(AND(D19="M",L19&lt;&gt;""),L19,"")</f>
        <v>83</v>
      </c>
      <c r="AF19" s="24" t="str">
        <f aca="false">IF(AND(D19="F",L19&lt;&gt;""),L19,"")</f>
        <v/>
      </c>
      <c r="AG19" s="33" t="n">
        <f aca="false">IF(AND(D19="M",M19&lt;&gt;""),M19,"")</f>
        <v>83</v>
      </c>
      <c r="AH19" s="24" t="str">
        <f aca="false">IF(AND(D19="F",M19&lt;&gt;""),M19,"")</f>
        <v/>
      </c>
    </row>
    <row r="20" customFormat="false" ht="14.9" hidden="false" customHeight="false" outlineLevel="0" collapsed="false">
      <c r="A20" s="10"/>
      <c r="B20" s="8" t="n">
        <f aca="false">S1!B20</f>
        <v>16</v>
      </c>
      <c r="C20" s="23" t="str">
        <f aca="false">S1!D20</f>
        <v>ሲትራ ሙራድ ሰኢድ</v>
      </c>
      <c r="D20" s="8" t="str">
        <f aca="false">S1!E20</f>
        <v>F</v>
      </c>
      <c r="E20" s="8" t="n">
        <f aca="false">S1!F20</f>
        <v>7</v>
      </c>
      <c r="F20" s="31" t="str">
        <f aca="false">IF(OR(S1!G20="",S2!G20=""),"",(S1!G20+S2!G20)/2)</f>
        <v/>
      </c>
      <c r="G20" s="31" t="str">
        <f aca="false">IF(OR(S1!H20="",S2!H20=""),"",(S1!H20+S2!H20)/2)</f>
        <v/>
      </c>
      <c r="H20" s="31" t="str">
        <f aca="false">IF(OR(S1!I20="",S2!I20=""),"",(S1!I20+S2!I20)/2)</f>
        <v/>
      </c>
      <c r="I20" s="31" t="str">
        <f aca="false">IF(OR(S1!J20="",S2!J20=""),"",(S1!J20+S2!J20)/2)</f>
        <v/>
      </c>
      <c r="J20" s="31" t="str">
        <f aca="false">IF(OR(S1!K20="",S2!K20=""),"",(S1!K20+S2!K20)/2)</f>
        <v/>
      </c>
      <c r="K20" s="31" t="str">
        <f aca="false">IF(OR(S1!L20="",S2!L20=""),"",(S1!L20+S2!L20)/2)</f>
        <v/>
      </c>
      <c r="L20" s="31" t="str">
        <f aca="false">IF(OR(S1!M20="",S2!M20=""),"",(S1!M20+S2!M20)/2)</f>
        <v/>
      </c>
      <c r="M20" s="31" t="str">
        <f aca="false">IF(OR(S1!N20="",S2!N20=""),"",(S1!N20+S2!N20)/2)</f>
        <v/>
      </c>
      <c r="N20" s="8" t="str">
        <f aca="false">IF(OR(S1!P20="",S2!P20=""),"",(S1!P20+S2!P20)/2)</f>
        <v/>
      </c>
      <c r="O20" s="31" t="str">
        <f aca="false">IF(N20="","",IF(AND(B20&lt;&gt;"C",N20&lt;&gt;""),N20/8,IF(AND(B20="C",N20&lt;&gt;""),N20/4)))</f>
        <v/>
      </c>
      <c r="P20" s="8" t="str">
        <f aca="false">IF(N20="","",RANK(O20,$O$5:$O$64))</f>
        <v/>
      </c>
      <c r="Q20" s="32" t="str">
        <f aca="false">IF(O20="","-",IF(AND(O20&gt;=50,D20="M"),$AJ$4,IF(AND(O20&gt;=50,D20="F"),$AJ$5,IF(AND(O20&lt;&gt;"",O20&lt;50,D20="M"),$AJ$6,IF(AND(O20&lt;&gt;"",O20&lt;50,D20="F"),$AJ$7)))))</f>
        <v>-</v>
      </c>
      <c r="R20" s="17" t="n">
        <f aca="false">COUNTIF(F20:M20,"&lt;50")</f>
        <v>0</v>
      </c>
      <c r="S20" s="28" t="str">
        <f aca="false">IF(AND(D20="M",F20&lt;&gt;""),F20,"")</f>
        <v/>
      </c>
      <c r="T20" s="17" t="str">
        <f aca="false">IF(AND(D20="F",F20&lt;&gt;""),F20,"")</f>
        <v/>
      </c>
      <c r="U20" s="17" t="str">
        <f aca="false">IF(AND(D20="M",G20&lt;&gt;""),G20,"")</f>
        <v/>
      </c>
      <c r="V20" s="17" t="str">
        <f aca="false">IF(AND(D20="F",G20&lt;&gt;""),G20,"")</f>
        <v/>
      </c>
      <c r="W20" s="17" t="str">
        <f aca="false">IF(AND(D20="M",H20&lt;&gt;""),H20,"")</f>
        <v/>
      </c>
      <c r="X20" s="17" t="str">
        <f aca="false">IF(AND(D20="F",H20&lt;&gt;""),H20,"")</f>
        <v/>
      </c>
      <c r="Y20" s="17" t="str">
        <f aca="false">IF(AND(D20="M",I20&lt;&gt;""),I20,"")</f>
        <v/>
      </c>
      <c r="Z20" s="17" t="str">
        <f aca="false">IF(AND(D20="F",I20&lt;&gt;""),I20,"")</f>
        <v/>
      </c>
      <c r="AA20" s="17" t="str">
        <f aca="false">IF(AND(D20="M",J20&lt;&gt;""),J20,"")</f>
        <v/>
      </c>
      <c r="AB20" s="17" t="str">
        <f aca="false">IF(AND(D20="F",J20&lt;&gt;""),J20,"")</f>
        <v/>
      </c>
      <c r="AC20" s="17" t="str">
        <f aca="false">IF(AND(D20="M",K20&lt;&gt;""),K20,"")</f>
        <v/>
      </c>
      <c r="AD20" s="17" t="str">
        <f aca="false">IF(AND(D20="F",K20&lt;&gt;""),K20,"")</f>
        <v/>
      </c>
      <c r="AE20" s="24" t="str">
        <f aca="false">IF(AND(D20="M",L20&lt;&gt;""),L20,"")</f>
        <v/>
      </c>
      <c r="AF20" s="24" t="str">
        <f aca="false">IF(AND(D20="F",L20&lt;&gt;""),L20,"")</f>
        <v/>
      </c>
      <c r="AG20" s="33" t="str">
        <f aca="false">IF(AND(D20="M",M20&lt;&gt;""),M20,"")</f>
        <v/>
      </c>
      <c r="AH20" s="24" t="str">
        <f aca="false">IF(AND(D20="F",M20&lt;&gt;""),M20,"")</f>
        <v/>
      </c>
    </row>
    <row r="21" customFormat="false" ht="14.9" hidden="false" customHeight="false" outlineLevel="0" collapsed="false">
      <c r="A21" s="10"/>
      <c r="B21" s="8" t="n">
        <f aca="false">S1!B21</f>
        <v>17</v>
      </c>
      <c r="C21" s="23" t="str">
        <f aca="false">S1!D21</f>
        <v>ሲትራ ኢብራሂም ሰኢድ</v>
      </c>
      <c r="D21" s="8" t="str">
        <f aca="false">S1!E21</f>
        <v>F</v>
      </c>
      <c r="E21" s="8" t="n">
        <f aca="false">S1!F21</f>
        <v>7</v>
      </c>
      <c r="F21" s="31" t="n">
        <f aca="false">IF(OR(S1!G21="",S2!G21=""),"",(S1!G21+S2!G21)/2)</f>
        <v>99</v>
      </c>
      <c r="G21" s="31" t="n">
        <f aca="false">IF(OR(S1!H21="",S2!H21=""),"",(S1!H21+S2!H21)/2)</f>
        <v>100</v>
      </c>
      <c r="H21" s="31" t="n">
        <f aca="false">IF(OR(S1!I21="",S2!I21=""),"",(S1!I21+S2!I21)/2)</f>
        <v>95</v>
      </c>
      <c r="I21" s="31" t="n">
        <f aca="false">IF(OR(S1!J21="",S2!J21=""),"",(S1!J21+S2!J21)/2)</f>
        <v>94</v>
      </c>
      <c r="J21" s="31" t="n">
        <f aca="false">IF(OR(S1!K21="",S2!K21=""),"",(S1!K21+S2!K21)/2)</f>
        <v>98</v>
      </c>
      <c r="K21" s="31" t="n">
        <f aca="false">IF(OR(S1!L21="",S2!L21=""),"",(S1!L21+S2!L21)/2)</f>
        <v>99</v>
      </c>
      <c r="L21" s="31" t="n">
        <f aca="false">IF(OR(S1!M21="",S2!M21=""),"",(S1!M21+S2!M21)/2)</f>
        <v>99</v>
      </c>
      <c r="M21" s="31" t="n">
        <f aca="false">IF(OR(S1!N21="",S2!N21=""),"",(S1!N21+S2!N21)/2)</f>
        <v>83</v>
      </c>
      <c r="N21" s="8" t="n">
        <f aca="false">IF(OR(S1!P21="",S2!P21=""),"",(S1!P21+S2!P21)/2)</f>
        <v>767</v>
      </c>
      <c r="O21" s="31" t="n">
        <f aca="false">IF(N21="","",IF(AND(B21&lt;&gt;"C",N21&lt;&gt;""),N21/8,IF(AND(B21="C",N21&lt;&gt;""),N21/4)))</f>
        <v>95.875</v>
      </c>
      <c r="P21" s="8" t="n">
        <f aca="false">IF(N21="","",RANK(O21,$O$5:$O$64))</f>
        <v>1</v>
      </c>
      <c r="Q21" s="32" t="str">
        <f aca="false">IF(O21="","-",IF(AND(O21&gt;=50,D21="M"),$AJ$4,IF(AND(O21&gt;=50,D21="F"),$AJ$5,IF(AND(O21&lt;&gt;"",O21&lt;50,D21="M"),$AJ$6,IF(AND(O21&lt;&gt;"",O21&lt;50,D21="F"),$AJ$7)))))</f>
        <v>ተዛውራለች</v>
      </c>
      <c r="R21" s="17" t="n">
        <f aca="false">COUNTIF(F21:M21,"&lt;50")</f>
        <v>0</v>
      </c>
      <c r="S21" s="28" t="str">
        <f aca="false">IF(AND(D21="M",F21&lt;&gt;""),F21,"")</f>
        <v/>
      </c>
      <c r="T21" s="17" t="n">
        <f aca="false">IF(AND(D21="F",F21&lt;&gt;""),F21,"")</f>
        <v>99</v>
      </c>
      <c r="U21" s="17" t="str">
        <f aca="false">IF(AND(D21="M",G21&lt;&gt;""),G21,"")</f>
        <v/>
      </c>
      <c r="V21" s="17" t="n">
        <f aca="false">IF(AND(D21="F",G21&lt;&gt;""),G21,"")</f>
        <v>100</v>
      </c>
      <c r="W21" s="17" t="str">
        <f aca="false">IF(AND(D21="M",H21&lt;&gt;""),H21,"")</f>
        <v/>
      </c>
      <c r="X21" s="17" t="n">
        <f aca="false">IF(AND(D21="F",H21&lt;&gt;""),H21,"")</f>
        <v>95</v>
      </c>
      <c r="Y21" s="17" t="str">
        <f aca="false">IF(AND(D21="M",I21&lt;&gt;""),I21,"")</f>
        <v/>
      </c>
      <c r="Z21" s="17" t="n">
        <f aca="false">IF(AND(D21="F",I21&lt;&gt;""),I21,"")</f>
        <v>94</v>
      </c>
      <c r="AA21" s="17" t="str">
        <f aca="false">IF(AND(D21="M",J21&lt;&gt;""),J21,"")</f>
        <v/>
      </c>
      <c r="AB21" s="17" t="n">
        <f aca="false">IF(AND(D21="F",J21&lt;&gt;""),J21,"")</f>
        <v>98</v>
      </c>
      <c r="AC21" s="17" t="str">
        <f aca="false">IF(AND(D21="M",K21&lt;&gt;""),K21,"")</f>
        <v/>
      </c>
      <c r="AD21" s="17" t="n">
        <f aca="false">IF(AND(D21="F",K21&lt;&gt;""),K21,"")</f>
        <v>99</v>
      </c>
      <c r="AE21" s="24" t="str">
        <f aca="false">IF(AND(D21="M",L21&lt;&gt;""),L21,"")</f>
        <v/>
      </c>
      <c r="AF21" s="24" t="n">
        <f aca="false">IF(AND(D21="F",L21&lt;&gt;""),L21,"")</f>
        <v>99</v>
      </c>
      <c r="AG21" s="33" t="str">
        <f aca="false">IF(AND(D21="M",M21&lt;&gt;""),M21,"")</f>
        <v/>
      </c>
      <c r="AH21" s="24" t="n">
        <f aca="false">IF(AND(D21="F",M21&lt;&gt;""),M21,"")</f>
        <v>83</v>
      </c>
    </row>
    <row r="22" customFormat="false" ht="14.9" hidden="false" customHeight="false" outlineLevel="0" collapsed="false">
      <c r="A22" s="10"/>
      <c r="B22" s="8" t="n">
        <f aca="false">S1!B22</f>
        <v>18</v>
      </c>
      <c r="C22" s="23" t="str">
        <f aca="false">S1!D22</f>
        <v>ሶብሪና ኑርየ አደም</v>
      </c>
      <c r="D22" s="8" t="str">
        <f aca="false">S1!E22</f>
        <v>F</v>
      </c>
      <c r="E22" s="8" t="n">
        <f aca="false">S1!F22</f>
        <v>7</v>
      </c>
      <c r="F22" s="31" t="n">
        <f aca="false">IF(OR(S1!G22="",S2!G22=""),"",(S1!G22+S2!G22)/2)</f>
        <v>72</v>
      </c>
      <c r="G22" s="31" t="n">
        <f aca="false">IF(OR(S1!H22="",S2!H22=""),"",(S1!H22+S2!H22)/2)</f>
        <v>83</v>
      </c>
      <c r="H22" s="31" t="n">
        <f aca="false">IF(OR(S1!I22="",S2!I22=""),"",(S1!I22+S2!I22)/2)</f>
        <v>60</v>
      </c>
      <c r="I22" s="31" t="n">
        <f aca="false">IF(OR(S1!J22="",S2!J22=""),"",(S1!J22+S2!J22)/2)</f>
        <v>68</v>
      </c>
      <c r="J22" s="31" t="n">
        <f aca="false">IF(OR(S1!K22="",S2!K22=""),"",(S1!K22+S2!K22)/2)</f>
        <v>86</v>
      </c>
      <c r="K22" s="31" t="n">
        <f aca="false">IF(OR(S1!L22="",S2!L22=""),"",(S1!L22+S2!L22)/2)</f>
        <v>89</v>
      </c>
      <c r="L22" s="31" t="n">
        <f aca="false">IF(OR(S1!M22="",S2!M22=""),"",(S1!M22+S2!M22)/2)</f>
        <v>70</v>
      </c>
      <c r="M22" s="31" t="n">
        <f aca="false">IF(OR(S1!N22="",S2!N22=""),"",(S1!N22+S2!N22)/2)</f>
        <v>75</v>
      </c>
      <c r="N22" s="8" t="n">
        <f aca="false">IF(OR(S1!P22="",S2!P22=""),"",(S1!P22+S2!P22)/2)</f>
        <v>603</v>
      </c>
      <c r="O22" s="31" t="n">
        <f aca="false">IF(N22="","",IF(AND(B22&lt;&gt;"C",N22&lt;&gt;""),N22/8,IF(AND(B22="C",N22&lt;&gt;""),N22/4)))</f>
        <v>75.375</v>
      </c>
      <c r="P22" s="8" t="n">
        <f aca="false">IF(N22="","",RANK(O22,$O$5:$O$64))</f>
        <v>29</v>
      </c>
      <c r="Q22" s="32" t="str">
        <f aca="false">IF(O22="","-",IF(AND(O22&gt;=50,D22="M"),$AJ$4,IF(AND(O22&gt;=50,D22="F"),$AJ$5,IF(AND(O22&lt;&gt;"",O22&lt;50,D22="M"),$AJ$6,IF(AND(O22&lt;&gt;"",O22&lt;50,D22="F"),$AJ$7)))))</f>
        <v>ተዛውራለች</v>
      </c>
      <c r="R22" s="17" t="n">
        <f aca="false">COUNTIF(F22:M22,"&lt;50")</f>
        <v>0</v>
      </c>
      <c r="S22" s="28" t="str">
        <f aca="false">IF(AND(D22="M",F22&lt;&gt;""),F22,"")</f>
        <v/>
      </c>
      <c r="T22" s="17" t="n">
        <f aca="false">IF(AND(D22="F",F22&lt;&gt;""),F22,"")</f>
        <v>72</v>
      </c>
      <c r="U22" s="17" t="str">
        <f aca="false">IF(AND(D22="M",G22&lt;&gt;""),G22,"")</f>
        <v/>
      </c>
      <c r="V22" s="17" t="n">
        <f aca="false">IF(AND(D22="F",G22&lt;&gt;""),G22,"")</f>
        <v>83</v>
      </c>
      <c r="W22" s="17" t="str">
        <f aca="false">IF(AND(D22="M",H22&lt;&gt;""),H22,"")</f>
        <v/>
      </c>
      <c r="X22" s="17" t="n">
        <f aca="false">IF(AND(D22="F",H22&lt;&gt;""),H22,"")</f>
        <v>60</v>
      </c>
      <c r="Y22" s="17" t="str">
        <f aca="false">IF(AND(D22="M",I22&lt;&gt;""),I22,"")</f>
        <v/>
      </c>
      <c r="Z22" s="17" t="n">
        <f aca="false">IF(AND(D22="F",I22&lt;&gt;""),I22,"")</f>
        <v>68</v>
      </c>
      <c r="AA22" s="17" t="str">
        <f aca="false">IF(AND(D22="M",J22&lt;&gt;""),J22,"")</f>
        <v/>
      </c>
      <c r="AB22" s="17" t="n">
        <f aca="false">IF(AND(D22="F",J22&lt;&gt;""),J22,"")</f>
        <v>86</v>
      </c>
      <c r="AC22" s="17" t="str">
        <f aca="false">IF(AND(D22="M",K22&lt;&gt;""),K22,"")</f>
        <v/>
      </c>
      <c r="AD22" s="17" t="n">
        <f aca="false">IF(AND(D22="F",K22&lt;&gt;""),K22,"")</f>
        <v>89</v>
      </c>
      <c r="AE22" s="24" t="str">
        <f aca="false">IF(AND(D22="M",L22&lt;&gt;""),L22,"")</f>
        <v/>
      </c>
      <c r="AF22" s="24" t="n">
        <f aca="false">IF(AND(D22="F",L22&lt;&gt;""),L22,"")</f>
        <v>70</v>
      </c>
      <c r="AG22" s="33" t="str">
        <f aca="false">IF(AND(D22="M",M22&lt;&gt;""),M22,"")</f>
        <v/>
      </c>
      <c r="AH22" s="24" t="n">
        <f aca="false">IF(AND(D22="F",M22&lt;&gt;""),M22,"")</f>
        <v>75</v>
      </c>
    </row>
    <row r="23" customFormat="false" ht="14.9" hidden="false" customHeight="false" outlineLevel="0" collapsed="false">
      <c r="A23" s="10"/>
      <c r="B23" s="8" t="n">
        <f aca="false">S1!B23</f>
        <v>19</v>
      </c>
      <c r="C23" s="23" t="str">
        <f aca="false">S1!D23</f>
        <v>ሷሊሀ ሙሀመድ ሰኢድ</v>
      </c>
      <c r="D23" s="8" t="str">
        <f aca="false">S1!E23</f>
        <v>F</v>
      </c>
      <c r="E23" s="8" t="n">
        <f aca="false">S1!F23</f>
        <v>7</v>
      </c>
      <c r="F23" s="31" t="n">
        <f aca="false">IF(OR(S1!G23="",S2!G23=""),"",(S1!G23+S2!G23)/2)</f>
        <v>52</v>
      </c>
      <c r="G23" s="31" t="n">
        <f aca="false">IF(OR(S1!H23="",S2!H23=""),"",(S1!H23+S2!H23)/2)</f>
        <v>62</v>
      </c>
      <c r="H23" s="31" t="n">
        <f aca="false">IF(OR(S1!I23="",S2!I23=""),"",(S1!I23+S2!I23)/2)</f>
        <v>41</v>
      </c>
      <c r="I23" s="31" t="n">
        <f aca="false">IF(OR(S1!J23="",S2!J23=""),"",(S1!J23+S2!J23)/2)</f>
        <v>62</v>
      </c>
      <c r="J23" s="31" t="n">
        <f aca="false">IF(OR(S1!K23="",S2!K23=""),"",(S1!K23+S2!K23)/2)</f>
        <v>64</v>
      </c>
      <c r="K23" s="31" t="n">
        <f aca="false">IF(OR(S1!L23="",S2!L23=""),"",(S1!L23+S2!L23)/2)</f>
        <v>70</v>
      </c>
      <c r="L23" s="31" t="n">
        <f aca="false">IF(OR(S1!M23="",S2!M23=""),"",(S1!M23+S2!M23)/2)</f>
        <v>81</v>
      </c>
      <c r="M23" s="31" t="n">
        <f aca="false">IF(OR(S1!N23="",S2!N23=""),"",(S1!N23+S2!N23)/2)</f>
        <v>94</v>
      </c>
      <c r="N23" s="8" t="n">
        <f aca="false">IF(OR(S1!P23="",S2!P23=""),"",(S1!P23+S2!P23)/2)</f>
        <v>526</v>
      </c>
      <c r="O23" s="31" t="n">
        <f aca="false">IF(N23="","",IF(AND(B23&lt;&gt;"C",N23&lt;&gt;""),N23/8,IF(AND(B23="C",N23&lt;&gt;""),N23/4)))</f>
        <v>65.75</v>
      </c>
      <c r="P23" s="8" t="n">
        <f aca="false">IF(N23="","",RANK(O23,$O$5:$O$64))</f>
        <v>40</v>
      </c>
      <c r="Q23" s="32" t="str">
        <f aca="false">IF(O23="","-",IF(AND(O23&gt;=50,D23="M"),$AJ$4,IF(AND(O23&gt;=50,D23="F"),$AJ$5,IF(AND(O23&lt;&gt;"",O23&lt;50,D23="M"),$AJ$6,IF(AND(O23&lt;&gt;"",O23&lt;50,D23="F"),$AJ$7)))))</f>
        <v>ተዛውራለች</v>
      </c>
      <c r="R23" s="17" t="n">
        <f aca="false">COUNTIF(F23:M23,"&lt;50")</f>
        <v>1</v>
      </c>
      <c r="S23" s="28" t="str">
        <f aca="false">IF(AND(D23="M",F23&lt;&gt;""),F23,"")</f>
        <v/>
      </c>
      <c r="T23" s="17" t="n">
        <f aca="false">IF(AND(D23="F",F23&lt;&gt;""),F23,"")</f>
        <v>52</v>
      </c>
      <c r="U23" s="17" t="str">
        <f aca="false">IF(AND(D23="M",G23&lt;&gt;""),G23,"")</f>
        <v/>
      </c>
      <c r="V23" s="17" t="n">
        <f aca="false">IF(AND(D23="F",G23&lt;&gt;""),G23,"")</f>
        <v>62</v>
      </c>
      <c r="W23" s="17" t="str">
        <f aca="false">IF(AND(D23="M",H23&lt;&gt;""),H23,"")</f>
        <v/>
      </c>
      <c r="X23" s="17" t="n">
        <f aca="false">IF(AND(D23="F",H23&lt;&gt;""),H23,"")</f>
        <v>41</v>
      </c>
      <c r="Y23" s="17" t="str">
        <f aca="false">IF(AND(D23="M",I23&lt;&gt;""),I23,"")</f>
        <v/>
      </c>
      <c r="Z23" s="17" t="n">
        <f aca="false">IF(AND(D23="F",I23&lt;&gt;""),I23,"")</f>
        <v>62</v>
      </c>
      <c r="AA23" s="17" t="str">
        <f aca="false">IF(AND(D23="M",J23&lt;&gt;""),J23,"")</f>
        <v/>
      </c>
      <c r="AB23" s="17" t="n">
        <f aca="false">IF(AND(D23="F",J23&lt;&gt;""),J23,"")</f>
        <v>64</v>
      </c>
      <c r="AC23" s="17" t="str">
        <f aca="false">IF(AND(D23="M",K23&lt;&gt;""),K23,"")</f>
        <v/>
      </c>
      <c r="AD23" s="17" t="n">
        <f aca="false">IF(AND(D23="F",K23&lt;&gt;""),K23,"")</f>
        <v>70</v>
      </c>
      <c r="AE23" s="24" t="str">
        <f aca="false">IF(AND(D23="M",L23&lt;&gt;""),L23,"")</f>
        <v/>
      </c>
      <c r="AF23" s="24" t="n">
        <f aca="false">IF(AND(D23="F",L23&lt;&gt;""),L23,"")</f>
        <v>81</v>
      </c>
      <c r="AG23" s="33" t="str">
        <f aca="false">IF(AND(D23="M",M23&lt;&gt;""),M23,"")</f>
        <v/>
      </c>
      <c r="AH23" s="24" t="n">
        <f aca="false">IF(AND(D23="F",M23&lt;&gt;""),M23,"")</f>
        <v>94</v>
      </c>
    </row>
    <row r="24" customFormat="false" ht="14.9" hidden="false" customHeight="false" outlineLevel="0" collapsed="false">
      <c r="A24" s="10"/>
      <c r="B24" s="8" t="n">
        <f aca="false">S1!B24</f>
        <v>20</v>
      </c>
      <c r="C24" s="23" t="str">
        <f aca="false">S1!D24</f>
        <v>ረውዷ አህመድ ኑር </v>
      </c>
      <c r="D24" s="8" t="str">
        <f aca="false">S1!E24</f>
        <v>F</v>
      </c>
      <c r="E24" s="8" t="n">
        <f aca="false">S1!F24</f>
        <v>7</v>
      </c>
      <c r="F24" s="31" t="n">
        <f aca="false">IF(OR(S1!G24="",S2!G24=""),"",(S1!G24+S2!G24)/2)</f>
        <v>80</v>
      </c>
      <c r="G24" s="31" t="n">
        <f aca="false">IF(OR(S1!H24="",S2!H24=""),"",(S1!H24+S2!H24)/2)</f>
        <v>78</v>
      </c>
      <c r="H24" s="31" t="n">
        <f aca="false">IF(OR(S1!I24="",S2!I24=""),"",(S1!I24+S2!I24)/2)</f>
        <v>91</v>
      </c>
      <c r="I24" s="31" t="n">
        <f aca="false">IF(OR(S1!J24="",S2!J24=""),"",(S1!J24+S2!J24)/2)</f>
        <v>75</v>
      </c>
      <c r="J24" s="31" t="n">
        <f aca="false">IF(OR(S1!K24="",S2!K24=""),"",(S1!K24+S2!K24)/2)</f>
        <v>78</v>
      </c>
      <c r="K24" s="31" t="n">
        <f aca="false">IF(OR(S1!L24="",S2!L24=""),"",(S1!L24+S2!L24)/2)</f>
        <v>85</v>
      </c>
      <c r="L24" s="31" t="n">
        <f aca="false">IF(OR(S1!M24="",S2!M24=""),"",(S1!M24+S2!M24)/2)</f>
        <v>72</v>
      </c>
      <c r="M24" s="31" t="n">
        <f aca="false">IF(OR(S1!N24="",S2!N24=""),"",(S1!N24+S2!N24)/2)</f>
        <v>78</v>
      </c>
      <c r="N24" s="8" t="n">
        <f aca="false">IF(OR(S1!P24="",S2!P24=""),"",(S1!P24+S2!P24)/2)</f>
        <v>637</v>
      </c>
      <c r="O24" s="31" t="n">
        <f aca="false">IF(N24="","",IF(AND(B24&lt;&gt;"C",N24&lt;&gt;""),N24/8,IF(AND(B24="C",N24&lt;&gt;""),N24/4)))</f>
        <v>79.625</v>
      </c>
      <c r="P24" s="8" t="n">
        <f aca="false">IF(N24="","",RANK(O24,$O$5:$O$64))</f>
        <v>23</v>
      </c>
      <c r="Q24" s="32" t="str">
        <f aca="false">IF(O24="","-",IF(AND(O24&gt;=50,D24="M"),$AJ$4,IF(AND(O24&gt;=50,D24="F"),$AJ$5,IF(AND(O24&lt;&gt;"",O24&lt;50,D24="M"),$AJ$6,IF(AND(O24&lt;&gt;"",O24&lt;50,D24="F"),$AJ$7)))))</f>
        <v>ተዛውራለች</v>
      </c>
      <c r="R24" s="17" t="n">
        <f aca="false">COUNTIF(F24:M24,"&lt;50")</f>
        <v>0</v>
      </c>
      <c r="S24" s="28" t="str">
        <f aca="false">IF(AND(D24="M",F24&lt;&gt;""),F24,"")</f>
        <v/>
      </c>
      <c r="T24" s="17" t="n">
        <f aca="false">IF(AND(D24="F",F24&lt;&gt;""),F24,"")</f>
        <v>80</v>
      </c>
      <c r="U24" s="17" t="str">
        <f aca="false">IF(AND(D24="M",G24&lt;&gt;""),G24,"")</f>
        <v/>
      </c>
      <c r="V24" s="17" t="n">
        <f aca="false">IF(AND(D24="F",G24&lt;&gt;""),G24,"")</f>
        <v>78</v>
      </c>
      <c r="W24" s="17" t="str">
        <f aca="false">IF(AND(D24="M",H24&lt;&gt;""),H24,"")</f>
        <v/>
      </c>
      <c r="X24" s="17" t="n">
        <f aca="false">IF(AND(D24="F",H24&lt;&gt;""),H24,"")</f>
        <v>91</v>
      </c>
      <c r="Y24" s="17" t="str">
        <f aca="false">IF(AND(D24="M",I24&lt;&gt;""),I24,"")</f>
        <v/>
      </c>
      <c r="Z24" s="17" t="n">
        <f aca="false">IF(AND(D24="F",I24&lt;&gt;""),I24,"")</f>
        <v>75</v>
      </c>
      <c r="AA24" s="17" t="str">
        <f aca="false">IF(AND(D24="M",J24&lt;&gt;""),J24,"")</f>
        <v/>
      </c>
      <c r="AB24" s="17" t="n">
        <f aca="false">IF(AND(D24="F",J24&lt;&gt;""),J24,"")</f>
        <v>78</v>
      </c>
      <c r="AC24" s="17" t="str">
        <f aca="false">IF(AND(D24="M",K24&lt;&gt;""),K24,"")</f>
        <v/>
      </c>
      <c r="AD24" s="17" t="n">
        <f aca="false">IF(AND(D24="F",K24&lt;&gt;""),K24,"")</f>
        <v>85</v>
      </c>
      <c r="AE24" s="24" t="str">
        <f aca="false">IF(AND(D24="M",L24&lt;&gt;""),L24,"")</f>
        <v/>
      </c>
      <c r="AF24" s="24" t="n">
        <f aca="false">IF(AND(D24="F",L24&lt;&gt;""),L24,"")</f>
        <v>72</v>
      </c>
      <c r="AG24" s="33" t="str">
        <f aca="false">IF(AND(D24="M",M24&lt;&gt;""),M24,"")</f>
        <v/>
      </c>
      <c r="AH24" s="24" t="n">
        <f aca="false">IF(AND(D24="F",M24&lt;&gt;""),M24,"")</f>
        <v>78</v>
      </c>
    </row>
    <row r="25" customFormat="false" ht="14.9" hidden="false" customHeight="false" outlineLevel="0" collapsed="false">
      <c r="A25" s="10"/>
      <c r="B25" s="8" t="n">
        <f aca="false">S1!B25</f>
        <v>21</v>
      </c>
      <c r="C25" s="23" t="str">
        <f aca="false">S1!D25</f>
        <v>ቃሲም ሰኢድ ሁሴን</v>
      </c>
      <c r="D25" s="8" t="str">
        <f aca="false">S1!E25</f>
        <v>M</v>
      </c>
      <c r="E25" s="8" t="n">
        <f aca="false">S1!F25</f>
        <v>7</v>
      </c>
      <c r="F25" s="31" t="n">
        <f aca="false">IF(OR(S1!G25="",S2!G25=""),"",(S1!G25+S2!G25)/2)</f>
        <v>50</v>
      </c>
      <c r="G25" s="31" t="n">
        <f aca="false">IF(OR(S1!H25="",S2!H25=""),"",(S1!H25+S2!H25)/2)</f>
        <v>61</v>
      </c>
      <c r="H25" s="31" t="n">
        <f aca="false">IF(OR(S1!I25="",S2!I25=""),"",(S1!I25+S2!I25)/2)</f>
        <v>54</v>
      </c>
      <c r="I25" s="31" t="n">
        <f aca="false">IF(OR(S1!J25="",S2!J25=""),"",(S1!J25+S2!J25)/2)</f>
        <v>49</v>
      </c>
      <c r="J25" s="31" t="n">
        <f aca="false">IF(OR(S1!K25="",S2!K25=""),"",(S1!K25+S2!K25)/2)</f>
        <v>51</v>
      </c>
      <c r="K25" s="31" t="n">
        <f aca="false">IF(OR(S1!L25="",S2!L25=""),"",(S1!L25+S2!L25)/2)</f>
        <v>60</v>
      </c>
      <c r="L25" s="31" t="n">
        <f aca="false">IF(OR(S1!M25="",S2!M25=""),"",(S1!M25+S2!M25)/2)</f>
        <v>73</v>
      </c>
      <c r="M25" s="31" t="n">
        <f aca="false">IF(OR(S1!N25="",S2!N25=""),"",(S1!N25+S2!N25)/2)</f>
        <v>59</v>
      </c>
      <c r="N25" s="8" t="n">
        <f aca="false">IF(OR(S1!P25="",S2!P25=""),"",(S1!P25+S2!P25)/2)</f>
        <v>457</v>
      </c>
      <c r="O25" s="31" t="n">
        <f aca="false">IF(N25="","",IF(AND(B25&lt;&gt;"C",N25&lt;&gt;""),N25/8,IF(AND(B25="C",N25&lt;&gt;""),N25/4)))</f>
        <v>57.125</v>
      </c>
      <c r="P25" s="8" t="n">
        <f aca="false">IF(N25="","",RANK(O25,$O$5:$O$64))</f>
        <v>48</v>
      </c>
      <c r="Q25" s="32" t="str">
        <f aca="false">IF(O25="","-",IF(AND(O25&gt;=50,D25="M"),$AJ$4,IF(AND(O25&gt;=50,D25="F"),$AJ$5,IF(AND(O25&lt;&gt;"",O25&lt;50,D25="M"),$AJ$6,IF(AND(O25&lt;&gt;"",O25&lt;50,D25="F"),$AJ$7)))))</f>
        <v>ተዛውሯል</v>
      </c>
      <c r="R25" s="17" t="n">
        <f aca="false">COUNTIF(F25:M25,"&lt;50")</f>
        <v>1</v>
      </c>
      <c r="S25" s="28" t="n">
        <f aca="false">IF(AND(D25="M",F25&lt;&gt;""),F25,"")</f>
        <v>50</v>
      </c>
      <c r="T25" s="17" t="str">
        <f aca="false">IF(AND(D25="F",F25&lt;&gt;""),F25,"")</f>
        <v/>
      </c>
      <c r="U25" s="17" t="n">
        <f aca="false">IF(AND(D25="M",G25&lt;&gt;""),G25,"")</f>
        <v>61</v>
      </c>
      <c r="V25" s="17" t="str">
        <f aca="false">IF(AND(D25="F",G25&lt;&gt;""),G25,"")</f>
        <v/>
      </c>
      <c r="W25" s="17" t="n">
        <f aca="false">IF(AND(D25="M",H25&lt;&gt;""),H25,"")</f>
        <v>54</v>
      </c>
      <c r="X25" s="17" t="str">
        <f aca="false">IF(AND(D25="F",H25&lt;&gt;""),H25,"")</f>
        <v/>
      </c>
      <c r="Y25" s="17" t="n">
        <f aca="false">IF(AND(D25="M",I25&lt;&gt;""),I25,"")</f>
        <v>49</v>
      </c>
      <c r="Z25" s="17" t="str">
        <f aca="false">IF(AND(D25="F",I25&lt;&gt;""),I25,"")</f>
        <v/>
      </c>
      <c r="AA25" s="17" t="n">
        <f aca="false">IF(AND(D25="M",J25&lt;&gt;""),J25,"")</f>
        <v>51</v>
      </c>
      <c r="AB25" s="17" t="str">
        <f aca="false">IF(AND(D25="F",J25&lt;&gt;""),J25,"")</f>
        <v/>
      </c>
      <c r="AC25" s="17" t="n">
        <f aca="false">IF(AND(D25="M",K25&lt;&gt;""),K25,"")</f>
        <v>60</v>
      </c>
      <c r="AD25" s="17" t="str">
        <f aca="false">IF(AND(D25="F",K25&lt;&gt;""),K25,"")</f>
        <v/>
      </c>
      <c r="AE25" s="24" t="n">
        <f aca="false">IF(AND(D25="M",L25&lt;&gt;""),L25,"")</f>
        <v>73</v>
      </c>
      <c r="AF25" s="24" t="str">
        <f aca="false">IF(AND(D25="F",L25&lt;&gt;""),L25,"")</f>
        <v/>
      </c>
      <c r="AG25" s="33" t="n">
        <f aca="false">IF(AND(D25="M",M25&lt;&gt;""),M25,"")</f>
        <v>59</v>
      </c>
      <c r="AH25" s="24" t="str">
        <f aca="false">IF(AND(D25="F",M25&lt;&gt;""),M25,"")</f>
        <v/>
      </c>
    </row>
    <row r="26" customFormat="false" ht="14.9" hidden="false" customHeight="false" outlineLevel="0" collapsed="false">
      <c r="A26" s="10"/>
      <c r="B26" s="8" t="n">
        <f aca="false">S1!B26</f>
        <v>22</v>
      </c>
      <c r="C26" s="23" t="str">
        <f aca="false">S1!D26</f>
        <v>ተማዱር ደሳለኝ ገብርየ</v>
      </c>
      <c r="D26" s="8" t="str">
        <f aca="false">S1!E26</f>
        <v>F</v>
      </c>
      <c r="E26" s="8" t="n">
        <f aca="false">S1!F26</f>
        <v>7</v>
      </c>
      <c r="F26" s="31" t="n">
        <f aca="false">IF(OR(S1!G26="",S2!G26=""),"",(S1!G26+S2!G26)/2)</f>
        <v>94</v>
      </c>
      <c r="G26" s="31" t="n">
        <f aca="false">IF(OR(S1!H26="",S2!H26=""),"",(S1!H26+S2!H26)/2)</f>
        <v>95</v>
      </c>
      <c r="H26" s="31" t="n">
        <f aca="false">IF(OR(S1!I26="",S2!I26=""),"",(S1!I26+S2!I26)/2)</f>
        <v>96</v>
      </c>
      <c r="I26" s="31" t="n">
        <f aca="false">IF(OR(S1!J26="",S2!J26=""),"",(S1!J26+S2!J26)/2)</f>
        <v>89</v>
      </c>
      <c r="J26" s="31" t="n">
        <f aca="false">IF(OR(S1!K26="",S2!K26=""),"",(S1!K26+S2!K26)/2)</f>
        <v>96</v>
      </c>
      <c r="K26" s="31" t="n">
        <f aca="false">IF(OR(S1!L26="",S2!L26=""),"",(S1!L26+S2!L26)/2)</f>
        <v>85</v>
      </c>
      <c r="L26" s="31" t="n">
        <f aca="false">IF(OR(S1!M26="",S2!M26=""),"",(S1!M26+S2!M26)/2)</f>
        <v>89</v>
      </c>
      <c r="M26" s="31" t="n">
        <f aca="false">IF(OR(S1!N26="",S2!N26=""),"",(S1!N26+S2!N26)/2)</f>
        <v>70</v>
      </c>
      <c r="N26" s="8" t="n">
        <f aca="false">IF(OR(S1!P26="",S2!P26=""),"",(S1!P26+S2!P26)/2)</f>
        <v>714</v>
      </c>
      <c r="O26" s="31" t="n">
        <f aca="false">IF(N26="","",IF(AND(B26&lt;&gt;"C",N26&lt;&gt;""),N26/8,IF(AND(B26="C",N26&lt;&gt;""),N26/4)))</f>
        <v>89.25</v>
      </c>
      <c r="P26" s="8" t="n">
        <f aca="false">IF(N26="","",RANK(O26,$O$5:$O$64))</f>
        <v>4</v>
      </c>
      <c r="Q26" s="32" t="str">
        <f aca="false">IF(O26="","-",IF(AND(O26&gt;=50,D26="M"),$AJ$4,IF(AND(O26&gt;=50,D26="F"),$AJ$5,IF(AND(O26&lt;&gt;"",O26&lt;50,D26="M"),$AJ$6,IF(AND(O26&lt;&gt;"",O26&lt;50,D26="F"),$AJ$7)))))</f>
        <v>ተዛውራለች</v>
      </c>
      <c r="R26" s="17" t="n">
        <f aca="false">COUNTIF(F26:M26,"&lt;50")</f>
        <v>0</v>
      </c>
      <c r="S26" s="28" t="str">
        <f aca="false">IF(AND(D26="M",F26&lt;&gt;""),F26,"")</f>
        <v/>
      </c>
      <c r="T26" s="17" t="n">
        <f aca="false">IF(AND(D26="F",F26&lt;&gt;""),F26,"")</f>
        <v>94</v>
      </c>
      <c r="U26" s="17" t="str">
        <f aca="false">IF(AND(D26="M",G26&lt;&gt;""),G26,"")</f>
        <v/>
      </c>
      <c r="V26" s="17" t="n">
        <f aca="false">IF(AND(D26="F",G26&lt;&gt;""),G26,"")</f>
        <v>95</v>
      </c>
      <c r="W26" s="17" t="str">
        <f aca="false">IF(AND(D26="M",H26&lt;&gt;""),H26,"")</f>
        <v/>
      </c>
      <c r="X26" s="17" t="n">
        <f aca="false">IF(AND(D26="F",H26&lt;&gt;""),H26,"")</f>
        <v>96</v>
      </c>
      <c r="Y26" s="17" t="str">
        <f aca="false">IF(AND(D26="M",I26&lt;&gt;""),I26,"")</f>
        <v/>
      </c>
      <c r="Z26" s="17" t="n">
        <f aca="false">IF(AND(D26="F",I26&lt;&gt;""),I26,"")</f>
        <v>89</v>
      </c>
      <c r="AA26" s="17" t="str">
        <f aca="false">IF(AND(D26="M",J26&lt;&gt;""),J26,"")</f>
        <v/>
      </c>
      <c r="AB26" s="17" t="n">
        <f aca="false">IF(AND(D26="F",J26&lt;&gt;""),J26,"")</f>
        <v>96</v>
      </c>
      <c r="AC26" s="17" t="str">
        <f aca="false">IF(AND(D26="M",K26&lt;&gt;""),K26,"")</f>
        <v/>
      </c>
      <c r="AD26" s="17" t="n">
        <f aca="false">IF(AND(D26="F",K26&lt;&gt;""),K26,"")</f>
        <v>85</v>
      </c>
      <c r="AE26" s="24" t="str">
        <f aca="false">IF(AND(D26="M",L26&lt;&gt;""),L26,"")</f>
        <v/>
      </c>
      <c r="AF26" s="24" t="n">
        <f aca="false">IF(AND(D26="F",L26&lt;&gt;""),L26,"")</f>
        <v>89</v>
      </c>
      <c r="AG26" s="33" t="str">
        <f aca="false">IF(AND(D26="M",M26&lt;&gt;""),M26,"")</f>
        <v/>
      </c>
      <c r="AH26" s="24" t="n">
        <f aca="false">IF(AND(D26="F",M26&lt;&gt;""),M26,"")</f>
        <v>70</v>
      </c>
    </row>
    <row r="27" customFormat="false" ht="14.9" hidden="false" customHeight="false" outlineLevel="0" collapsed="false">
      <c r="A27" s="10"/>
      <c r="B27" s="8" t="n">
        <f aca="false">S1!B27</f>
        <v>23</v>
      </c>
      <c r="C27" s="23" t="str">
        <f aca="false">S1!D27</f>
        <v>ተምኪን ሱለይማን ኡመር</v>
      </c>
      <c r="D27" s="8" t="str">
        <f aca="false">S1!E27</f>
        <v>M</v>
      </c>
      <c r="E27" s="8" t="n">
        <f aca="false">S1!F27</f>
        <v>7</v>
      </c>
      <c r="F27" s="31" t="n">
        <f aca="false">IF(OR(S1!G27="",S2!G27=""),"",(S1!G27+S2!G27)/2)</f>
        <v>77</v>
      </c>
      <c r="G27" s="31" t="n">
        <f aca="false">IF(OR(S1!H27="",S2!H27=""),"",(S1!H27+S2!H27)/2)</f>
        <v>77</v>
      </c>
      <c r="H27" s="31" t="n">
        <f aca="false">IF(OR(S1!I27="",S2!I27=""),"",(S1!I27+S2!I27)/2)</f>
        <v>86</v>
      </c>
      <c r="I27" s="31" t="n">
        <f aca="false">IF(OR(S1!J27="",S2!J27=""),"",(S1!J27+S2!J27)/2)</f>
        <v>64</v>
      </c>
      <c r="J27" s="31" t="n">
        <f aca="false">IF(OR(S1!K27="",S2!K27=""),"",(S1!K27+S2!K27)/2)</f>
        <v>72</v>
      </c>
      <c r="K27" s="31" t="n">
        <f aca="false">IF(OR(S1!L27="",S2!L27=""),"",(S1!L27+S2!L27)/2)</f>
        <v>76</v>
      </c>
      <c r="L27" s="31" t="n">
        <f aca="false">IF(OR(S1!M27="",S2!M27=""),"",(S1!M27+S2!M27)/2)</f>
        <v>81</v>
      </c>
      <c r="M27" s="31" t="n">
        <f aca="false">IF(OR(S1!N27="",S2!N27=""),"",(S1!N27+S2!N27)/2)</f>
        <v>86</v>
      </c>
      <c r="N27" s="8" t="n">
        <f aca="false">IF(OR(S1!P27="",S2!P27=""),"",(S1!P27+S2!P27)/2)</f>
        <v>619</v>
      </c>
      <c r="O27" s="31" t="n">
        <f aca="false">IF(N27="","",IF(AND(B27&lt;&gt;"C",N27&lt;&gt;""),N27/8,IF(AND(B27="C",N27&lt;&gt;""),N27/4)))</f>
        <v>77.375</v>
      </c>
      <c r="P27" s="8" t="n">
        <f aca="false">IF(N27="","",RANK(O27,$O$5:$O$64))</f>
        <v>27</v>
      </c>
      <c r="Q27" s="32" t="str">
        <f aca="false">IF(O27="","-",IF(AND(O27&gt;=50,D27="M"),$AJ$4,IF(AND(O27&gt;=50,D27="F"),$AJ$5,IF(AND(O27&lt;&gt;"",O27&lt;50,D27="M"),$AJ$6,IF(AND(O27&lt;&gt;"",O27&lt;50,D27="F"),$AJ$7)))))</f>
        <v>ተዛውሯል</v>
      </c>
      <c r="R27" s="17" t="n">
        <f aca="false">COUNTIF(F27:M27,"&lt;50")</f>
        <v>0</v>
      </c>
      <c r="S27" s="28" t="n">
        <f aca="false">IF(AND(D27="M",F27&lt;&gt;""),F27,"")</f>
        <v>77</v>
      </c>
      <c r="T27" s="17" t="str">
        <f aca="false">IF(AND(D27="F",F27&lt;&gt;""),F27,"")</f>
        <v/>
      </c>
      <c r="U27" s="17" t="n">
        <f aca="false">IF(AND(D27="M",G27&lt;&gt;""),G27,"")</f>
        <v>77</v>
      </c>
      <c r="V27" s="17" t="str">
        <f aca="false">IF(AND(D27="F",G27&lt;&gt;""),G27,"")</f>
        <v/>
      </c>
      <c r="W27" s="17" t="n">
        <f aca="false">IF(AND(D27="M",H27&lt;&gt;""),H27,"")</f>
        <v>86</v>
      </c>
      <c r="X27" s="17" t="str">
        <f aca="false">IF(AND(D27="F",H27&lt;&gt;""),H27,"")</f>
        <v/>
      </c>
      <c r="Y27" s="17" t="n">
        <f aca="false">IF(AND(D27="M",I27&lt;&gt;""),I27,"")</f>
        <v>64</v>
      </c>
      <c r="Z27" s="17" t="str">
        <f aca="false">IF(AND(D27="F",I27&lt;&gt;""),I27,"")</f>
        <v/>
      </c>
      <c r="AA27" s="17" t="n">
        <f aca="false">IF(AND(D27="M",J27&lt;&gt;""),J27,"")</f>
        <v>72</v>
      </c>
      <c r="AB27" s="17" t="str">
        <f aca="false">IF(AND(D27="F",J27&lt;&gt;""),J27,"")</f>
        <v/>
      </c>
      <c r="AC27" s="17" t="n">
        <f aca="false">IF(AND(D27="M",K27&lt;&gt;""),K27,"")</f>
        <v>76</v>
      </c>
      <c r="AD27" s="17" t="str">
        <f aca="false">IF(AND(D27="F",K27&lt;&gt;""),K27,"")</f>
        <v/>
      </c>
      <c r="AE27" s="24" t="n">
        <f aca="false">IF(AND(D27="M",L27&lt;&gt;""),L27,"")</f>
        <v>81</v>
      </c>
      <c r="AF27" s="24" t="str">
        <f aca="false">IF(AND(D27="F",L27&lt;&gt;""),L27,"")</f>
        <v/>
      </c>
      <c r="AG27" s="33" t="n">
        <f aca="false">IF(AND(D27="M",M27&lt;&gt;""),M27,"")</f>
        <v>86</v>
      </c>
      <c r="AH27" s="24" t="str">
        <f aca="false">IF(AND(D27="F",M27&lt;&gt;""),M27,"")</f>
        <v/>
      </c>
    </row>
    <row r="28" customFormat="false" ht="14.9" hidden="false" customHeight="false" outlineLevel="0" collapsed="false">
      <c r="A28" s="10"/>
      <c r="B28" s="8" t="n">
        <f aca="false">S1!B28</f>
        <v>24</v>
      </c>
      <c r="C28" s="23" t="str">
        <f aca="false">S1!D28</f>
        <v>ተውፊቅ አንዋር ብርሀን</v>
      </c>
      <c r="D28" s="8" t="str">
        <f aca="false">S1!E28</f>
        <v>M</v>
      </c>
      <c r="E28" s="8" t="n">
        <f aca="false">S1!F28</f>
        <v>7</v>
      </c>
      <c r="F28" s="31" t="n">
        <f aca="false">IF(OR(S1!G28="",S2!G28=""),"",(S1!G28+S2!G28)/2)</f>
        <v>87</v>
      </c>
      <c r="G28" s="31" t="n">
        <f aca="false">IF(OR(S1!H28="",S2!H28=""),"",(S1!H28+S2!H28)/2)</f>
        <v>75</v>
      </c>
      <c r="H28" s="31" t="n">
        <f aca="false">IF(OR(S1!I28="",S2!I28=""),"",(S1!I28+S2!I28)/2)</f>
        <v>75</v>
      </c>
      <c r="I28" s="31" t="n">
        <f aca="false">IF(OR(S1!J28="",S2!J28=""),"",(S1!J28+S2!J28)/2)</f>
        <v>63</v>
      </c>
      <c r="J28" s="31" t="n">
        <f aca="false">IF(OR(S1!K28="",S2!K28=""),"",(S1!K28+S2!K28)/2)</f>
        <v>64</v>
      </c>
      <c r="K28" s="31" t="n">
        <f aca="false">IF(OR(S1!L28="",S2!L28=""),"",(S1!L28+S2!L28)/2)</f>
        <v>78</v>
      </c>
      <c r="L28" s="31" t="n">
        <f aca="false">IF(OR(S1!M28="",S2!M28=""),"",(S1!M28+S2!M28)/2)</f>
        <v>72</v>
      </c>
      <c r="M28" s="31" t="n">
        <f aca="false">IF(OR(S1!N28="",S2!N28=""),"",(S1!N28+S2!N28)/2)</f>
        <v>73</v>
      </c>
      <c r="N28" s="8" t="n">
        <f aca="false">IF(OR(S1!P28="",S2!P28=""),"",(S1!P28+S2!P28)/2)</f>
        <v>587</v>
      </c>
      <c r="O28" s="31" t="n">
        <f aca="false">IF(N28="","",IF(AND(B28&lt;&gt;"C",N28&lt;&gt;""),N28/8,IF(AND(B28="C",N28&lt;&gt;""),N28/4)))</f>
        <v>73.375</v>
      </c>
      <c r="P28" s="8" t="n">
        <f aca="false">IF(N28="","",RANK(O28,$O$5:$O$64))</f>
        <v>34</v>
      </c>
      <c r="Q28" s="32" t="str">
        <f aca="false">IF(O28="","-",IF(AND(O28&gt;=50,D28="M"),$AJ$4,IF(AND(O28&gt;=50,D28="F"),$AJ$5,IF(AND(O28&lt;&gt;"",O28&lt;50,D28="M"),$AJ$6,IF(AND(O28&lt;&gt;"",O28&lt;50,D28="F"),$AJ$7)))))</f>
        <v>ተዛውሯል</v>
      </c>
      <c r="R28" s="17" t="n">
        <f aca="false">COUNTIF(F28:M28,"&lt;50")</f>
        <v>0</v>
      </c>
      <c r="S28" s="28" t="n">
        <f aca="false">IF(AND(D28="M",F28&lt;&gt;""),F28,"")</f>
        <v>87</v>
      </c>
      <c r="T28" s="17" t="str">
        <f aca="false">IF(AND(D28="F",F28&lt;&gt;""),F28,"")</f>
        <v/>
      </c>
      <c r="U28" s="17" t="n">
        <f aca="false">IF(AND(D28="M",G28&lt;&gt;""),G28,"")</f>
        <v>75</v>
      </c>
      <c r="V28" s="17" t="str">
        <f aca="false">IF(AND(D28="F",G28&lt;&gt;""),G28,"")</f>
        <v/>
      </c>
      <c r="W28" s="17" t="n">
        <f aca="false">IF(AND(D28="M",H28&lt;&gt;""),H28,"")</f>
        <v>75</v>
      </c>
      <c r="X28" s="17" t="str">
        <f aca="false">IF(AND(D28="F",H28&lt;&gt;""),H28,"")</f>
        <v/>
      </c>
      <c r="Y28" s="17" t="n">
        <f aca="false">IF(AND(D28="M",I28&lt;&gt;""),I28,"")</f>
        <v>63</v>
      </c>
      <c r="Z28" s="17" t="str">
        <f aca="false">IF(AND(D28="F",I28&lt;&gt;""),I28,"")</f>
        <v/>
      </c>
      <c r="AA28" s="17" t="n">
        <f aca="false">IF(AND(D28="M",J28&lt;&gt;""),J28,"")</f>
        <v>64</v>
      </c>
      <c r="AB28" s="17" t="str">
        <f aca="false">IF(AND(D28="F",J28&lt;&gt;""),J28,"")</f>
        <v/>
      </c>
      <c r="AC28" s="17" t="n">
        <f aca="false">IF(AND(D28="M",K28&lt;&gt;""),K28,"")</f>
        <v>78</v>
      </c>
      <c r="AD28" s="17" t="str">
        <f aca="false">IF(AND(D28="F",K28&lt;&gt;""),K28,"")</f>
        <v/>
      </c>
      <c r="AE28" s="24" t="n">
        <f aca="false">IF(AND(D28="M",L28&lt;&gt;""),L28,"")</f>
        <v>72</v>
      </c>
      <c r="AF28" s="24" t="str">
        <f aca="false">IF(AND(D28="F",L28&lt;&gt;""),L28,"")</f>
        <v/>
      </c>
      <c r="AG28" s="33" t="n">
        <f aca="false">IF(AND(D28="M",M28&lt;&gt;""),M28,"")</f>
        <v>73</v>
      </c>
      <c r="AH28" s="24" t="str">
        <f aca="false">IF(AND(D28="F",M28&lt;&gt;""),M28,"")</f>
        <v/>
      </c>
    </row>
    <row r="29" customFormat="false" ht="14.9" hidden="false" customHeight="false" outlineLevel="0" collapsed="false">
      <c r="A29" s="10"/>
      <c r="B29" s="8" t="n">
        <f aca="false">S1!B29</f>
        <v>25</v>
      </c>
      <c r="C29" s="23" t="str">
        <f aca="false">S1!D29</f>
        <v>ነጃት አብዱረህማን እንድሪስ</v>
      </c>
      <c r="D29" s="8" t="str">
        <f aca="false">S1!E29</f>
        <v>F</v>
      </c>
      <c r="E29" s="8" t="n">
        <f aca="false">S1!F29</f>
        <v>7</v>
      </c>
      <c r="F29" s="31" t="n">
        <f aca="false">IF(OR(S1!G29="",S2!G29=""),"",(S1!G29+S2!G29)/2)</f>
        <v>96</v>
      </c>
      <c r="G29" s="31" t="n">
        <f aca="false">IF(OR(S1!H29="",S2!H29=""),"",(S1!H29+S2!H29)/2)</f>
        <v>99</v>
      </c>
      <c r="H29" s="31" t="n">
        <f aca="false">IF(OR(S1!I29="",S2!I29=""),"",(S1!I29+S2!I29)/2)</f>
        <v>97</v>
      </c>
      <c r="I29" s="31" t="n">
        <f aca="false">IF(OR(S1!J29="",S2!J29=""),"",(S1!J29+S2!J29)/2)</f>
        <v>89</v>
      </c>
      <c r="J29" s="31" t="n">
        <f aca="false">IF(OR(S1!K29="",S2!K29=""),"",(S1!K29+S2!K29)/2)</f>
        <v>92</v>
      </c>
      <c r="K29" s="31" t="n">
        <f aca="false">IF(OR(S1!L29="",S2!L29=""),"",(S1!L29+S2!L29)/2)</f>
        <v>87</v>
      </c>
      <c r="L29" s="31" t="n">
        <f aca="false">IF(OR(S1!M29="",S2!M29=""),"",(S1!M29+S2!M29)/2)</f>
        <v>95</v>
      </c>
      <c r="M29" s="31" t="n">
        <f aca="false">IF(OR(S1!N29="",S2!N29=""),"",(S1!N29+S2!N29)/2)</f>
        <v>89</v>
      </c>
      <c r="N29" s="8" t="n">
        <f aca="false">IF(OR(S1!P29="",S2!P29=""),"",(S1!P29+S2!P29)/2)</f>
        <v>744</v>
      </c>
      <c r="O29" s="31" t="n">
        <f aca="false">IF(N29="","",IF(AND(B29&lt;&gt;"C",N29&lt;&gt;""),N29/8,IF(AND(B29="C",N29&lt;&gt;""),N29/4)))</f>
        <v>93</v>
      </c>
      <c r="P29" s="8" t="n">
        <f aca="false">IF(N29="","",RANK(O29,$O$5:$O$64))</f>
        <v>3</v>
      </c>
      <c r="Q29" s="32" t="str">
        <f aca="false">IF(O29="","-",IF(AND(O29&gt;=50,D29="M"),$AJ$4,IF(AND(O29&gt;=50,D29="F"),$AJ$5,IF(AND(O29&lt;&gt;"",O29&lt;50,D29="M"),$AJ$6,IF(AND(O29&lt;&gt;"",O29&lt;50,D29="F"),$AJ$7)))))</f>
        <v>ተዛውራለች</v>
      </c>
      <c r="R29" s="17" t="n">
        <f aca="false">COUNTIF(F29:M29,"&lt;50")</f>
        <v>0</v>
      </c>
      <c r="S29" s="28" t="str">
        <f aca="false">IF(AND(D29="M",F29&lt;&gt;""),F29,"")</f>
        <v/>
      </c>
      <c r="T29" s="17" t="n">
        <f aca="false">IF(AND(D29="F",F29&lt;&gt;""),F29,"")</f>
        <v>96</v>
      </c>
      <c r="U29" s="17" t="str">
        <f aca="false">IF(AND(D29="M",G29&lt;&gt;""),G29,"")</f>
        <v/>
      </c>
      <c r="V29" s="17" t="n">
        <f aca="false">IF(AND(D29="F",G29&lt;&gt;""),G29,"")</f>
        <v>99</v>
      </c>
      <c r="W29" s="17" t="str">
        <f aca="false">IF(AND(D29="M",H29&lt;&gt;""),H29,"")</f>
        <v/>
      </c>
      <c r="X29" s="17" t="n">
        <f aca="false">IF(AND(D29="F",H29&lt;&gt;""),H29,"")</f>
        <v>97</v>
      </c>
      <c r="Y29" s="17" t="str">
        <f aca="false">IF(AND(D29="M",I29&lt;&gt;""),I29,"")</f>
        <v/>
      </c>
      <c r="Z29" s="17" t="n">
        <f aca="false">IF(AND(D29="F",I29&lt;&gt;""),I29,"")</f>
        <v>89</v>
      </c>
      <c r="AA29" s="17" t="str">
        <f aca="false">IF(AND(D29="M",J29&lt;&gt;""),J29,"")</f>
        <v/>
      </c>
      <c r="AB29" s="17" t="n">
        <f aca="false">IF(AND(D29="F",J29&lt;&gt;""),J29,"")</f>
        <v>92</v>
      </c>
      <c r="AC29" s="17" t="str">
        <f aca="false">IF(AND(D29="M",K29&lt;&gt;""),K29,"")</f>
        <v/>
      </c>
      <c r="AD29" s="17" t="n">
        <f aca="false">IF(AND(D29="F",K29&lt;&gt;""),K29,"")</f>
        <v>87</v>
      </c>
      <c r="AE29" s="24" t="str">
        <f aca="false">IF(AND(D29="M",L29&lt;&gt;""),L29,"")</f>
        <v/>
      </c>
      <c r="AF29" s="24" t="n">
        <f aca="false">IF(AND(D29="F",L29&lt;&gt;""),L29,"")</f>
        <v>95</v>
      </c>
      <c r="AG29" s="33" t="str">
        <f aca="false">IF(AND(D29="M",M29&lt;&gt;""),M29,"")</f>
        <v/>
      </c>
      <c r="AH29" s="24" t="n">
        <f aca="false">IF(AND(D29="F",M29&lt;&gt;""),M29,"")</f>
        <v>89</v>
      </c>
    </row>
    <row r="30" customFormat="false" ht="14.9" hidden="false" customHeight="false" outlineLevel="0" collapsed="false">
      <c r="A30" s="10"/>
      <c r="B30" s="8" t="n">
        <f aca="false">S1!B30</f>
        <v>26</v>
      </c>
      <c r="C30" s="23" t="str">
        <f aca="false">S1!D30</f>
        <v>አህላም ሙሀመድ ብርሀኔ</v>
      </c>
      <c r="D30" s="8" t="str">
        <f aca="false">S1!E30</f>
        <v>F</v>
      </c>
      <c r="E30" s="8" t="n">
        <f aca="false">S1!F30</f>
        <v>7</v>
      </c>
      <c r="F30" s="31" t="n">
        <f aca="false">IF(OR(S1!G30="",S2!G30=""),"",(S1!G30+S2!G30)/2)</f>
        <v>91</v>
      </c>
      <c r="G30" s="31" t="n">
        <f aca="false">IF(OR(S1!H30="",S2!H30=""),"",(S1!H30+S2!H30)/2)</f>
        <v>91</v>
      </c>
      <c r="H30" s="31" t="n">
        <f aca="false">IF(OR(S1!I30="",S2!I30=""),"",(S1!I30+S2!I30)/2)</f>
        <v>90</v>
      </c>
      <c r="I30" s="31" t="n">
        <f aca="false">IF(OR(S1!J30="",S2!J30=""),"",(S1!J30+S2!J30)/2)</f>
        <v>78</v>
      </c>
      <c r="J30" s="31" t="n">
        <f aca="false">IF(OR(S1!K30="",S2!K30=""),"",(S1!K30+S2!K30)/2)</f>
        <v>96</v>
      </c>
      <c r="K30" s="31" t="n">
        <f aca="false">IF(OR(S1!L30="",S2!L30=""),"",(S1!L30+S2!L30)/2)</f>
        <v>83</v>
      </c>
      <c r="L30" s="31" t="n">
        <f aca="false">IF(OR(S1!M30="",S2!M30=""),"",(S1!M30+S2!M30)/2)</f>
        <v>93</v>
      </c>
      <c r="M30" s="31" t="n">
        <f aca="false">IF(OR(S1!N30="",S2!N30=""),"",(S1!N30+S2!N30)/2)</f>
        <v>73</v>
      </c>
      <c r="N30" s="8" t="n">
        <f aca="false">IF(OR(S1!P30="",S2!P30=""),"",(S1!P30+S2!P30)/2)</f>
        <v>695</v>
      </c>
      <c r="O30" s="31" t="n">
        <f aca="false">IF(N30="","",IF(AND(B30&lt;&gt;"C",N30&lt;&gt;""),N30/8,IF(AND(B30="C",N30&lt;&gt;""),N30/4)))</f>
        <v>86.875</v>
      </c>
      <c r="P30" s="8" t="n">
        <f aca="false">IF(N30="","",RANK(O30,$O$5:$O$64))</f>
        <v>8</v>
      </c>
      <c r="Q30" s="32" t="str">
        <f aca="false">IF(O30="","-",IF(AND(O30&gt;=50,D30="M"),$AJ$4,IF(AND(O30&gt;=50,D30="F"),$AJ$5,IF(AND(O30&lt;&gt;"",O30&lt;50,D30="M"),$AJ$6,IF(AND(O30&lt;&gt;"",O30&lt;50,D30="F"),$AJ$7)))))</f>
        <v>ተዛውራለች</v>
      </c>
      <c r="R30" s="17" t="n">
        <f aca="false">COUNTIF(F30:M30,"&lt;50")</f>
        <v>0</v>
      </c>
      <c r="S30" s="28" t="str">
        <f aca="false">IF(AND(D30="M",F30&lt;&gt;""),F30,"")</f>
        <v/>
      </c>
      <c r="T30" s="17" t="n">
        <f aca="false">IF(AND(D30="F",F30&lt;&gt;""),F30,"")</f>
        <v>91</v>
      </c>
      <c r="U30" s="17" t="str">
        <f aca="false">IF(AND(D30="M",G30&lt;&gt;""),G30,"")</f>
        <v/>
      </c>
      <c r="V30" s="17" t="n">
        <f aca="false">IF(AND(D30="F",G30&lt;&gt;""),G30,"")</f>
        <v>91</v>
      </c>
      <c r="W30" s="17" t="str">
        <f aca="false">IF(AND(D30="M",H30&lt;&gt;""),H30,"")</f>
        <v/>
      </c>
      <c r="X30" s="17" t="n">
        <f aca="false">IF(AND(D30="F",H30&lt;&gt;""),H30,"")</f>
        <v>90</v>
      </c>
      <c r="Y30" s="17" t="str">
        <f aca="false">IF(AND(D30="M",I30&lt;&gt;""),I30,"")</f>
        <v/>
      </c>
      <c r="Z30" s="17" t="n">
        <f aca="false">IF(AND(D30="F",I30&lt;&gt;""),I30,"")</f>
        <v>78</v>
      </c>
      <c r="AA30" s="17" t="str">
        <f aca="false">IF(AND(D30="M",J30&lt;&gt;""),J30,"")</f>
        <v/>
      </c>
      <c r="AB30" s="17" t="n">
        <f aca="false">IF(AND(D30="F",J30&lt;&gt;""),J30,"")</f>
        <v>96</v>
      </c>
      <c r="AC30" s="17" t="str">
        <f aca="false">IF(AND(D30="M",K30&lt;&gt;""),K30,"")</f>
        <v/>
      </c>
      <c r="AD30" s="17" t="n">
        <f aca="false">IF(AND(D30="F",K30&lt;&gt;""),K30,"")</f>
        <v>83</v>
      </c>
      <c r="AE30" s="24" t="str">
        <f aca="false">IF(AND(D30="M",L30&lt;&gt;""),L30,"")</f>
        <v/>
      </c>
      <c r="AF30" s="24" t="n">
        <f aca="false">IF(AND(D30="F",L30&lt;&gt;""),L30,"")</f>
        <v>93</v>
      </c>
      <c r="AG30" s="33" t="str">
        <f aca="false">IF(AND(D30="M",M30&lt;&gt;""),M30,"")</f>
        <v/>
      </c>
      <c r="AH30" s="24" t="n">
        <f aca="false">IF(AND(D30="F",M30&lt;&gt;""),M30,"")</f>
        <v>73</v>
      </c>
    </row>
    <row r="31" customFormat="false" ht="14.9" hidden="false" customHeight="false" outlineLevel="0" collapsed="false">
      <c r="A31" s="10"/>
      <c r="B31" s="8" t="n">
        <f aca="false">S1!B31</f>
        <v>27</v>
      </c>
      <c r="C31" s="23" t="str">
        <f aca="false">S1!D31</f>
        <v>አህመድ ሙሀመድ ፈንታ</v>
      </c>
      <c r="D31" s="8" t="str">
        <f aca="false">S1!E31</f>
        <v>F</v>
      </c>
      <c r="E31" s="8" t="n">
        <f aca="false">S1!F31</f>
        <v>7</v>
      </c>
      <c r="F31" s="31" t="n">
        <f aca="false">IF(OR(S1!G31="",S2!G31=""),"",(S1!G31+S2!G31)/2)</f>
        <v>25</v>
      </c>
      <c r="G31" s="31" t="n">
        <f aca="false">IF(OR(S1!H31="",S2!H31=""),"",(S1!H31+S2!H31)/2)</f>
        <v>32</v>
      </c>
      <c r="H31" s="31" t="n">
        <f aca="false">IF(OR(S1!I31="",S2!I31=""),"",(S1!I31+S2!I31)/2)</f>
        <v>32</v>
      </c>
      <c r="I31" s="31" t="n">
        <f aca="false">IF(OR(S1!J31="",S2!J31=""),"",(S1!J31+S2!J31)/2)</f>
        <v>60</v>
      </c>
      <c r="J31" s="31" t="n">
        <f aca="false">IF(OR(S1!K31="",S2!K31=""),"",(S1!K31+S2!K31)/2)</f>
        <v>24</v>
      </c>
      <c r="K31" s="31" t="n">
        <f aca="false">IF(OR(S1!L31="",S2!L31=""),"",(S1!L31+S2!L31)/2)</f>
        <v>36</v>
      </c>
      <c r="L31" s="31" t="n">
        <f aca="false">IF(OR(S1!M31="",S2!M31=""),"",(S1!M31+S2!M31)/2)</f>
        <v>25</v>
      </c>
      <c r="M31" s="31" t="n">
        <f aca="false">IF(OR(S1!N31="",S2!N31=""),"",(S1!N31+S2!N31)/2)</f>
        <v>60</v>
      </c>
      <c r="N31" s="8" t="n">
        <f aca="false">IF(OR(S1!P31="",S2!P31=""),"",(S1!P31+S2!P31)/2)</f>
        <v>294</v>
      </c>
      <c r="O31" s="31" t="n">
        <f aca="false">IF(N31="","",IF(AND(B31&lt;&gt;"C",N31&lt;&gt;""),N31/8,IF(AND(B31="C",N31&lt;&gt;""),N31/4)))</f>
        <v>36.75</v>
      </c>
      <c r="P31" s="8" t="n">
        <f aca="false">IF(N31="","",RANK(O31,$O$5:$O$64))</f>
        <v>49</v>
      </c>
      <c r="Q31" s="32" t="str">
        <f aca="false">IF(O31="","-",IF(AND(O31&gt;=50,D31="M"),$AJ$4,IF(AND(O31&gt;=50,D31="F"),$AJ$5,IF(AND(O31&lt;&gt;"",O31&lt;50,D31="M"),$AJ$6,IF(AND(O31&lt;&gt;"",O31&lt;50,D31="F"),$AJ$7)))))</f>
        <v>አልተዛወረችም</v>
      </c>
      <c r="R31" s="17" t="n">
        <f aca="false">COUNTIF(F31:M31,"&lt;50")</f>
        <v>6</v>
      </c>
      <c r="S31" s="28" t="str">
        <f aca="false">IF(AND(D31="M",F31&lt;&gt;""),F31,"")</f>
        <v/>
      </c>
      <c r="T31" s="17" t="n">
        <f aca="false">IF(AND(D31="F",F31&lt;&gt;""),F31,"")</f>
        <v>25</v>
      </c>
      <c r="U31" s="17" t="str">
        <f aca="false">IF(AND(D31="M",G31&lt;&gt;""),G31,"")</f>
        <v/>
      </c>
      <c r="V31" s="17" t="n">
        <f aca="false">IF(AND(D31="F",G31&lt;&gt;""),G31,"")</f>
        <v>32</v>
      </c>
      <c r="W31" s="17" t="str">
        <f aca="false">IF(AND(D31="M",H31&lt;&gt;""),H31,"")</f>
        <v/>
      </c>
      <c r="X31" s="17" t="n">
        <f aca="false">IF(AND(D31="F",H31&lt;&gt;""),H31,"")</f>
        <v>32</v>
      </c>
      <c r="Y31" s="17" t="str">
        <f aca="false">IF(AND(D31="M",I31&lt;&gt;""),I31,"")</f>
        <v/>
      </c>
      <c r="Z31" s="17" t="n">
        <f aca="false">IF(AND(D31="F",I31&lt;&gt;""),I31,"")</f>
        <v>60</v>
      </c>
      <c r="AA31" s="17" t="str">
        <f aca="false">IF(AND(D31="M",J31&lt;&gt;""),J31,"")</f>
        <v/>
      </c>
      <c r="AB31" s="17" t="n">
        <f aca="false">IF(AND(D31="F",J31&lt;&gt;""),J31,"")</f>
        <v>24</v>
      </c>
      <c r="AC31" s="17" t="str">
        <f aca="false">IF(AND(D31="M",K31&lt;&gt;""),K31,"")</f>
        <v/>
      </c>
      <c r="AD31" s="17" t="n">
        <f aca="false">IF(AND(D31="F",K31&lt;&gt;""),K31,"")</f>
        <v>36</v>
      </c>
      <c r="AE31" s="24" t="str">
        <f aca="false">IF(AND(D31="M",L31&lt;&gt;""),L31,"")</f>
        <v/>
      </c>
      <c r="AF31" s="24" t="n">
        <f aca="false">IF(AND(D31="F",L31&lt;&gt;""),L31,"")</f>
        <v>25</v>
      </c>
      <c r="AG31" s="33" t="str">
        <f aca="false">IF(AND(D31="M",M31&lt;&gt;""),M31,"")</f>
        <v/>
      </c>
      <c r="AH31" s="24" t="n">
        <f aca="false">IF(AND(D31="F",M31&lt;&gt;""),M31,"")</f>
        <v>60</v>
      </c>
    </row>
    <row r="32" customFormat="false" ht="14.9" hidden="false" customHeight="false" outlineLevel="0" collapsed="false">
      <c r="A32" s="10"/>
      <c r="B32" s="8" t="n">
        <f aca="false">S1!B32</f>
        <v>28</v>
      </c>
      <c r="C32" s="23" t="str">
        <f aca="false">S1!D32</f>
        <v>አመተረህማን ሙሀመድ ሰኢድ</v>
      </c>
      <c r="D32" s="8" t="str">
        <f aca="false">S1!E32</f>
        <v>F</v>
      </c>
      <c r="E32" s="8" t="n">
        <f aca="false">S1!F32</f>
        <v>7</v>
      </c>
      <c r="F32" s="31" t="n">
        <f aca="false">IF(OR(S1!G32="",S2!G32=""),"",(S1!G32+S2!G32)/2)</f>
        <v>77</v>
      </c>
      <c r="G32" s="31" t="n">
        <f aca="false">IF(OR(S1!H32="",S2!H32=""),"",(S1!H32+S2!H32)/2)</f>
        <v>84</v>
      </c>
      <c r="H32" s="31" t="n">
        <f aca="false">IF(OR(S1!I32="",S2!I32=""),"",(S1!I32+S2!I32)/2)</f>
        <v>90</v>
      </c>
      <c r="I32" s="31" t="n">
        <f aca="false">IF(OR(S1!J32="",S2!J32=""),"",(S1!J32+S2!J32)/2)</f>
        <v>63</v>
      </c>
      <c r="J32" s="31" t="n">
        <f aca="false">IF(OR(S1!K32="",S2!K32=""),"",(S1!K32+S2!K32)/2)</f>
        <v>70</v>
      </c>
      <c r="K32" s="31" t="n">
        <f aca="false">IF(OR(S1!L32="",S2!L32=""),"",(S1!L32+S2!L32)/2)</f>
        <v>75</v>
      </c>
      <c r="L32" s="31" t="n">
        <f aca="false">IF(OR(S1!M32="",S2!M32=""),"",(S1!M32+S2!M32)/2)</f>
        <v>74</v>
      </c>
      <c r="M32" s="31" t="n">
        <f aca="false">IF(OR(S1!N32="",S2!N32=""),"",(S1!N32+S2!N32)/2)</f>
        <v>60</v>
      </c>
      <c r="N32" s="8" t="n">
        <f aca="false">IF(OR(S1!P32="",S2!P32=""),"",(S1!P32+S2!P32)/2)</f>
        <v>593</v>
      </c>
      <c r="O32" s="31" t="n">
        <f aca="false">IF(N32="","",IF(AND(B32&lt;&gt;"C",N32&lt;&gt;""),N32/8,IF(AND(B32="C",N32&lt;&gt;""),N32/4)))</f>
        <v>74.125</v>
      </c>
      <c r="P32" s="8" t="n">
        <f aca="false">IF(N32="","",RANK(O32,$O$5:$O$64))</f>
        <v>32</v>
      </c>
      <c r="Q32" s="32" t="str">
        <f aca="false">IF(O32="","-",IF(AND(O32&gt;=50,D32="M"),$AJ$4,IF(AND(O32&gt;=50,D32="F"),$AJ$5,IF(AND(O32&lt;&gt;"",O32&lt;50,D32="M"),$AJ$6,IF(AND(O32&lt;&gt;"",O32&lt;50,D32="F"),$AJ$7)))))</f>
        <v>ተዛውራለች</v>
      </c>
      <c r="R32" s="17" t="n">
        <f aca="false">COUNTIF(F32:M32,"&lt;50")</f>
        <v>0</v>
      </c>
      <c r="S32" s="28" t="str">
        <f aca="false">IF(AND(D32="M",F32&lt;&gt;""),F32,"")</f>
        <v/>
      </c>
      <c r="T32" s="17" t="n">
        <f aca="false">IF(AND(D32="F",F32&lt;&gt;""),F32,"")</f>
        <v>77</v>
      </c>
      <c r="U32" s="17" t="str">
        <f aca="false">IF(AND(D32="M",G32&lt;&gt;""),G32,"")</f>
        <v/>
      </c>
      <c r="V32" s="17" t="n">
        <f aca="false">IF(AND(D32="F",G32&lt;&gt;""),G32,"")</f>
        <v>84</v>
      </c>
      <c r="W32" s="17" t="str">
        <f aca="false">IF(AND(D32="M",H32&lt;&gt;""),H32,"")</f>
        <v/>
      </c>
      <c r="X32" s="17" t="n">
        <f aca="false">IF(AND(D32="F",H32&lt;&gt;""),H32,"")</f>
        <v>90</v>
      </c>
      <c r="Y32" s="17" t="str">
        <f aca="false">IF(AND(D32="M",I32&lt;&gt;""),I32,"")</f>
        <v/>
      </c>
      <c r="Z32" s="17" t="n">
        <f aca="false">IF(AND(D32="F",I32&lt;&gt;""),I32,"")</f>
        <v>63</v>
      </c>
      <c r="AA32" s="17" t="str">
        <f aca="false">IF(AND(D32="M",J32&lt;&gt;""),J32,"")</f>
        <v/>
      </c>
      <c r="AB32" s="17" t="n">
        <f aca="false">IF(AND(D32="F",J32&lt;&gt;""),J32,"")</f>
        <v>70</v>
      </c>
      <c r="AC32" s="17" t="str">
        <f aca="false">IF(AND(D32="M",K32&lt;&gt;""),K32,"")</f>
        <v/>
      </c>
      <c r="AD32" s="17" t="n">
        <f aca="false">IF(AND(D32="F",K32&lt;&gt;""),K32,"")</f>
        <v>75</v>
      </c>
      <c r="AE32" s="24" t="str">
        <f aca="false">IF(AND(D32="M",L32&lt;&gt;""),L32,"")</f>
        <v/>
      </c>
      <c r="AF32" s="24" t="n">
        <f aca="false">IF(AND(D32="F",L32&lt;&gt;""),L32,"")</f>
        <v>74</v>
      </c>
      <c r="AG32" s="33" t="str">
        <f aca="false">IF(AND(D32="M",M32&lt;&gt;""),M32,"")</f>
        <v/>
      </c>
      <c r="AH32" s="24" t="n">
        <f aca="false">IF(AND(D32="F",M32&lt;&gt;""),M32,"")</f>
        <v>60</v>
      </c>
    </row>
    <row r="33" customFormat="false" ht="14.9" hidden="false" customHeight="false" outlineLevel="0" collapsed="false">
      <c r="A33" s="10"/>
      <c r="B33" s="8" t="n">
        <f aca="false">S1!B33</f>
        <v>29</v>
      </c>
      <c r="C33" s="23" t="str">
        <f aca="false">S1!D33</f>
        <v>አሚኑ ሙሀመድ ካሳው</v>
      </c>
      <c r="D33" s="8" t="str">
        <f aca="false">S1!E33</f>
        <v>M</v>
      </c>
      <c r="E33" s="8" t="n">
        <f aca="false">S1!F33</f>
        <v>7</v>
      </c>
      <c r="F33" s="31" t="n">
        <f aca="false">IF(OR(S1!G33="",S2!G33=""),"",(S1!G33+S2!G33)/2)</f>
        <v>85</v>
      </c>
      <c r="G33" s="31" t="n">
        <f aca="false">IF(OR(S1!H33="",S2!H33=""),"",(S1!H33+S2!H33)/2)</f>
        <v>77</v>
      </c>
      <c r="H33" s="31" t="n">
        <f aca="false">IF(OR(S1!I33="",S2!I33=""),"",(S1!I33+S2!I33)/2)</f>
        <v>88</v>
      </c>
      <c r="I33" s="31" t="n">
        <f aca="false">IF(OR(S1!J33="",S2!J33=""),"",(S1!J33+S2!J33)/2)</f>
        <v>71</v>
      </c>
      <c r="J33" s="31" t="n">
        <f aca="false">IF(OR(S1!K33="",S2!K33=""),"",(S1!K33+S2!K33)/2)</f>
        <v>80</v>
      </c>
      <c r="K33" s="31" t="n">
        <f aca="false">IF(OR(S1!L33="",S2!L33=""),"",(S1!L33+S2!L33)/2)</f>
        <v>91</v>
      </c>
      <c r="L33" s="31" t="n">
        <f aca="false">IF(OR(S1!M33="",S2!M33=""),"",(S1!M33+S2!M33)/2)</f>
        <v>68</v>
      </c>
      <c r="M33" s="31" t="n">
        <f aca="false">IF(OR(S1!N33="",S2!N33=""),"",(S1!N33+S2!N33)/2)</f>
        <v>94</v>
      </c>
      <c r="N33" s="8" t="n">
        <f aca="false">IF(OR(S1!P33="",S2!P33=""),"",(S1!P33+S2!P33)/2)</f>
        <v>654</v>
      </c>
      <c r="O33" s="31" t="n">
        <f aca="false">IF(N33="","",IF(AND(B33&lt;&gt;"C",N33&lt;&gt;""),N33/8,IF(AND(B33="C",N33&lt;&gt;""),N33/4)))</f>
        <v>81.75</v>
      </c>
      <c r="P33" s="8" t="n">
        <f aca="false">IF(N33="","",RANK(O33,$O$5:$O$64))</f>
        <v>18</v>
      </c>
      <c r="Q33" s="32" t="str">
        <f aca="false">IF(O33="","-",IF(AND(O33&gt;=50,D33="M"),$AJ$4,IF(AND(O33&gt;=50,D33="F"),$AJ$5,IF(AND(O33&lt;&gt;"",O33&lt;50,D33="M"),$AJ$6,IF(AND(O33&lt;&gt;"",O33&lt;50,D33="F"),$AJ$7)))))</f>
        <v>ተዛውሯል</v>
      </c>
      <c r="R33" s="17" t="n">
        <f aca="false">COUNTIF(F33:M33,"&lt;50")</f>
        <v>0</v>
      </c>
      <c r="S33" s="28" t="n">
        <f aca="false">IF(AND(D33="M",F33&lt;&gt;""),F33,"")</f>
        <v>85</v>
      </c>
      <c r="T33" s="17" t="str">
        <f aca="false">IF(AND(D33="F",F33&lt;&gt;""),F33,"")</f>
        <v/>
      </c>
      <c r="U33" s="17" t="n">
        <f aca="false">IF(AND(D33="M",G33&lt;&gt;""),G33,"")</f>
        <v>77</v>
      </c>
      <c r="V33" s="17" t="str">
        <f aca="false">IF(AND(D33="F",G33&lt;&gt;""),G33,"")</f>
        <v/>
      </c>
      <c r="W33" s="17" t="n">
        <f aca="false">IF(AND(D33="M",H33&lt;&gt;""),H33,"")</f>
        <v>88</v>
      </c>
      <c r="X33" s="17" t="str">
        <f aca="false">IF(AND(D33="F",H33&lt;&gt;""),H33,"")</f>
        <v/>
      </c>
      <c r="Y33" s="17" t="n">
        <f aca="false">IF(AND(D33="M",I33&lt;&gt;""),I33,"")</f>
        <v>71</v>
      </c>
      <c r="Z33" s="17" t="str">
        <f aca="false">IF(AND(D33="F",I33&lt;&gt;""),I33,"")</f>
        <v/>
      </c>
      <c r="AA33" s="17" t="n">
        <f aca="false">IF(AND(D33="M",J33&lt;&gt;""),J33,"")</f>
        <v>80</v>
      </c>
      <c r="AB33" s="17" t="str">
        <f aca="false">IF(AND(D33="F",J33&lt;&gt;""),J33,"")</f>
        <v/>
      </c>
      <c r="AC33" s="17" t="n">
        <f aca="false">IF(AND(D33="M",K33&lt;&gt;""),K33,"")</f>
        <v>91</v>
      </c>
      <c r="AD33" s="17" t="str">
        <f aca="false">IF(AND(D33="F",K33&lt;&gt;""),K33,"")</f>
        <v/>
      </c>
      <c r="AE33" s="24" t="n">
        <f aca="false">IF(AND(D33="M",L33&lt;&gt;""),L33,"")</f>
        <v>68</v>
      </c>
      <c r="AF33" s="24" t="str">
        <f aca="false">IF(AND(D33="F",L33&lt;&gt;""),L33,"")</f>
        <v/>
      </c>
      <c r="AG33" s="33" t="n">
        <f aca="false">IF(AND(D33="M",M33&lt;&gt;""),M33,"")</f>
        <v>94</v>
      </c>
      <c r="AH33" s="24" t="str">
        <f aca="false">IF(AND(D33="F",M33&lt;&gt;""),M33,"")</f>
        <v/>
      </c>
    </row>
    <row r="34" customFormat="false" ht="14.9" hidden="false" customHeight="false" outlineLevel="0" collapsed="false">
      <c r="A34" s="10"/>
      <c r="B34" s="8" t="n">
        <f aca="false">S1!B34</f>
        <v>30</v>
      </c>
      <c r="C34" s="23" t="str">
        <f aca="false">S1!D34</f>
        <v>አማር ጉበና ጌታሁን</v>
      </c>
      <c r="D34" s="8" t="str">
        <f aca="false">S1!E34</f>
        <v>M</v>
      </c>
      <c r="E34" s="8" t="n">
        <f aca="false">S1!F34</f>
        <v>7</v>
      </c>
      <c r="F34" s="31" t="n">
        <f aca="false">IF(OR(S1!G34="",S2!G34=""),"",(S1!G34+S2!G34)/2)</f>
        <v>73</v>
      </c>
      <c r="G34" s="31" t="n">
        <f aca="false">IF(OR(S1!H34="",S2!H34=""),"",(S1!H34+S2!H34)/2)</f>
        <v>68</v>
      </c>
      <c r="H34" s="31" t="n">
        <f aca="false">IF(OR(S1!I34="",S2!I34=""),"",(S1!I34+S2!I34)/2)</f>
        <v>82</v>
      </c>
      <c r="I34" s="31" t="n">
        <f aca="false">IF(OR(S1!J34="",S2!J34=""),"",(S1!J34+S2!J34)/2)</f>
        <v>69</v>
      </c>
      <c r="J34" s="31" t="n">
        <f aca="false">IF(OR(S1!K34="",S2!K34=""),"",(S1!K34+S2!K34)/2)</f>
        <v>70</v>
      </c>
      <c r="K34" s="31" t="n">
        <f aca="false">IF(OR(S1!L34="",S2!L34=""),"",(S1!L34+S2!L34)/2)</f>
        <v>75</v>
      </c>
      <c r="L34" s="31" t="n">
        <f aca="false">IF(OR(S1!M34="",S2!M34=""),"",(S1!M34+S2!M34)/2)</f>
        <v>76</v>
      </c>
      <c r="M34" s="31" t="n">
        <f aca="false">IF(OR(S1!N34="",S2!N34=""),"",(S1!N34+S2!N34)/2)</f>
        <v>81</v>
      </c>
      <c r="N34" s="8" t="n">
        <f aca="false">IF(OR(S1!P34="",S2!P34=""),"",(S1!P34+S2!P34)/2)</f>
        <v>594</v>
      </c>
      <c r="O34" s="31" t="n">
        <f aca="false">IF(N34="","",IF(AND(B34&lt;&gt;"C",N34&lt;&gt;""),N34/8,IF(AND(B34="C",N34&lt;&gt;""),N34/4)))</f>
        <v>74.25</v>
      </c>
      <c r="P34" s="8" t="n">
        <f aca="false">IF(N34="","",RANK(O34,$O$5:$O$64))</f>
        <v>31</v>
      </c>
      <c r="Q34" s="32" t="str">
        <f aca="false">IF(O34="","-",IF(AND(O34&gt;=50,D34="M"),$AJ$4,IF(AND(O34&gt;=50,D34="F"),$AJ$5,IF(AND(O34&lt;&gt;"",O34&lt;50,D34="M"),$AJ$6,IF(AND(O34&lt;&gt;"",O34&lt;50,D34="F"),$AJ$7)))))</f>
        <v>ተዛውሯል</v>
      </c>
      <c r="R34" s="17" t="n">
        <f aca="false">COUNTIF(F34:M34,"&lt;50")</f>
        <v>0</v>
      </c>
      <c r="S34" s="28" t="n">
        <f aca="false">IF(AND(D34="M",F34&lt;&gt;""),F34,"")</f>
        <v>73</v>
      </c>
      <c r="T34" s="17" t="str">
        <f aca="false">IF(AND(D34="F",F34&lt;&gt;""),F34,"")</f>
        <v/>
      </c>
      <c r="U34" s="17" t="n">
        <f aca="false">IF(AND(D34="M",G34&lt;&gt;""),G34,"")</f>
        <v>68</v>
      </c>
      <c r="V34" s="17" t="str">
        <f aca="false">IF(AND(D34="F",G34&lt;&gt;""),G34,"")</f>
        <v/>
      </c>
      <c r="W34" s="17" t="n">
        <f aca="false">IF(AND(D34="M",H34&lt;&gt;""),H34,"")</f>
        <v>82</v>
      </c>
      <c r="X34" s="17" t="str">
        <f aca="false">IF(AND(D34="F",H34&lt;&gt;""),H34,"")</f>
        <v/>
      </c>
      <c r="Y34" s="17" t="n">
        <f aca="false">IF(AND(D34="M",I34&lt;&gt;""),I34,"")</f>
        <v>69</v>
      </c>
      <c r="Z34" s="17" t="str">
        <f aca="false">IF(AND(D34="F",I34&lt;&gt;""),I34,"")</f>
        <v/>
      </c>
      <c r="AA34" s="17" t="n">
        <f aca="false">IF(AND(D34="M",J34&lt;&gt;""),J34,"")</f>
        <v>70</v>
      </c>
      <c r="AB34" s="17" t="str">
        <f aca="false">IF(AND(D34="F",J34&lt;&gt;""),J34,"")</f>
        <v/>
      </c>
      <c r="AC34" s="17" t="n">
        <f aca="false">IF(AND(D34="M",K34&lt;&gt;""),K34,"")</f>
        <v>75</v>
      </c>
      <c r="AD34" s="17" t="str">
        <f aca="false">IF(AND(D34="F",K34&lt;&gt;""),K34,"")</f>
        <v/>
      </c>
      <c r="AE34" s="24" t="n">
        <f aca="false">IF(AND(D34="M",L34&lt;&gt;""),L34,"")</f>
        <v>76</v>
      </c>
      <c r="AF34" s="24" t="str">
        <f aca="false">IF(AND(D34="F",L34&lt;&gt;""),L34,"")</f>
        <v/>
      </c>
      <c r="AG34" s="33" t="n">
        <f aca="false">IF(AND(D34="M",M34&lt;&gt;""),M34,"")</f>
        <v>81</v>
      </c>
      <c r="AH34" s="24" t="str">
        <f aca="false">IF(AND(D34="F",M34&lt;&gt;""),M34,"")</f>
        <v/>
      </c>
    </row>
    <row r="35" customFormat="false" ht="14.9" hidden="false" customHeight="false" outlineLevel="0" collapsed="false">
      <c r="A35" s="10"/>
      <c r="B35" s="8" t="n">
        <f aca="false">S1!B35</f>
        <v>31</v>
      </c>
      <c r="C35" s="23" t="str">
        <f aca="false">S1!D35</f>
        <v>አብደላህዙልቢጀደይን ሰኢድ እንድሪስ</v>
      </c>
      <c r="D35" s="8" t="str">
        <f aca="false">S1!E35</f>
        <v>M</v>
      </c>
      <c r="E35" s="8" t="n">
        <f aca="false">S1!F35</f>
        <v>7</v>
      </c>
      <c r="F35" s="31" t="n">
        <f aca="false">IF(OR(S1!G35="",S2!G35=""),"",(S1!G35+S2!G35)/2)</f>
        <v>88</v>
      </c>
      <c r="G35" s="31" t="n">
        <f aca="false">IF(OR(S1!H35="",S2!H35=""),"",(S1!H35+S2!H35)/2)</f>
        <v>73</v>
      </c>
      <c r="H35" s="31" t="n">
        <f aca="false">IF(OR(S1!I35="",S2!I35=""),"",(S1!I35+S2!I35)/2)</f>
        <v>88</v>
      </c>
      <c r="I35" s="31" t="n">
        <f aca="false">IF(OR(S1!J35="",S2!J35=""),"",(S1!J35+S2!J35)/2)</f>
        <v>88</v>
      </c>
      <c r="J35" s="31" t="n">
        <f aca="false">IF(OR(S1!K35="",S2!K35=""),"",(S1!K35+S2!K35)/2)</f>
        <v>79</v>
      </c>
      <c r="K35" s="31" t="n">
        <f aca="false">IF(OR(S1!L35="",S2!L35=""),"",(S1!L35+S2!L35)/2)</f>
        <v>74</v>
      </c>
      <c r="L35" s="31" t="n">
        <f aca="false">IF(OR(S1!M35="",S2!M35=""),"",(S1!M35+S2!M35)/2)</f>
        <v>71</v>
      </c>
      <c r="M35" s="31" t="n">
        <f aca="false">IF(OR(S1!N35="",S2!N35=""),"",(S1!N35+S2!N35)/2)</f>
        <v>85</v>
      </c>
      <c r="N35" s="8" t="n">
        <f aca="false">IF(OR(S1!P35="",S2!P35=""),"",(S1!P35+S2!P35)/2)</f>
        <v>646</v>
      </c>
      <c r="O35" s="31" t="n">
        <f aca="false">IF(N35="","",IF(AND(B35&lt;&gt;"C",N35&lt;&gt;""),N35/8,IF(AND(B35="C",N35&lt;&gt;""),N35/4)))</f>
        <v>80.75</v>
      </c>
      <c r="P35" s="8" t="n">
        <f aca="false">IF(N35="","",RANK(O35,$O$5:$O$64))</f>
        <v>20</v>
      </c>
      <c r="Q35" s="32" t="str">
        <f aca="false">IF(O35="","-",IF(AND(O35&gt;=50,D35="M"),$AJ$4,IF(AND(O35&gt;=50,D35="F"),$AJ$5,IF(AND(O35&lt;&gt;"",O35&lt;50,D35="M"),$AJ$6,IF(AND(O35&lt;&gt;"",O35&lt;50,D35="F"),$AJ$7)))))</f>
        <v>ተዛውሯል</v>
      </c>
      <c r="R35" s="17" t="n">
        <f aca="false">COUNTIF(F35:M35,"&lt;50")</f>
        <v>0</v>
      </c>
      <c r="S35" s="28" t="n">
        <f aca="false">IF(AND(D35="M",F35&lt;&gt;""),F35,"")</f>
        <v>88</v>
      </c>
      <c r="T35" s="17" t="str">
        <f aca="false">IF(AND(D35="F",F35&lt;&gt;""),F35,"")</f>
        <v/>
      </c>
      <c r="U35" s="17" t="n">
        <f aca="false">IF(AND(D35="M",G35&lt;&gt;""),G35,"")</f>
        <v>73</v>
      </c>
      <c r="V35" s="17" t="str">
        <f aca="false">IF(AND(D35="F",G35&lt;&gt;""),G35,"")</f>
        <v/>
      </c>
      <c r="W35" s="17" t="n">
        <f aca="false">IF(AND(D35="M",H35&lt;&gt;""),H35,"")</f>
        <v>88</v>
      </c>
      <c r="X35" s="17" t="str">
        <f aca="false">IF(AND(D35="F",H35&lt;&gt;""),H35,"")</f>
        <v/>
      </c>
      <c r="Y35" s="17" t="n">
        <f aca="false">IF(AND(D35="M",I35&lt;&gt;""),I35,"")</f>
        <v>88</v>
      </c>
      <c r="Z35" s="17" t="str">
        <f aca="false">IF(AND(D35="F",I35&lt;&gt;""),I35,"")</f>
        <v/>
      </c>
      <c r="AA35" s="17" t="n">
        <f aca="false">IF(AND(D35="M",J35&lt;&gt;""),J35,"")</f>
        <v>79</v>
      </c>
      <c r="AB35" s="17" t="str">
        <f aca="false">IF(AND(D35="F",J35&lt;&gt;""),J35,"")</f>
        <v/>
      </c>
      <c r="AC35" s="17" t="n">
        <f aca="false">IF(AND(D35="M",K35&lt;&gt;""),K35,"")</f>
        <v>74</v>
      </c>
      <c r="AD35" s="17" t="str">
        <f aca="false">IF(AND(D35="F",K35&lt;&gt;""),K35,"")</f>
        <v/>
      </c>
      <c r="AE35" s="24" t="n">
        <f aca="false">IF(AND(D35="M",L35&lt;&gt;""),L35,"")</f>
        <v>71</v>
      </c>
      <c r="AF35" s="24" t="str">
        <f aca="false">IF(AND(D35="F",L35&lt;&gt;""),L35,"")</f>
        <v/>
      </c>
      <c r="AG35" s="33" t="n">
        <f aca="false">IF(AND(D35="M",M35&lt;&gt;""),M35,"")</f>
        <v>85</v>
      </c>
      <c r="AH35" s="24" t="str">
        <f aca="false">IF(AND(D35="F",M35&lt;&gt;""),M35,"")</f>
        <v/>
      </c>
    </row>
    <row r="36" customFormat="false" ht="14.9" hidden="false" customHeight="false" outlineLevel="0" collapsed="false">
      <c r="A36" s="10"/>
      <c r="B36" s="8" t="n">
        <f aca="false">S1!B36</f>
        <v>32</v>
      </c>
      <c r="C36" s="23" t="str">
        <f aca="false">S1!D36</f>
        <v>አብዱረህማን ሙሀመድ አወል</v>
      </c>
      <c r="D36" s="8" t="str">
        <f aca="false">S1!E36</f>
        <v>M</v>
      </c>
      <c r="E36" s="8" t="n">
        <f aca="false">S1!F36</f>
        <v>7</v>
      </c>
      <c r="F36" s="31" t="n">
        <f aca="false">IF(OR(S1!G36="",S2!G36=""),"",(S1!G36+S2!G36)/2)</f>
        <v>91</v>
      </c>
      <c r="G36" s="31" t="n">
        <f aca="false">IF(OR(S1!H36="",S2!H36=""),"",(S1!H36+S2!H36)/2)</f>
        <v>80</v>
      </c>
      <c r="H36" s="31" t="n">
        <f aca="false">IF(OR(S1!I36="",S2!I36=""),"",(S1!I36+S2!I36)/2)</f>
        <v>88</v>
      </c>
      <c r="I36" s="31" t="n">
        <f aca="false">IF(OR(S1!J36="",S2!J36=""),"",(S1!J36+S2!J36)/2)</f>
        <v>85</v>
      </c>
      <c r="J36" s="31" t="n">
        <f aca="false">IF(OR(S1!K36="",S2!K36=""),"",(S1!K36+S2!K36)/2)</f>
        <v>91</v>
      </c>
      <c r="K36" s="31" t="n">
        <f aca="false">IF(OR(S1!L36="",S2!L36=""),"",(S1!L36+S2!L36)/2)</f>
        <v>81</v>
      </c>
      <c r="L36" s="31" t="n">
        <f aca="false">IF(OR(S1!M36="",S2!M36=""),"",(S1!M36+S2!M36)/2)</f>
        <v>82</v>
      </c>
      <c r="M36" s="31" t="n">
        <f aca="false">IF(OR(S1!N36="",S2!N36=""),"",(S1!N36+S2!N36)/2)</f>
        <v>77</v>
      </c>
      <c r="N36" s="8" t="n">
        <f aca="false">IF(OR(S1!P36="",S2!P36=""),"",(S1!P36+S2!P36)/2)</f>
        <v>675</v>
      </c>
      <c r="O36" s="31" t="n">
        <f aca="false">IF(N36="","",IF(AND(B36&lt;&gt;"C",N36&lt;&gt;""),N36/8,IF(AND(B36="C",N36&lt;&gt;""),N36/4)))</f>
        <v>84.375</v>
      </c>
      <c r="P36" s="8" t="n">
        <f aca="false">IF(N36="","",RANK(O36,$O$5:$O$64))</f>
        <v>12</v>
      </c>
      <c r="Q36" s="32" t="str">
        <f aca="false">IF(O36="","-",IF(AND(O36&gt;=50,D36="M"),$AJ$4,IF(AND(O36&gt;=50,D36="F"),$AJ$5,IF(AND(O36&lt;&gt;"",O36&lt;50,D36="M"),$AJ$6,IF(AND(O36&lt;&gt;"",O36&lt;50,D36="F"),$AJ$7)))))</f>
        <v>ተዛውሯል</v>
      </c>
      <c r="R36" s="17" t="n">
        <f aca="false">COUNTIF(F36:M36,"&lt;50")</f>
        <v>0</v>
      </c>
      <c r="S36" s="28" t="n">
        <f aca="false">IF(AND(D36="M",F36&lt;&gt;""),F36,"")</f>
        <v>91</v>
      </c>
      <c r="T36" s="17" t="str">
        <f aca="false">IF(AND(D36="F",F36&lt;&gt;""),F36,"")</f>
        <v/>
      </c>
      <c r="U36" s="17" t="n">
        <f aca="false">IF(AND(D36="M",G36&lt;&gt;""),G36,"")</f>
        <v>80</v>
      </c>
      <c r="V36" s="17" t="str">
        <f aca="false">IF(AND(D36="F",G36&lt;&gt;""),G36,"")</f>
        <v/>
      </c>
      <c r="W36" s="17" t="n">
        <f aca="false">IF(AND(D36="M",H36&lt;&gt;""),H36,"")</f>
        <v>88</v>
      </c>
      <c r="X36" s="17" t="str">
        <f aca="false">IF(AND(D36="F",H36&lt;&gt;""),H36,"")</f>
        <v/>
      </c>
      <c r="Y36" s="17" t="n">
        <f aca="false">IF(AND(D36="M",I36&lt;&gt;""),I36,"")</f>
        <v>85</v>
      </c>
      <c r="Z36" s="17" t="str">
        <f aca="false">IF(AND(D36="F",I36&lt;&gt;""),I36,"")</f>
        <v/>
      </c>
      <c r="AA36" s="17" t="n">
        <f aca="false">IF(AND(D36="M",J36&lt;&gt;""),J36,"")</f>
        <v>91</v>
      </c>
      <c r="AB36" s="17" t="str">
        <f aca="false">IF(AND(D36="F",J36&lt;&gt;""),J36,"")</f>
        <v/>
      </c>
      <c r="AC36" s="17" t="n">
        <f aca="false">IF(AND(D36="M",K36&lt;&gt;""),K36,"")</f>
        <v>81</v>
      </c>
      <c r="AD36" s="17" t="str">
        <f aca="false">IF(AND(D36="F",K36&lt;&gt;""),K36,"")</f>
        <v/>
      </c>
      <c r="AE36" s="24" t="n">
        <f aca="false">IF(AND(D36="M",L36&lt;&gt;""),L36,"")</f>
        <v>82</v>
      </c>
      <c r="AF36" s="24" t="str">
        <f aca="false">IF(AND(D36="F",L36&lt;&gt;""),L36,"")</f>
        <v/>
      </c>
      <c r="AG36" s="33" t="n">
        <f aca="false">IF(AND(D36="M",M36&lt;&gt;""),M36,"")</f>
        <v>77</v>
      </c>
      <c r="AH36" s="24" t="str">
        <f aca="false">IF(AND(D36="F",M36&lt;&gt;""),M36,"")</f>
        <v/>
      </c>
    </row>
    <row r="37" customFormat="false" ht="14.9" hidden="false" customHeight="false" outlineLevel="0" collapsed="false">
      <c r="A37" s="10"/>
      <c r="B37" s="8" t="n">
        <f aca="false">S1!B37</f>
        <v>33</v>
      </c>
      <c r="C37" s="23" t="str">
        <f aca="false">S1!D37</f>
        <v>አፍራ ሀሰን ይመር</v>
      </c>
      <c r="D37" s="8" t="str">
        <f aca="false">S1!E37</f>
        <v>F</v>
      </c>
      <c r="E37" s="8" t="n">
        <f aca="false">S1!F37</f>
        <v>7</v>
      </c>
      <c r="F37" s="31" t="n">
        <f aca="false">IF(OR(S1!G37="",S2!G37=""),"",(S1!G37+S2!G37)/2)</f>
        <v>90</v>
      </c>
      <c r="G37" s="31" t="n">
        <f aca="false">IF(OR(S1!H37="",S2!H37=""),"",(S1!H37+S2!H37)/2)</f>
        <v>84</v>
      </c>
      <c r="H37" s="31" t="n">
        <f aca="false">IF(OR(S1!I37="",S2!I37=""),"",(S1!I37+S2!I37)/2)</f>
        <v>90</v>
      </c>
      <c r="I37" s="31" t="n">
        <f aca="false">IF(OR(S1!J37="",S2!J37=""),"",(S1!J37+S2!J37)/2)</f>
        <v>86</v>
      </c>
      <c r="J37" s="31" t="n">
        <f aca="false">IF(OR(S1!K37="",S2!K37=""),"",(S1!K37+S2!K37)/2)</f>
        <v>92</v>
      </c>
      <c r="K37" s="31" t="n">
        <f aca="false">IF(OR(S1!L37="",S2!L37=""),"",(S1!L37+S2!L37)/2)</f>
        <v>86</v>
      </c>
      <c r="L37" s="31" t="n">
        <f aca="false">IF(OR(S1!M37="",S2!M37=""),"",(S1!M37+S2!M37)/2)</f>
        <v>86</v>
      </c>
      <c r="M37" s="31" t="n">
        <f aca="false">IF(OR(S1!N37="",S2!N37=""),"",(S1!N37+S2!N37)/2)</f>
        <v>74</v>
      </c>
      <c r="N37" s="8" t="n">
        <f aca="false">IF(OR(S1!P37="",S2!P37=""),"",(S1!P37+S2!P37)/2)</f>
        <v>688</v>
      </c>
      <c r="O37" s="31" t="n">
        <f aca="false">IF(N37="","",IF(AND(B37&lt;&gt;"C",N37&lt;&gt;""),N37/8,IF(AND(B37="C",N37&lt;&gt;""),N37/4)))</f>
        <v>86</v>
      </c>
      <c r="P37" s="8" t="n">
        <f aca="false">IF(N37="","",RANK(O37,$O$5:$O$64))</f>
        <v>9</v>
      </c>
      <c r="Q37" s="32" t="str">
        <f aca="false">IF(O37="","-",IF(AND(O37&gt;=50,D37="M"),$AJ$4,IF(AND(O37&gt;=50,D37="F"),$AJ$5,IF(AND(O37&lt;&gt;"",O37&lt;50,D37="M"),$AJ$6,IF(AND(O37&lt;&gt;"",O37&lt;50,D37="F"),$AJ$7)))))</f>
        <v>ተዛውራለች</v>
      </c>
      <c r="R37" s="17" t="n">
        <f aca="false">COUNTIF(F37:M37,"&lt;50")</f>
        <v>0</v>
      </c>
      <c r="S37" s="28" t="str">
        <f aca="false">IF(AND(D37="M",F37&lt;&gt;""),F37,"")</f>
        <v/>
      </c>
      <c r="T37" s="17" t="n">
        <f aca="false">IF(AND(D37="F",F37&lt;&gt;""),F37,"")</f>
        <v>90</v>
      </c>
      <c r="U37" s="17" t="str">
        <f aca="false">IF(AND(D37="M",G37&lt;&gt;""),G37,"")</f>
        <v/>
      </c>
      <c r="V37" s="17" t="n">
        <f aca="false">IF(AND(D37="F",G37&lt;&gt;""),G37,"")</f>
        <v>84</v>
      </c>
      <c r="W37" s="17" t="str">
        <f aca="false">IF(AND(D37="M",H37&lt;&gt;""),H37,"")</f>
        <v/>
      </c>
      <c r="X37" s="17" t="n">
        <f aca="false">IF(AND(D37="F",H37&lt;&gt;""),H37,"")</f>
        <v>90</v>
      </c>
      <c r="Y37" s="17" t="str">
        <f aca="false">IF(AND(D37="M",I37&lt;&gt;""),I37,"")</f>
        <v/>
      </c>
      <c r="Z37" s="17" t="n">
        <f aca="false">IF(AND(D37="F",I37&lt;&gt;""),I37,"")</f>
        <v>86</v>
      </c>
      <c r="AA37" s="17" t="str">
        <f aca="false">IF(AND(D37="M",J37&lt;&gt;""),J37,"")</f>
        <v/>
      </c>
      <c r="AB37" s="17" t="n">
        <f aca="false">IF(AND(D37="F",J37&lt;&gt;""),J37,"")</f>
        <v>92</v>
      </c>
      <c r="AC37" s="17" t="str">
        <f aca="false">IF(AND(D37="M",K37&lt;&gt;""),K37,"")</f>
        <v/>
      </c>
      <c r="AD37" s="17" t="n">
        <f aca="false">IF(AND(D37="F",K37&lt;&gt;""),K37,"")</f>
        <v>86</v>
      </c>
      <c r="AE37" s="24" t="str">
        <f aca="false">IF(AND(D37="M",L37&lt;&gt;""),L37,"")</f>
        <v/>
      </c>
      <c r="AF37" s="24" t="n">
        <f aca="false">IF(AND(D37="F",L37&lt;&gt;""),L37,"")</f>
        <v>86</v>
      </c>
      <c r="AG37" s="33" t="str">
        <f aca="false">IF(AND(D37="M",M37&lt;&gt;""),M37,"")</f>
        <v/>
      </c>
      <c r="AH37" s="24" t="n">
        <f aca="false">IF(AND(D37="F",M37&lt;&gt;""),M37,"")</f>
        <v>74</v>
      </c>
    </row>
    <row r="38" customFormat="false" ht="14.9" hidden="false" customHeight="false" outlineLevel="0" collapsed="false">
      <c r="A38" s="10"/>
      <c r="B38" s="8" t="n">
        <f aca="false">S1!B38</f>
        <v>34</v>
      </c>
      <c r="C38" s="23" t="str">
        <f aca="false">S1!D38</f>
        <v>አፍራህ አህመድ ሙክታር</v>
      </c>
      <c r="D38" s="8" t="str">
        <f aca="false">S1!E38</f>
        <v>F</v>
      </c>
      <c r="E38" s="8" t="n">
        <f aca="false">S1!F38</f>
        <v>7</v>
      </c>
      <c r="F38" s="31" t="n">
        <f aca="false">IF(OR(S1!G38="",S2!G38=""),"",(S1!G38+S2!G38)/2)</f>
        <v>62</v>
      </c>
      <c r="G38" s="31" t="n">
        <f aca="false">IF(OR(S1!H38="",S2!H38=""),"",(S1!H38+S2!H38)/2)</f>
        <v>77</v>
      </c>
      <c r="H38" s="31" t="n">
        <f aca="false">IF(OR(S1!I38="",S2!I38=""),"",(S1!I38+S2!I38)/2)</f>
        <v>55</v>
      </c>
      <c r="I38" s="31" t="n">
        <f aca="false">IF(OR(S1!J38="",S2!J38=""),"",(S1!J38+S2!J38)/2)</f>
        <v>77</v>
      </c>
      <c r="J38" s="31" t="n">
        <f aca="false">IF(OR(S1!K38="",S2!K38=""),"",(S1!K38+S2!K38)/2)</f>
        <v>81</v>
      </c>
      <c r="K38" s="31" t="n">
        <f aca="false">IF(OR(S1!L38="",S2!L38=""),"",(S1!L38+S2!L38)/2)</f>
        <v>75</v>
      </c>
      <c r="L38" s="31" t="n">
        <f aca="false">IF(OR(S1!M38="",S2!M38=""),"",(S1!M38+S2!M38)/2)</f>
        <v>71</v>
      </c>
      <c r="M38" s="31" t="n">
        <f aca="false">IF(OR(S1!N38="",S2!N38=""),"",(S1!N38+S2!N38)/2)</f>
        <v>83</v>
      </c>
      <c r="N38" s="8" t="n">
        <f aca="false">IF(OR(S1!P38="",S2!P38=""),"",(S1!P38+S2!P38)/2)</f>
        <v>581</v>
      </c>
      <c r="O38" s="31" t="n">
        <f aca="false">IF(N38="","",IF(AND(B38&lt;&gt;"C",N38&lt;&gt;""),N38/8,IF(AND(B38="C",N38&lt;&gt;""),N38/4)))</f>
        <v>72.625</v>
      </c>
      <c r="P38" s="8" t="n">
        <f aca="false">IF(N38="","",RANK(O38,$O$5:$O$64))</f>
        <v>36</v>
      </c>
      <c r="Q38" s="32" t="str">
        <f aca="false">IF(O38="","-",IF(AND(O38&gt;=50,D38="M"),$AJ$4,IF(AND(O38&gt;=50,D38="F"),$AJ$5,IF(AND(O38&lt;&gt;"",O38&lt;50,D38="M"),$AJ$6,IF(AND(O38&lt;&gt;"",O38&lt;50,D38="F"),$AJ$7)))))</f>
        <v>ተዛውራለች</v>
      </c>
      <c r="R38" s="17" t="n">
        <f aca="false">COUNTIF(F38:M38,"&lt;50")</f>
        <v>0</v>
      </c>
      <c r="S38" s="28" t="str">
        <f aca="false">IF(AND(D38="M",F38&lt;&gt;""),F38,"")</f>
        <v/>
      </c>
      <c r="T38" s="17" t="n">
        <f aca="false">IF(AND(D38="F",F38&lt;&gt;""),F38,"")</f>
        <v>62</v>
      </c>
      <c r="U38" s="17" t="str">
        <f aca="false">IF(AND(D38="M",G38&lt;&gt;""),G38,"")</f>
        <v/>
      </c>
      <c r="V38" s="17" t="n">
        <f aca="false">IF(AND(D38="F",G38&lt;&gt;""),G38,"")</f>
        <v>77</v>
      </c>
      <c r="W38" s="17" t="str">
        <f aca="false">IF(AND(D38="M",H38&lt;&gt;""),H38,"")</f>
        <v/>
      </c>
      <c r="X38" s="17" t="n">
        <f aca="false">IF(AND(D38="F",H38&lt;&gt;""),H38,"")</f>
        <v>55</v>
      </c>
      <c r="Y38" s="17" t="str">
        <f aca="false">IF(AND(D38="M",I38&lt;&gt;""),I38,"")</f>
        <v/>
      </c>
      <c r="Z38" s="17" t="n">
        <f aca="false">IF(AND(D38="F",I38&lt;&gt;""),I38,"")</f>
        <v>77</v>
      </c>
      <c r="AA38" s="17" t="str">
        <f aca="false">IF(AND(D38="M",J38&lt;&gt;""),J38,"")</f>
        <v/>
      </c>
      <c r="AB38" s="17" t="n">
        <f aca="false">IF(AND(D38="F",J38&lt;&gt;""),J38,"")</f>
        <v>81</v>
      </c>
      <c r="AC38" s="17" t="str">
        <f aca="false">IF(AND(D38="M",K38&lt;&gt;""),K38,"")</f>
        <v/>
      </c>
      <c r="AD38" s="17" t="n">
        <f aca="false">IF(AND(D38="F",K38&lt;&gt;""),K38,"")</f>
        <v>75</v>
      </c>
      <c r="AE38" s="24" t="str">
        <f aca="false">IF(AND(D38="M",L38&lt;&gt;""),L38,"")</f>
        <v/>
      </c>
      <c r="AF38" s="24" t="n">
        <f aca="false">IF(AND(D38="F",L38&lt;&gt;""),L38,"")</f>
        <v>71</v>
      </c>
      <c r="AG38" s="33" t="str">
        <f aca="false">IF(AND(D38="M",M38&lt;&gt;""),M38,"")</f>
        <v/>
      </c>
      <c r="AH38" s="24" t="n">
        <f aca="false">IF(AND(D38="F",M38&lt;&gt;""),M38,"")</f>
        <v>83</v>
      </c>
    </row>
    <row r="39" customFormat="false" ht="14.9" hidden="false" customHeight="false" outlineLevel="0" collapsed="false">
      <c r="A39" s="10"/>
      <c r="B39" s="8" t="n">
        <f aca="false">S1!B39</f>
        <v>35</v>
      </c>
      <c r="C39" s="23" t="str">
        <f aca="false">S1!D39</f>
        <v>ኡመር እንድሪስ ያሲን</v>
      </c>
      <c r="D39" s="8" t="str">
        <f aca="false">S1!E39</f>
        <v>M</v>
      </c>
      <c r="E39" s="8" t="n">
        <f aca="false">S1!F39</f>
        <v>9</v>
      </c>
      <c r="F39" s="31" t="n">
        <f aca="false">IF(OR(S1!G39="",S2!G39=""),"",(S1!G39+S2!G39)/2)</f>
        <v>61</v>
      </c>
      <c r="G39" s="31" t="n">
        <f aca="false">IF(OR(S1!H39="",S2!H39=""),"",(S1!H39+S2!H39)/2)</f>
        <v>64</v>
      </c>
      <c r="H39" s="31" t="n">
        <f aca="false">IF(OR(S1!I39="",S2!I39=""),"",(S1!I39+S2!I39)/2)</f>
        <v>56</v>
      </c>
      <c r="I39" s="31" t="n">
        <f aca="false">IF(OR(S1!J39="",S2!J39=""),"",(S1!J39+S2!J39)/2)</f>
        <v>49</v>
      </c>
      <c r="J39" s="31" t="n">
        <f aca="false">IF(OR(S1!K39="",S2!K39=""),"",(S1!K39+S2!K39)/2)</f>
        <v>64</v>
      </c>
      <c r="K39" s="31" t="n">
        <f aca="false">IF(OR(S1!L39="",S2!L39=""),"",(S1!L39+S2!L39)/2)</f>
        <v>56</v>
      </c>
      <c r="L39" s="31" t="n">
        <f aca="false">IF(OR(S1!M39="",S2!M39=""),"",(S1!M39+S2!M39)/2)</f>
        <v>59</v>
      </c>
      <c r="M39" s="31" t="n">
        <f aca="false">IF(OR(S1!N39="",S2!N39=""),"",(S1!N39+S2!N39)/2)</f>
        <v>71</v>
      </c>
      <c r="N39" s="8" t="n">
        <f aca="false">IF(OR(S1!P39="",S2!P39=""),"",(S1!P39+S2!P39)/2)</f>
        <v>480</v>
      </c>
      <c r="O39" s="31" t="n">
        <f aca="false">IF(N39="","",IF(AND(B39&lt;&gt;"C",N39&lt;&gt;""),N39/8,IF(AND(B39="C",N39&lt;&gt;""),N39/4)))</f>
        <v>60</v>
      </c>
      <c r="P39" s="8" t="n">
        <f aca="false">IF(N39="","",RANK(O39,$O$5:$O$64))</f>
        <v>46</v>
      </c>
      <c r="Q39" s="32" t="str">
        <f aca="false">IF(O39="","-",IF(AND(O39&gt;=50,D39="M"),$AJ$4,IF(AND(O39&gt;=50,D39="F"),$AJ$5,IF(AND(O39&lt;&gt;"",O39&lt;50,D39="M"),$AJ$6,IF(AND(O39&lt;&gt;"",O39&lt;50,D39="F"),$AJ$7)))))</f>
        <v>ተዛውሯል</v>
      </c>
      <c r="R39" s="17" t="n">
        <f aca="false">COUNTIF(F39:M39,"&lt;50")</f>
        <v>1</v>
      </c>
      <c r="S39" s="28" t="n">
        <f aca="false">IF(AND(D39="M",F39&lt;&gt;""),F39,"")</f>
        <v>61</v>
      </c>
      <c r="T39" s="17" t="str">
        <f aca="false">IF(AND(D39="F",F39&lt;&gt;""),F39,"")</f>
        <v/>
      </c>
      <c r="U39" s="17" t="n">
        <f aca="false">IF(AND(D39="M",G39&lt;&gt;""),G39,"")</f>
        <v>64</v>
      </c>
      <c r="V39" s="17" t="str">
        <f aca="false">IF(AND(D39="F",G39&lt;&gt;""),G39,"")</f>
        <v/>
      </c>
      <c r="W39" s="17" t="n">
        <f aca="false">IF(AND(D39="M",H39&lt;&gt;""),H39,"")</f>
        <v>56</v>
      </c>
      <c r="X39" s="17" t="str">
        <f aca="false">IF(AND(D39="F",H39&lt;&gt;""),H39,"")</f>
        <v/>
      </c>
      <c r="Y39" s="17" t="n">
        <f aca="false">IF(AND(D39="M",I39&lt;&gt;""),I39,"")</f>
        <v>49</v>
      </c>
      <c r="Z39" s="17" t="str">
        <f aca="false">IF(AND(D39="F",I39&lt;&gt;""),I39,"")</f>
        <v/>
      </c>
      <c r="AA39" s="17" t="n">
        <f aca="false">IF(AND(D39="M",J39&lt;&gt;""),J39,"")</f>
        <v>64</v>
      </c>
      <c r="AB39" s="17" t="str">
        <f aca="false">IF(AND(D39="F",J39&lt;&gt;""),J39,"")</f>
        <v/>
      </c>
      <c r="AC39" s="17" t="n">
        <f aca="false">IF(AND(D39="M",K39&lt;&gt;""),K39,"")</f>
        <v>56</v>
      </c>
      <c r="AD39" s="17" t="str">
        <f aca="false">IF(AND(D39="F",K39&lt;&gt;""),K39,"")</f>
        <v/>
      </c>
      <c r="AE39" s="24" t="n">
        <f aca="false">IF(AND(D39="M",L39&lt;&gt;""),L39,"")</f>
        <v>59</v>
      </c>
      <c r="AF39" s="24" t="str">
        <f aca="false">IF(AND(D39="F",L39&lt;&gt;""),L39,"")</f>
        <v/>
      </c>
      <c r="AG39" s="33" t="n">
        <f aca="false">IF(AND(D39="M",M39&lt;&gt;""),M39,"")</f>
        <v>71</v>
      </c>
      <c r="AH39" s="24" t="str">
        <f aca="false">IF(AND(D39="F",M39&lt;&gt;""),M39,"")</f>
        <v/>
      </c>
    </row>
    <row r="40" customFormat="false" ht="14.9" hidden="false" customHeight="false" outlineLevel="0" collapsed="false">
      <c r="A40" s="10"/>
      <c r="B40" s="8" t="n">
        <f aca="false">S1!B40</f>
        <v>36</v>
      </c>
      <c r="C40" s="23" t="str">
        <f aca="false">S1!D40</f>
        <v>ኡመር ይማም ሰኢድ</v>
      </c>
      <c r="D40" s="8" t="str">
        <f aca="false">S1!E40</f>
        <v>M</v>
      </c>
      <c r="E40" s="8" t="n">
        <f aca="false">S1!F40</f>
        <v>7</v>
      </c>
      <c r="F40" s="31" t="n">
        <f aca="false">IF(OR(S1!G40="",S2!G40=""),"",(S1!G40+S2!G40)/2)</f>
        <v>51</v>
      </c>
      <c r="G40" s="31" t="n">
        <f aca="false">IF(OR(S1!H40="",S2!H40=""),"",(S1!H40+S2!H40)/2)</f>
        <v>64</v>
      </c>
      <c r="H40" s="31" t="n">
        <f aca="false">IF(OR(S1!I40="",S2!I40=""),"",(S1!I40+S2!I40)/2)</f>
        <v>76</v>
      </c>
      <c r="I40" s="31" t="n">
        <f aca="false">IF(OR(S1!J40="",S2!J40=""),"",(S1!J40+S2!J40)/2)</f>
        <v>55</v>
      </c>
      <c r="J40" s="31" t="n">
        <f aca="false">IF(OR(S1!K40="",S2!K40=""),"",(S1!K40+S2!K40)/2)</f>
        <v>54</v>
      </c>
      <c r="K40" s="31" t="n">
        <f aca="false">IF(OR(S1!L40="",S2!L40=""),"",(S1!L40+S2!L40)/2)</f>
        <v>69</v>
      </c>
      <c r="L40" s="31" t="n">
        <f aca="false">IF(OR(S1!M40="",S2!M40=""),"",(S1!M40+S2!M40)/2)</f>
        <v>58</v>
      </c>
      <c r="M40" s="31" t="n">
        <f aca="false">IF(OR(S1!N40="",S2!N40=""),"",(S1!N40+S2!N40)/2)</f>
        <v>80</v>
      </c>
      <c r="N40" s="8" t="n">
        <f aca="false">IF(OR(S1!P40="",S2!P40=""),"",(S1!P40+S2!P40)/2)</f>
        <v>507</v>
      </c>
      <c r="O40" s="31" t="n">
        <f aca="false">IF(N40="","",IF(AND(B40&lt;&gt;"C",N40&lt;&gt;""),N40/8,IF(AND(B40="C",N40&lt;&gt;""),N40/4)))</f>
        <v>63.375</v>
      </c>
      <c r="P40" s="8" t="n">
        <f aca="false">IF(N40="","",RANK(O40,$O$5:$O$64))</f>
        <v>45</v>
      </c>
      <c r="Q40" s="32" t="str">
        <f aca="false">IF(O40="","-",IF(AND(O40&gt;=50,D40="M"),$AJ$4,IF(AND(O40&gt;=50,D40="F"),$AJ$5,IF(AND(O40&lt;&gt;"",O40&lt;50,D40="M"),$AJ$6,IF(AND(O40&lt;&gt;"",O40&lt;50,D40="F"),$AJ$7)))))</f>
        <v>ተዛውሯል</v>
      </c>
      <c r="R40" s="17" t="n">
        <f aca="false">COUNTIF(F40:M40,"&lt;50")</f>
        <v>0</v>
      </c>
      <c r="S40" s="28" t="n">
        <f aca="false">IF(AND(D40="M",F40&lt;&gt;""),F40,"")</f>
        <v>51</v>
      </c>
      <c r="T40" s="17" t="str">
        <f aca="false">IF(AND(D40="F",F40&lt;&gt;""),F40,"")</f>
        <v/>
      </c>
      <c r="U40" s="17" t="n">
        <f aca="false">IF(AND(D40="M",G40&lt;&gt;""),G40,"")</f>
        <v>64</v>
      </c>
      <c r="V40" s="17" t="str">
        <f aca="false">IF(AND(D40="F",G40&lt;&gt;""),G40,"")</f>
        <v/>
      </c>
      <c r="W40" s="17" t="n">
        <f aca="false">IF(AND(D40="M",H40&lt;&gt;""),H40,"")</f>
        <v>76</v>
      </c>
      <c r="X40" s="17" t="str">
        <f aca="false">IF(AND(D40="F",H40&lt;&gt;""),H40,"")</f>
        <v/>
      </c>
      <c r="Y40" s="17" t="n">
        <f aca="false">IF(AND(D40="M",I40&lt;&gt;""),I40,"")</f>
        <v>55</v>
      </c>
      <c r="Z40" s="17" t="str">
        <f aca="false">IF(AND(D40="F",I40&lt;&gt;""),I40,"")</f>
        <v/>
      </c>
      <c r="AA40" s="17" t="n">
        <f aca="false">IF(AND(D40="M",J40&lt;&gt;""),J40,"")</f>
        <v>54</v>
      </c>
      <c r="AB40" s="17" t="str">
        <f aca="false">IF(AND(D40="F",J40&lt;&gt;""),J40,"")</f>
        <v/>
      </c>
      <c r="AC40" s="17" t="n">
        <f aca="false">IF(AND(D40="M",K40&lt;&gt;""),K40,"")</f>
        <v>69</v>
      </c>
      <c r="AD40" s="17" t="str">
        <f aca="false">IF(AND(D40="F",K40&lt;&gt;""),K40,"")</f>
        <v/>
      </c>
      <c r="AE40" s="24" t="n">
        <f aca="false">IF(AND(D40="M",L40&lt;&gt;""),L40,"")</f>
        <v>58</v>
      </c>
      <c r="AF40" s="24" t="str">
        <f aca="false">IF(AND(D40="F",L40&lt;&gt;""),L40,"")</f>
        <v/>
      </c>
      <c r="AG40" s="33" t="n">
        <f aca="false">IF(AND(D40="M",M40&lt;&gt;""),M40,"")</f>
        <v>80</v>
      </c>
      <c r="AH40" s="24" t="str">
        <f aca="false">IF(AND(D40="F",M40&lt;&gt;""),M40,"")</f>
        <v/>
      </c>
    </row>
    <row r="41" customFormat="false" ht="14.9" hidden="false" customHeight="false" outlineLevel="0" collapsed="false">
      <c r="A41" s="10"/>
      <c r="B41" s="8" t="n">
        <f aca="false">S1!B41</f>
        <v>37</v>
      </c>
      <c r="C41" s="23" t="str">
        <f aca="false">S1!D41</f>
        <v>ኢልሀም ይማም አሰፋ</v>
      </c>
      <c r="D41" s="8" t="str">
        <f aca="false">S1!E41</f>
        <v>F</v>
      </c>
      <c r="E41" s="8" t="n">
        <f aca="false">S1!F41</f>
        <v>7</v>
      </c>
      <c r="F41" s="31" t="n">
        <f aca="false">IF(OR(S1!G41="",S2!G41=""),"",(S1!G41+S2!G41)/2)</f>
        <v>67</v>
      </c>
      <c r="G41" s="31" t="n">
        <f aca="false">IF(OR(S1!H41="",S2!H41=""),"",(S1!H41+S2!H41)/2)</f>
        <v>63</v>
      </c>
      <c r="H41" s="31" t="n">
        <f aca="false">IF(OR(S1!I41="",S2!I41=""),"",(S1!I41+S2!I41)/2)</f>
        <v>68</v>
      </c>
      <c r="I41" s="31" t="n">
        <f aca="false">IF(OR(S1!J41="",S2!J41=""),"",(S1!J41+S2!J41)/2)</f>
        <v>53</v>
      </c>
      <c r="J41" s="31" t="n">
        <f aca="false">IF(OR(S1!K41="",S2!K41=""),"",(S1!K41+S2!K41)/2)</f>
        <v>58</v>
      </c>
      <c r="K41" s="31" t="n">
        <f aca="false">IF(OR(S1!L41="",S2!L41=""),"",(S1!L41+S2!L41)/2)</f>
        <v>66</v>
      </c>
      <c r="L41" s="31" t="n">
        <f aca="false">IF(OR(S1!M41="",S2!M41=""),"",(S1!M41+S2!M41)/2)</f>
        <v>71</v>
      </c>
      <c r="M41" s="31" t="n">
        <f aca="false">IF(OR(S1!N41="",S2!N41=""),"",(S1!N41+S2!N41)/2)</f>
        <v>71</v>
      </c>
      <c r="N41" s="8" t="n">
        <f aca="false">IF(OR(S1!P41="",S2!P41=""),"",(S1!P41+S2!P41)/2)</f>
        <v>517</v>
      </c>
      <c r="O41" s="31" t="n">
        <f aca="false">IF(N41="","",IF(AND(B41&lt;&gt;"C",N41&lt;&gt;""),N41/8,IF(AND(B41="C",N41&lt;&gt;""),N41/4)))</f>
        <v>64.625</v>
      </c>
      <c r="P41" s="8" t="n">
        <f aca="false">IF(N41="","",RANK(O41,$O$5:$O$64))</f>
        <v>43</v>
      </c>
      <c r="Q41" s="32" t="str">
        <f aca="false">IF(O41="","-",IF(AND(O41&gt;=50,D41="M"),$AJ$4,IF(AND(O41&gt;=50,D41="F"),$AJ$5,IF(AND(O41&lt;&gt;"",O41&lt;50,D41="M"),$AJ$6,IF(AND(O41&lt;&gt;"",O41&lt;50,D41="F"),$AJ$7)))))</f>
        <v>ተዛውራለች</v>
      </c>
      <c r="R41" s="17" t="n">
        <f aca="false">COUNTIF(F41:M41,"&lt;50")</f>
        <v>0</v>
      </c>
      <c r="S41" s="28" t="str">
        <f aca="false">IF(AND(D41="M",F41&lt;&gt;""),F41,"")</f>
        <v/>
      </c>
      <c r="T41" s="17" t="n">
        <f aca="false">IF(AND(D41="F",F41&lt;&gt;""),F41,"")</f>
        <v>67</v>
      </c>
      <c r="U41" s="17" t="str">
        <f aca="false">IF(AND(D41="M",G41&lt;&gt;""),G41,"")</f>
        <v/>
      </c>
      <c r="V41" s="17" t="n">
        <f aca="false">IF(AND(D41="F",G41&lt;&gt;""),G41,"")</f>
        <v>63</v>
      </c>
      <c r="W41" s="17" t="str">
        <f aca="false">IF(AND(D41="M",H41&lt;&gt;""),H41,"")</f>
        <v/>
      </c>
      <c r="X41" s="17" t="n">
        <f aca="false">IF(AND(D41="F",H41&lt;&gt;""),H41,"")</f>
        <v>68</v>
      </c>
      <c r="Y41" s="17" t="str">
        <f aca="false">IF(AND(D41="M",I41&lt;&gt;""),I41,"")</f>
        <v/>
      </c>
      <c r="Z41" s="17" t="n">
        <f aca="false">IF(AND(D41="F",I41&lt;&gt;""),I41,"")</f>
        <v>53</v>
      </c>
      <c r="AA41" s="17" t="str">
        <f aca="false">IF(AND(D41="M",J41&lt;&gt;""),J41,"")</f>
        <v/>
      </c>
      <c r="AB41" s="17" t="n">
        <f aca="false">IF(AND(D41="F",J41&lt;&gt;""),J41,"")</f>
        <v>58</v>
      </c>
      <c r="AC41" s="17" t="str">
        <f aca="false">IF(AND(D41="M",K41&lt;&gt;""),K41,"")</f>
        <v/>
      </c>
      <c r="AD41" s="17" t="n">
        <f aca="false">IF(AND(D41="F",K41&lt;&gt;""),K41,"")</f>
        <v>66</v>
      </c>
      <c r="AE41" s="24" t="str">
        <f aca="false">IF(AND(D41="M",L41&lt;&gt;""),L41,"")</f>
        <v/>
      </c>
      <c r="AF41" s="24" t="n">
        <f aca="false">IF(AND(D41="F",L41&lt;&gt;""),L41,"")</f>
        <v>71</v>
      </c>
      <c r="AG41" s="33" t="str">
        <f aca="false">IF(AND(D41="M",M41&lt;&gt;""),M41,"")</f>
        <v/>
      </c>
      <c r="AH41" s="24" t="n">
        <f aca="false">IF(AND(D41="F",M41&lt;&gt;""),M41,"")</f>
        <v>71</v>
      </c>
    </row>
    <row r="42" customFormat="false" ht="14.9" hidden="false" customHeight="false" outlineLevel="0" collapsed="false">
      <c r="A42" s="10"/>
      <c r="B42" s="8" t="n">
        <f aca="false">S1!B42</f>
        <v>38</v>
      </c>
      <c r="C42" s="23" t="str">
        <f aca="false">S1!D42</f>
        <v>ኢማን ሰኢድ ሙሀመድ</v>
      </c>
      <c r="D42" s="8" t="str">
        <f aca="false">S1!E42</f>
        <v>F</v>
      </c>
      <c r="E42" s="8" t="n">
        <f aca="false">S1!F42</f>
        <v>7</v>
      </c>
      <c r="F42" s="31" t="n">
        <f aca="false">IF(OR(S1!G42="",S2!G42=""),"",(S1!G42+S2!G42)/2)</f>
        <v>80</v>
      </c>
      <c r="G42" s="31" t="n">
        <f aca="false">IF(OR(S1!H42="",S2!H42=""),"",(S1!H42+S2!H42)/2)</f>
        <v>76</v>
      </c>
      <c r="H42" s="31" t="n">
        <f aca="false">IF(OR(S1!I42="",S2!I42=""),"",(S1!I42+S2!I42)/2)</f>
        <v>98</v>
      </c>
      <c r="I42" s="31" t="n">
        <f aca="false">IF(OR(S1!J42="",S2!J42=""),"",(S1!J42+S2!J42)/2)</f>
        <v>85</v>
      </c>
      <c r="J42" s="31" t="n">
        <f aca="false">IF(OR(S1!K42="",S2!K42=""),"",(S1!K42+S2!K42)/2)</f>
        <v>88</v>
      </c>
      <c r="K42" s="31" t="n">
        <f aca="false">IF(OR(S1!L42="",S2!L42=""),"",(S1!L42+S2!L42)/2)</f>
        <v>71</v>
      </c>
      <c r="L42" s="31" t="n">
        <f aca="false">IF(OR(S1!M42="",S2!M42=""),"",(S1!M42+S2!M42)/2)</f>
        <v>88</v>
      </c>
      <c r="M42" s="31" t="n">
        <f aca="false">IF(OR(S1!N42="",S2!N42=""),"",(S1!N42+S2!N42)/2)</f>
        <v>90</v>
      </c>
      <c r="N42" s="8" t="n">
        <f aca="false">IF(OR(S1!P42="",S2!P42=""),"",(S1!P42+S2!P42)/2)</f>
        <v>676</v>
      </c>
      <c r="O42" s="31" t="n">
        <f aca="false">IF(N42="","",IF(AND(B42&lt;&gt;"C",N42&lt;&gt;""),N42/8,IF(AND(B42="C",N42&lt;&gt;""),N42/4)))</f>
        <v>84.5</v>
      </c>
      <c r="P42" s="8" t="n">
        <f aca="false">IF(N42="","",RANK(O42,$O$5:$O$64))</f>
        <v>11</v>
      </c>
      <c r="Q42" s="32" t="str">
        <f aca="false">IF(O42="","-",IF(AND(O42&gt;=50,D42="M"),$AJ$4,IF(AND(O42&gt;=50,D42="F"),$AJ$5,IF(AND(O42&lt;&gt;"",O42&lt;50,D42="M"),$AJ$6,IF(AND(O42&lt;&gt;"",O42&lt;50,D42="F"),$AJ$7)))))</f>
        <v>ተዛውራለች</v>
      </c>
      <c r="R42" s="17" t="n">
        <f aca="false">COUNTIF(F42:M42,"&lt;50")</f>
        <v>0</v>
      </c>
      <c r="S42" s="28" t="str">
        <f aca="false">IF(AND(D42="M",F42&lt;&gt;""),F42,"")</f>
        <v/>
      </c>
      <c r="T42" s="17" t="n">
        <f aca="false">IF(AND(D42="F",F42&lt;&gt;""),F42,"")</f>
        <v>80</v>
      </c>
      <c r="U42" s="17" t="str">
        <f aca="false">IF(AND(D42="M",G42&lt;&gt;""),G42,"")</f>
        <v/>
      </c>
      <c r="V42" s="17" t="n">
        <f aca="false">IF(AND(D42="F",G42&lt;&gt;""),G42,"")</f>
        <v>76</v>
      </c>
      <c r="W42" s="17" t="str">
        <f aca="false">IF(AND(D42="M",H42&lt;&gt;""),H42,"")</f>
        <v/>
      </c>
      <c r="X42" s="17" t="n">
        <f aca="false">IF(AND(D42="F",H42&lt;&gt;""),H42,"")</f>
        <v>98</v>
      </c>
      <c r="Y42" s="17" t="str">
        <f aca="false">IF(AND(D42="M",I42&lt;&gt;""),I42,"")</f>
        <v/>
      </c>
      <c r="Z42" s="17" t="n">
        <f aca="false">IF(AND(D42="F",I42&lt;&gt;""),I42,"")</f>
        <v>85</v>
      </c>
      <c r="AA42" s="17" t="str">
        <f aca="false">IF(AND(D42="M",J42&lt;&gt;""),J42,"")</f>
        <v/>
      </c>
      <c r="AB42" s="17" t="n">
        <f aca="false">IF(AND(D42="F",J42&lt;&gt;""),J42,"")</f>
        <v>88</v>
      </c>
      <c r="AC42" s="17" t="str">
        <f aca="false">IF(AND(D42="M",K42&lt;&gt;""),K42,"")</f>
        <v/>
      </c>
      <c r="AD42" s="17" t="n">
        <f aca="false">IF(AND(D42="F",K42&lt;&gt;""),K42,"")</f>
        <v>71</v>
      </c>
      <c r="AE42" s="24" t="str">
        <f aca="false">IF(AND(D42="M",L42&lt;&gt;""),L42,"")</f>
        <v/>
      </c>
      <c r="AF42" s="24" t="n">
        <f aca="false">IF(AND(D42="F",L42&lt;&gt;""),L42,"")</f>
        <v>88</v>
      </c>
      <c r="AG42" s="33" t="str">
        <f aca="false">IF(AND(D42="M",M42&lt;&gt;""),M42,"")</f>
        <v/>
      </c>
      <c r="AH42" s="24" t="n">
        <f aca="false">IF(AND(D42="F",M42&lt;&gt;""),M42,"")</f>
        <v>90</v>
      </c>
    </row>
    <row r="43" customFormat="false" ht="14.9" hidden="false" customHeight="false" outlineLevel="0" collapsed="false">
      <c r="A43" s="10"/>
      <c r="B43" s="8" t="n">
        <f aca="false">S1!B43</f>
        <v>39</v>
      </c>
      <c r="C43" s="23" t="str">
        <f aca="false">S1!D43</f>
        <v>ኢሳ ጉበና ጌታሁን</v>
      </c>
      <c r="D43" s="8" t="str">
        <f aca="false">S1!E43</f>
        <v>M</v>
      </c>
      <c r="E43" s="8" t="n">
        <f aca="false">S1!F43</f>
        <v>7</v>
      </c>
      <c r="F43" s="31" t="n">
        <f aca="false">IF(OR(S1!G43="",S2!G43=""),"",(S1!G43+S2!G43)/2)</f>
        <v>87</v>
      </c>
      <c r="G43" s="31" t="n">
        <f aca="false">IF(OR(S1!H43="",S2!H43=""),"",(S1!H43+S2!H43)/2)</f>
        <v>87</v>
      </c>
      <c r="H43" s="31" t="n">
        <f aca="false">IF(OR(S1!I43="",S2!I43=""),"",(S1!I43+S2!I43)/2)</f>
        <v>94</v>
      </c>
      <c r="I43" s="31" t="n">
        <f aca="false">IF(OR(S1!J43="",S2!J43=""),"",(S1!J43+S2!J43)/2)</f>
        <v>80</v>
      </c>
      <c r="J43" s="31" t="n">
        <f aca="false">IF(OR(S1!K43="",S2!K43=""),"",(S1!K43+S2!K43)/2)</f>
        <v>77</v>
      </c>
      <c r="K43" s="31" t="n">
        <f aca="false">IF(OR(S1!L43="",S2!L43=""),"",(S1!L43+S2!L43)/2)</f>
        <v>75</v>
      </c>
      <c r="L43" s="31" t="n">
        <f aca="false">IF(OR(S1!M43="",S2!M43=""),"",(S1!M43+S2!M43)/2)</f>
        <v>83</v>
      </c>
      <c r="M43" s="31" t="n">
        <f aca="false">IF(OR(S1!N43="",S2!N43=""),"",(S1!N43+S2!N43)/2)</f>
        <v>84</v>
      </c>
      <c r="N43" s="8" t="n">
        <f aca="false">IF(OR(S1!P43="",S2!P43=""),"",(S1!P43+S2!P43)/2)</f>
        <v>667</v>
      </c>
      <c r="O43" s="31" t="n">
        <f aca="false">IF(N43="","",IF(AND(B43&lt;&gt;"C",N43&lt;&gt;""),N43/8,IF(AND(B43="C",N43&lt;&gt;""),N43/4)))</f>
        <v>83.375</v>
      </c>
      <c r="P43" s="8" t="n">
        <f aca="false">IF(N43="","",RANK(O43,$O$5:$O$64))</f>
        <v>14</v>
      </c>
      <c r="Q43" s="32" t="str">
        <f aca="false">IF(O43="","-",IF(AND(O43&gt;=50,D43="M"),$AJ$4,IF(AND(O43&gt;=50,D43="F"),$AJ$5,IF(AND(O43&lt;&gt;"",O43&lt;50,D43="M"),$AJ$6,IF(AND(O43&lt;&gt;"",O43&lt;50,D43="F"),$AJ$7)))))</f>
        <v>ተዛውሯል</v>
      </c>
      <c r="R43" s="17" t="n">
        <f aca="false">COUNTIF(F43:M43,"&lt;50")</f>
        <v>0</v>
      </c>
      <c r="S43" s="28" t="n">
        <f aca="false">IF(AND(D43="M",F43&lt;&gt;""),F43,"")</f>
        <v>87</v>
      </c>
      <c r="T43" s="17" t="str">
        <f aca="false">IF(AND(D43="F",F43&lt;&gt;""),F43,"")</f>
        <v/>
      </c>
      <c r="U43" s="17" t="n">
        <f aca="false">IF(AND(D43="M",G43&lt;&gt;""),G43,"")</f>
        <v>87</v>
      </c>
      <c r="V43" s="17" t="str">
        <f aca="false">IF(AND(D43="F",G43&lt;&gt;""),G43,"")</f>
        <v/>
      </c>
      <c r="W43" s="17" t="n">
        <f aca="false">IF(AND(D43="M",H43&lt;&gt;""),H43,"")</f>
        <v>94</v>
      </c>
      <c r="X43" s="17" t="str">
        <f aca="false">IF(AND(D43="F",H43&lt;&gt;""),H43,"")</f>
        <v/>
      </c>
      <c r="Y43" s="17" t="n">
        <f aca="false">IF(AND(D43="M",I43&lt;&gt;""),I43,"")</f>
        <v>80</v>
      </c>
      <c r="Z43" s="17" t="str">
        <f aca="false">IF(AND(D43="F",I43&lt;&gt;""),I43,"")</f>
        <v/>
      </c>
      <c r="AA43" s="17" t="n">
        <f aca="false">IF(AND(D43="M",J43&lt;&gt;""),J43,"")</f>
        <v>77</v>
      </c>
      <c r="AB43" s="17" t="str">
        <f aca="false">IF(AND(D43="F",J43&lt;&gt;""),J43,"")</f>
        <v/>
      </c>
      <c r="AC43" s="17" t="n">
        <f aca="false">IF(AND(D43="M",K43&lt;&gt;""),K43,"")</f>
        <v>75</v>
      </c>
      <c r="AD43" s="17" t="str">
        <f aca="false">IF(AND(D43="F",K43&lt;&gt;""),K43,"")</f>
        <v/>
      </c>
      <c r="AE43" s="24" t="n">
        <f aca="false">IF(AND(D43="M",L43&lt;&gt;""),L43,"")</f>
        <v>83</v>
      </c>
      <c r="AF43" s="24" t="str">
        <f aca="false">IF(AND(D43="F",L43&lt;&gt;""),L43,"")</f>
        <v/>
      </c>
      <c r="AG43" s="33" t="n">
        <f aca="false">IF(AND(D43="M",M43&lt;&gt;""),M43,"")</f>
        <v>84</v>
      </c>
      <c r="AH43" s="24" t="str">
        <f aca="false">IF(AND(D43="F",M43&lt;&gt;""),M43,"")</f>
        <v/>
      </c>
    </row>
    <row r="44" customFormat="false" ht="14.9" hidden="false" customHeight="false" outlineLevel="0" collapsed="false">
      <c r="A44" s="10"/>
      <c r="B44" s="8" t="n">
        <f aca="false">S1!B44</f>
        <v>40</v>
      </c>
      <c r="C44" s="23" t="str">
        <f aca="false">S1!D44</f>
        <v>ኢዘዲን ሰኢድ ፈንታው</v>
      </c>
      <c r="D44" s="8" t="str">
        <f aca="false">S1!E44</f>
        <v>M</v>
      </c>
      <c r="E44" s="8" t="n">
        <f aca="false">S1!F44</f>
        <v>7</v>
      </c>
      <c r="F44" s="31" t="n">
        <f aca="false">IF(OR(S1!G44="",S2!G44=""),"",(S1!G44+S2!G44)/2)</f>
        <v>83</v>
      </c>
      <c r="G44" s="31" t="n">
        <f aca="false">IF(OR(S1!H44="",S2!H44=""),"",(S1!H44+S2!H44)/2)</f>
        <v>66</v>
      </c>
      <c r="H44" s="31" t="n">
        <f aca="false">IF(OR(S1!I44="",S2!I44=""),"",(S1!I44+S2!I44)/2)</f>
        <v>53</v>
      </c>
      <c r="I44" s="31" t="n">
        <f aca="false">IF(OR(S1!J44="",S2!J44=""),"",(S1!J44+S2!J44)/2)</f>
        <v>70</v>
      </c>
      <c r="J44" s="31" t="n">
        <f aca="false">IF(OR(S1!K44="",S2!K44=""),"",(S1!K44+S2!K44)/2)</f>
        <v>73</v>
      </c>
      <c r="K44" s="31" t="n">
        <f aca="false">IF(OR(S1!L44="",S2!L44=""),"",(S1!L44+S2!L44)/2)</f>
        <v>88</v>
      </c>
      <c r="L44" s="31" t="n">
        <f aca="false">IF(OR(S1!M44="",S2!M44=""),"",(S1!M44+S2!M44)/2)</f>
        <v>68</v>
      </c>
      <c r="M44" s="31" t="n">
        <f aca="false">IF(OR(S1!N44="",S2!N44=""),"",(S1!N44+S2!N44)/2)</f>
        <v>99</v>
      </c>
      <c r="N44" s="8" t="n">
        <f aca="false">IF(OR(S1!P44="",S2!P44=""),"",(S1!P44+S2!P44)/2)</f>
        <v>600</v>
      </c>
      <c r="O44" s="31" t="n">
        <f aca="false">IF(N44="","",IF(AND(B44&lt;&gt;"C",N44&lt;&gt;""),N44/8,IF(AND(B44="C",N44&lt;&gt;""),N44/4)))</f>
        <v>75</v>
      </c>
      <c r="P44" s="8" t="n">
        <f aca="false">IF(N44="","",RANK(O44,$O$5:$O$64))</f>
        <v>30</v>
      </c>
      <c r="Q44" s="32" t="str">
        <f aca="false">IF(O44="","-",IF(AND(O44&gt;=50,D44="M"),$AJ$4,IF(AND(O44&gt;=50,D44="F"),$AJ$5,IF(AND(O44&lt;&gt;"",O44&lt;50,D44="M"),$AJ$6,IF(AND(O44&lt;&gt;"",O44&lt;50,D44="F"),$AJ$7)))))</f>
        <v>ተዛውሯል</v>
      </c>
      <c r="R44" s="17" t="n">
        <f aca="false">COUNTIF(F44:M44,"&lt;50")</f>
        <v>0</v>
      </c>
      <c r="S44" s="28" t="n">
        <f aca="false">IF(AND(D44="M",F44&lt;&gt;""),F44,"")</f>
        <v>83</v>
      </c>
      <c r="T44" s="17" t="str">
        <f aca="false">IF(AND(D44="F",F44&lt;&gt;""),F44,"")</f>
        <v/>
      </c>
      <c r="U44" s="17" t="n">
        <f aca="false">IF(AND(D44="M",G44&lt;&gt;""),G44,"")</f>
        <v>66</v>
      </c>
      <c r="V44" s="17" t="str">
        <f aca="false">IF(AND(D44="F",G44&lt;&gt;""),G44,"")</f>
        <v/>
      </c>
      <c r="W44" s="17" t="n">
        <f aca="false">IF(AND(D44="M",H44&lt;&gt;""),H44,"")</f>
        <v>53</v>
      </c>
      <c r="X44" s="17" t="str">
        <f aca="false">IF(AND(D44="F",H44&lt;&gt;""),H44,"")</f>
        <v/>
      </c>
      <c r="Y44" s="17" t="n">
        <f aca="false">IF(AND(D44="M",I44&lt;&gt;""),I44,"")</f>
        <v>70</v>
      </c>
      <c r="Z44" s="17" t="str">
        <f aca="false">IF(AND(D44="F",I44&lt;&gt;""),I44,"")</f>
        <v/>
      </c>
      <c r="AA44" s="17" t="n">
        <f aca="false">IF(AND(D44="M",J44&lt;&gt;""),J44,"")</f>
        <v>73</v>
      </c>
      <c r="AB44" s="17" t="str">
        <f aca="false">IF(AND(D44="F",J44&lt;&gt;""),J44,"")</f>
        <v/>
      </c>
      <c r="AC44" s="17" t="n">
        <f aca="false">IF(AND(D44="M",K44&lt;&gt;""),K44,"")</f>
        <v>88</v>
      </c>
      <c r="AD44" s="17" t="str">
        <f aca="false">IF(AND(D44="F",K44&lt;&gt;""),K44,"")</f>
        <v/>
      </c>
      <c r="AE44" s="24" t="n">
        <f aca="false">IF(AND(D44="M",L44&lt;&gt;""),L44,"")</f>
        <v>68</v>
      </c>
      <c r="AF44" s="24" t="str">
        <f aca="false">IF(AND(D44="F",L44&lt;&gt;""),L44,"")</f>
        <v/>
      </c>
      <c r="AG44" s="33" t="n">
        <f aca="false">IF(AND(D44="M",M44&lt;&gt;""),M44,"")</f>
        <v>99</v>
      </c>
      <c r="AH44" s="24" t="str">
        <f aca="false">IF(AND(D44="F",M44&lt;&gt;""),M44,"")</f>
        <v/>
      </c>
    </row>
    <row r="45" customFormat="false" ht="14.9" hidden="false" customHeight="false" outlineLevel="0" collapsed="false">
      <c r="A45" s="10"/>
      <c r="B45" s="8" t="n">
        <f aca="false">S1!B45</f>
        <v>41</v>
      </c>
      <c r="C45" s="23" t="str">
        <f aca="false">S1!D45</f>
        <v>ዛኪር ሰኢድ አብዱ</v>
      </c>
      <c r="D45" s="8" t="str">
        <f aca="false">S1!E45</f>
        <v>M</v>
      </c>
      <c r="E45" s="8" t="n">
        <f aca="false">S1!F45</f>
        <v>7</v>
      </c>
      <c r="F45" s="31" t="n">
        <f aca="false">IF(OR(S1!G45="",S2!G45=""),"",(S1!G45+S2!G45)/2)</f>
        <v>87</v>
      </c>
      <c r="G45" s="31" t="n">
        <f aca="false">IF(OR(S1!H45="",S2!H45=""),"",(S1!H45+S2!H45)/2)</f>
        <v>68</v>
      </c>
      <c r="H45" s="31" t="n">
        <f aca="false">IF(OR(S1!I45="",S2!I45=""),"",(S1!I45+S2!I45)/2)</f>
        <v>93</v>
      </c>
      <c r="I45" s="31" t="n">
        <f aca="false">IF(OR(S1!J45="",S2!J45=""),"",(S1!J45+S2!J45)/2)</f>
        <v>74</v>
      </c>
      <c r="J45" s="31" t="n">
        <f aca="false">IF(OR(S1!K45="",S2!K45=""),"",(S1!K45+S2!K45)/2)</f>
        <v>82</v>
      </c>
      <c r="K45" s="31" t="n">
        <f aca="false">IF(OR(S1!L45="",S2!L45=""),"",(S1!L45+S2!L45)/2)</f>
        <v>77</v>
      </c>
      <c r="L45" s="31" t="n">
        <f aca="false">IF(OR(S1!M45="",S2!M45=""),"",(S1!M45+S2!M45)/2)</f>
        <v>81</v>
      </c>
      <c r="M45" s="31" t="n">
        <f aca="false">IF(OR(S1!N45="",S2!N45=""),"",(S1!N45+S2!N45)/2)</f>
        <v>77</v>
      </c>
      <c r="N45" s="8" t="n">
        <f aca="false">IF(OR(S1!P45="",S2!P45=""),"",(S1!P45+S2!P45)/2)</f>
        <v>639</v>
      </c>
      <c r="O45" s="31" t="n">
        <f aca="false">IF(N45="","",IF(AND(B45&lt;&gt;"C",N45&lt;&gt;""),N45/8,IF(AND(B45="C",N45&lt;&gt;""),N45/4)))</f>
        <v>79.875</v>
      </c>
      <c r="P45" s="8" t="n">
        <f aca="false">IF(N45="","",RANK(O45,$O$5:$O$64))</f>
        <v>22</v>
      </c>
      <c r="Q45" s="32" t="str">
        <f aca="false">IF(O45="","-",IF(AND(O45&gt;=50,D45="M"),$AJ$4,IF(AND(O45&gt;=50,D45="F"),$AJ$5,IF(AND(O45&lt;&gt;"",O45&lt;50,D45="M"),$AJ$6,IF(AND(O45&lt;&gt;"",O45&lt;50,D45="F"),$AJ$7)))))</f>
        <v>ተዛውሯል</v>
      </c>
      <c r="R45" s="17" t="n">
        <f aca="false">COUNTIF(F45:M45,"&lt;50")</f>
        <v>0</v>
      </c>
      <c r="S45" s="28" t="n">
        <f aca="false">IF(AND(D45="M",F45&lt;&gt;""),F45,"")</f>
        <v>87</v>
      </c>
      <c r="T45" s="17" t="str">
        <f aca="false">IF(AND(D45="F",F45&lt;&gt;""),F45,"")</f>
        <v/>
      </c>
      <c r="U45" s="17" t="n">
        <f aca="false">IF(AND(D45="M",G45&lt;&gt;""),G45,"")</f>
        <v>68</v>
      </c>
      <c r="V45" s="17" t="str">
        <f aca="false">IF(AND(D45="F",G45&lt;&gt;""),G45,"")</f>
        <v/>
      </c>
      <c r="W45" s="17" t="n">
        <f aca="false">IF(AND(D45="M",H45&lt;&gt;""),H45,"")</f>
        <v>93</v>
      </c>
      <c r="X45" s="17" t="str">
        <f aca="false">IF(AND(D45="F",H45&lt;&gt;""),H45,"")</f>
        <v/>
      </c>
      <c r="Y45" s="17" t="n">
        <f aca="false">IF(AND(D45="M",I45&lt;&gt;""),I45,"")</f>
        <v>74</v>
      </c>
      <c r="Z45" s="17" t="str">
        <f aca="false">IF(AND(D45="F",I45&lt;&gt;""),I45,"")</f>
        <v/>
      </c>
      <c r="AA45" s="17" t="n">
        <f aca="false">IF(AND(D45="M",J45&lt;&gt;""),J45,"")</f>
        <v>82</v>
      </c>
      <c r="AB45" s="17" t="str">
        <f aca="false">IF(AND(D45="F",J45&lt;&gt;""),J45,"")</f>
        <v/>
      </c>
      <c r="AC45" s="17" t="n">
        <f aca="false">IF(AND(D45="M",K45&lt;&gt;""),K45,"")</f>
        <v>77</v>
      </c>
      <c r="AD45" s="17" t="str">
        <f aca="false">IF(AND(D45="F",K45&lt;&gt;""),K45,"")</f>
        <v/>
      </c>
      <c r="AE45" s="24" t="n">
        <f aca="false">IF(AND(D45="M",L45&lt;&gt;""),L45,"")</f>
        <v>81</v>
      </c>
      <c r="AF45" s="24" t="str">
        <f aca="false">IF(AND(D45="F",L45&lt;&gt;""),L45,"")</f>
        <v/>
      </c>
      <c r="AG45" s="33" t="n">
        <f aca="false">IF(AND(D45="M",M45&lt;&gt;""),M45,"")</f>
        <v>77</v>
      </c>
      <c r="AH45" s="24" t="str">
        <f aca="false">IF(AND(D45="F",M45&lt;&gt;""),M45,"")</f>
        <v/>
      </c>
    </row>
    <row r="46" customFormat="false" ht="14.9" hidden="false" customHeight="false" outlineLevel="0" collapsed="false">
      <c r="A46" s="10"/>
      <c r="B46" s="8" t="n">
        <f aca="false">S1!B46</f>
        <v>42</v>
      </c>
      <c r="C46" s="23" t="str">
        <f aca="false">S1!D46</f>
        <v>የዚድ ኢብራሂም ረጃ</v>
      </c>
      <c r="D46" s="8" t="str">
        <f aca="false">S1!E46</f>
        <v>M</v>
      </c>
      <c r="E46" s="8" t="n">
        <f aca="false">S1!F46</f>
        <v>7</v>
      </c>
      <c r="F46" s="31" t="n">
        <f aca="false">IF(OR(S1!G46="",S2!G46=""),"",(S1!G46+S2!G46)/2)</f>
        <v>73</v>
      </c>
      <c r="G46" s="31" t="n">
        <f aca="false">IF(OR(S1!H46="",S2!H46=""),"",(S1!H46+S2!H46)/2)</f>
        <v>60</v>
      </c>
      <c r="H46" s="31" t="n">
        <f aca="false">IF(OR(S1!I46="",S2!I46=""),"",(S1!I46+S2!I46)/2)</f>
        <v>77</v>
      </c>
      <c r="I46" s="31" t="n">
        <f aca="false">IF(OR(S1!J46="",S2!J46=""),"",(S1!J46+S2!J46)/2)</f>
        <v>61</v>
      </c>
      <c r="J46" s="31" t="n">
        <f aca="false">IF(OR(S1!K46="",S2!K46=""),"",(S1!K46+S2!K46)/2)</f>
        <v>85</v>
      </c>
      <c r="K46" s="31" t="n">
        <f aca="false">IF(OR(S1!L46="",S2!L46=""),"",(S1!L46+S2!L46)/2)</f>
        <v>66</v>
      </c>
      <c r="L46" s="31" t="n">
        <f aca="false">IF(OR(S1!M46="",S2!M46=""),"",(S1!M46+S2!M46)/2)</f>
        <v>62</v>
      </c>
      <c r="M46" s="31" t="n">
        <f aca="false">IF(OR(S1!N46="",S2!N46=""),"",(S1!N46+S2!N46)/2)</f>
        <v>73</v>
      </c>
      <c r="N46" s="8" t="n">
        <f aca="false">IF(OR(S1!P46="",S2!P46=""),"",(S1!P46+S2!P46)/2)</f>
        <v>557</v>
      </c>
      <c r="O46" s="31" t="n">
        <f aca="false">IF(N46="","",IF(AND(B46&lt;&gt;"C",N46&lt;&gt;""),N46/8,IF(AND(B46="C",N46&lt;&gt;""),N46/4)))</f>
        <v>69.625</v>
      </c>
      <c r="P46" s="8" t="n">
        <f aca="false">IF(N46="","",RANK(O46,$O$5:$O$64))</f>
        <v>37</v>
      </c>
      <c r="Q46" s="32" t="str">
        <f aca="false">IF(O46="","-",IF(AND(O46&gt;=50,D46="M"),$AJ$4,IF(AND(O46&gt;=50,D46="F"),$AJ$5,IF(AND(O46&lt;&gt;"",O46&lt;50,D46="M"),$AJ$6,IF(AND(O46&lt;&gt;"",O46&lt;50,D46="F"),$AJ$7)))))</f>
        <v>ተዛውሯል</v>
      </c>
      <c r="R46" s="17" t="n">
        <f aca="false">COUNTIF(F46:M46,"&lt;50")</f>
        <v>0</v>
      </c>
      <c r="S46" s="28" t="n">
        <f aca="false">IF(AND(D46="M",F46&lt;&gt;""),F46,"")</f>
        <v>73</v>
      </c>
      <c r="T46" s="17" t="str">
        <f aca="false">IF(AND(D46="F",F46&lt;&gt;""),F46,"")</f>
        <v/>
      </c>
      <c r="U46" s="17" t="n">
        <f aca="false">IF(AND(D46="M",G46&lt;&gt;""),G46,"")</f>
        <v>60</v>
      </c>
      <c r="V46" s="17" t="str">
        <f aca="false">IF(AND(D46="F",G46&lt;&gt;""),G46,"")</f>
        <v/>
      </c>
      <c r="W46" s="17" t="n">
        <f aca="false">IF(AND(D46="M",H46&lt;&gt;""),H46,"")</f>
        <v>77</v>
      </c>
      <c r="X46" s="17" t="str">
        <f aca="false">IF(AND(D46="F",H46&lt;&gt;""),H46,"")</f>
        <v/>
      </c>
      <c r="Y46" s="17" t="n">
        <f aca="false">IF(AND(D46="M",I46&lt;&gt;""),I46,"")</f>
        <v>61</v>
      </c>
      <c r="Z46" s="17" t="str">
        <f aca="false">IF(AND(D46="F",I46&lt;&gt;""),I46,"")</f>
        <v/>
      </c>
      <c r="AA46" s="17" t="n">
        <f aca="false">IF(AND(D46="M",J46&lt;&gt;""),J46,"")</f>
        <v>85</v>
      </c>
      <c r="AB46" s="17" t="str">
        <f aca="false">IF(AND(D46="F",J46&lt;&gt;""),J46,"")</f>
        <v/>
      </c>
      <c r="AC46" s="17" t="n">
        <f aca="false">IF(AND(D46="M",K46&lt;&gt;""),K46,"")</f>
        <v>66</v>
      </c>
      <c r="AD46" s="17" t="str">
        <f aca="false">IF(AND(D46="F",K46&lt;&gt;""),K46,"")</f>
        <v/>
      </c>
      <c r="AE46" s="24" t="n">
        <f aca="false">IF(AND(D46="M",L46&lt;&gt;""),L46,"")</f>
        <v>62</v>
      </c>
      <c r="AF46" s="24" t="str">
        <f aca="false">IF(AND(D46="F",L46&lt;&gt;""),L46,"")</f>
        <v/>
      </c>
      <c r="AG46" s="33" t="n">
        <f aca="false">IF(AND(D46="M",M46&lt;&gt;""),M46,"")</f>
        <v>73</v>
      </c>
      <c r="AH46" s="24" t="str">
        <f aca="false">IF(AND(D46="F",M46&lt;&gt;""),M46,"")</f>
        <v/>
      </c>
    </row>
    <row r="47" customFormat="false" ht="14.9" hidden="false" customHeight="false" outlineLevel="0" collapsed="false">
      <c r="A47" s="10"/>
      <c r="B47" s="8" t="n">
        <f aca="false">S1!B47</f>
        <v>43</v>
      </c>
      <c r="C47" s="23" t="str">
        <f aca="false">S1!D47</f>
        <v>ዩስራ ሙሀመድ ሰኢድ</v>
      </c>
      <c r="D47" s="8" t="str">
        <f aca="false">S1!E47</f>
        <v>F</v>
      </c>
      <c r="E47" s="8" t="n">
        <f aca="false">S1!F47</f>
        <v>7</v>
      </c>
      <c r="F47" s="31" t="n">
        <f aca="false">IF(OR(S1!G47="",S2!G47=""),"",(S1!G47+S2!G47)/2)</f>
        <v>76</v>
      </c>
      <c r="G47" s="31" t="n">
        <f aca="false">IF(OR(S1!H47="",S2!H47=""),"",(S1!H47+S2!H47)/2)</f>
        <v>92</v>
      </c>
      <c r="H47" s="31" t="n">
        <f aca="false">IF(OR(S1!I47="",S2!I47=""),"",(S1!I47+S2!I47)/2)</f>
        <v>97</v>
      </c>
      <c r="I47" s="31" t="n">
        <f aca="false">IF(OR(S1!J47="",S2!J47=""),"",(S1!J47+S2!J47)/2)</f>
        <v>77</v>
      </c>
      <c r="J47" s="31" t="n">
        <f aca="false">IF(OR(S1!K47="",S2!K47=""),"",(S1!K47+S2!K47)/2)</f>
        <v>90</v>
      </c>
      <c r="K47" s="31" t="n">
        <f aca="false">IF(OR(S1!L47="",S2!L47=""),"",(S1!L47+S2!L47)/2)</f>
        <v>82</v>
      </c>
      <c r="L47" s="31" t="n">
        <f aca="false">IF(OR(S1!M47="",S2!M47=""),"",(S1!M47+S2!M47)/2)</f>
        <v>95</v>
      </c>
      <c r="M47" s="31" t="n">
        <f aca="false">IF(OR(S1!N47="",S2!N47=""),"",(S1!N47+S2!N47)/2)</f>
        <v>59</v>
      </c>
      <c r="N47" s="8" t="n">
        <f aca="false">IF(OR(S1!P47="",S2!P47=""),"",(S1!P47+S2!P47)/2)</f>
        <v>668</v>
      </c>
      <c r="O47" s="31" t="n">
        <f aca="false">IF(N47="","",IF(AND(B47&lt;&gt;"C",N47&lt;&gt;""),N47/8,IF(AND(B47="C",N47&lt;&gt;""),N47/4)))</f>
        <v>83.5</v>
      </c>
      <c r="P47" s="8" t="n">
        <f aca="false">IF(N47="","",RANK(O47,$O$5:$O$64))</f>
        <v>13</v>
      </c>
      <c r="Q47" s="32" t="str">
        <f aca="false">IF(O47="","-",IF(AND(O47&gt;=50,D47="M"),$AJ$4,IF(AND(O47&gt;=50,D47="F"),$AJ$5,IF(AND(O47&lt;&gt;"",O47&lt;50,D47="M"),$AJ$6,IF(AND(O47&lt;&gt;"",O47&lt;50,D47="F"),$AJ$7)))))</f>
        <v>ተዛውራለች</v>
      </c>
      <c r="R47" s="17" t="n">
        <f aca="false">COUNTIF(F47:M47,"&lt;50")</f>
        <v>0</v>
      </c>
      <c r="S47" s="28" t="str">
        <f aca="false">IF(AND(D47="M",F47&lt;&gt;""),F47,"")</f>
        <v/>
      </c>
      <c r="T47" s="17" t="n">
        <f aca="false">IF(AND(D47="F",F47&lt;&gt;""),F47,"")</f>
        <v>76</v>
      </c>
      <c r="U47" s="17" t="str">
        <f aca="false">IF(AND(D47="M",G47&lt;&gt;""),G47,"")</f>
        <v/>
      </c>
      <c r="V47" s="17" t="n">
        <f aca="false">IF(AND(D47="F",G47&lt;&gt;""),G47,"")</f>
        <v>92</v>
      </c>
      <c r="W47" s="17" t="str">
        <f aca="false">IF(AND(D47="M",H47&lt;&gt;""),H47,"")</f>
        <v/>
      </c>
      <c r="X47" s="17" t="n">
        <f aca="false">IF(AND(D47="F",H47&lt;&gt;""),H47,"")</f>
        <v>97</v>
      </c>
      <c r="Y47" s="17" t="str">
        <f aca="false">IF(AND(D47="M",I47&lt;&gt;""),I47,"")</f>
        <v/>
      </c>
      <c r="Z47" s="17" t="n">
        <f aca="false">IF(AND(D47="F",I47&lt;&gt;""),I47,"")</f>
        <v>77</v>
      </c>
      <c r="AA47" s="17" t="str">
        <f aca="false">IF(AND(D47="M",J47&lt;&gt;""),J47,"")</f>
        <v/>
      </c>
      <c r="AB47" s="17" t="n">
        <f aca="false">IF(AND(D47="F",J47&lt;&gt;""),J47,"")</f>
        <v>90</v>
      </c>
      <c r="AC47" s="17" t="str">
        <f aca="false">IF(AND(D47="M",K47&lt;&gt;""),K47,"")</f>
        <v/>
      </c>
      <c r="AD47" s="17" t="n">
        <f aca="false">IF(AND(D47="F",K47&lt;&gt;""),K47,"")</f>
        <v>82</v>
      </c>
      <c r="AE47" s="24" t="str">
        <f aca="false">IF(AND(D47="M",L47&lt;&gt;""),L47,"")</f>
        <v/>
      </c>
      <c r="AF47" s="24" t="n">
        <f aca="false">IF(AND(D47="F",L47&lt;&gt;""),L47,"")</f>
        <v>95</v>
      </c>
      <c r="AG47" s="33" t="str">
        <f aca="false">IF(AND(D47="M",M47&lt;&gt;""),M47,"")</f>
        <v/>
      </c>
      <c r="AH47" s="24" t="n">
        <f aca="false">IF(AND(D47="F",M47&lt;&gt;""),M47,"")</f>
        <v>59</v>
      </c>
    </row>
    <row r="48" customFormat="false" ht="14.9" hidden="false" customHeight="false" outlineLevel="0" collapsed="false">
      <c r="A48" s="10"/>
      <c r="B48" s="8" t="n">
        <f aca="false">S1!B48</f>
        <v>44</v>
      </c>
      <c r="C48" s="23" t="str">
        <f aca="false">S1!D48</f>
        <v>ዩስራ አህመድ ሙሀመድ</v>
      </c>
      <c r="D48" s="8" t="str">
        <f aca="false">S1!E48</f>
        <v>F</v>
      </c>
      <c r="E48" s="8" t="n">
        <f aca="false">S1!F48</f>
        <v>7</v>
      </c>
      <c r="F48" s="31" t="n">
        <f aca="false">IF(OR(S1!G48="",S2!G48=""),"",(S1!G48+S2!G48)/2)</f>
        <v>49</v>
      </c>
      <c r="G48" s="31" t="n">
        <f aca="false">IF(OR(S1!H48="",S2!H48=""),"",(S1!H48+S2!H48)/2)</f>
        <v>56</v>
      </c>
      <c r="H48" s="31" t="n">
        <f aca="false">IF(OR(S1!I48="",S2!I48=""),"",(S1!I48+S2!I48)/2)</f>
        <v>48</v>
      </c>
      <c r="I48" s="31" t="n">
        <f aca="false">IF(OR(S1!J48="",S2!J48=""),"",(S1!J48+S2!J48)/2)</f>
        <v>52</v>
      </c>
      <c r="J48" s="31" t="n">
        <f aca="false">IF(OR(S1!K48="",S2!K48=""),"",(S1!K48+S2!K48)/2)</f>
        <v>66</v>
      </c>
      <c r="K48" s="31" t="n">
        <f aca="false">IF(OR(S1!L48="",S2!L48=""),"",(S1!L48+S2!L48)/2)</f>
        <v>70</v>
      </c>
      <c r="L48" s="31" t="n">
        <f aca="false">IF(OR(S1!M48="",S2!M48=""),"",(S1!M48+S2!M48)/2)</f>
        <v>66</v>
      </c>
      <c r="M48" s="31" t="n">
        <f aca="false">IF(OR(S1!N48="",S2!N48=""),"",(S1!N48+S2!N48)/2)</f>
        <v>72</v>
      </c>
      <c r="N48" s="8" t="n">
        <f aca="false">IF(OR(S1!P48="",S2!P48=""),"",(S1!P48+S2!P48)/2)</f>
        <v>479</v>
      </c>
      <c r="O48" s="31" t="n">
        <f aca="false">IF(N48="","",IF(AND(B48&lt;&gt;"C",N48&lt;&gt;""),N48/8,IF(AND(B48="C",N48&lt;&gt;""),N48/4)))</f>
        <v>59.875</v>
      </c>
      <c r="P48" s="8" t="n">
        <f aca="false">IF(N48="","",RANK(O48,$O$5:$O$64))</f>
        <v>47</v>
      </c>
      <c r="Q48" s="32" t="str">
        <f aca="false">IF(O48="","-",IF(AND(O48&gt;=50,D48="M"),$AJ$4,IF(AND(O48&gt;=50,D48="F"),$AJ$5,IF(AND(O48&lt;&gt;"",O48&lt;50,D48="M"),$AJ$6,IF(AND(O48&lt;&gt;"",O48&lt;50,D48="F"),$AJ$7)))))</f>
        <v>ተዛውራለች</v>
      </c>
      <c r="R48" s="17" t="n">
        <f aca="false">COUNTIF(F48:M48,"&lt;50")</f>
        <v>2</v>
      </c>
      <c r="S48" s="28" t="str">
        <f aca="false">IF(AND(D48="M",F48&lt;&gt;""),F48,"")</f>
        <v/>
      </c>
      <c r="T48" s="17" t="n">
        <f aca="false">IF(AND(D48="F",F48&lt;&gt;""),F48,"")</f>
        <v>49</v>
      </c>
      <c r="U48" s="17" t="str">
        <f aca="false">IF(AND(D48="M",G48&lt;&gt;""),G48,"")</f>
        <v/>
      </c>
      <c r="V48" s="17" t="n">
        <f aca="false">IF(AND(D48="F",G48&lt;&gt;""),G48,"")</f>
        <v>56</v>
      </c>
      <c r="W48" s="17" t="str">
        <f aca="false">IF(AND(D48="M",H48&lt;&gt;""),H48,"")</f>
        <v/>
      </c>
      <c r="X48" s="17" t="n">
        <f aca="false">IF(AND(D48="F",H48&lt;&gt;""),H48,"")</f>
        <v>48</v>
      </c>
      <c r="Y48" s="17" t="str">
        <f aca="false">IF(AND(D48="M",I48&lt;&gt;""),I48,"")</f>
        <v/>
      </c>
      <c r="Z48" s="17" t="n">
        <f aca="false">IF(AND(D48="F",I48&lt;&gt;""),I48,"")</f>
        <v>52</v>
      </c>
      <c r="AA48" s="17" t="str">
        <f aca="false">IF(AND(D48="M",J48&lt;&gt;""),J48,"")</f>
        <v/>
      </c>
      <c r="AB48" s="17" t="n">
        <f aca="false">IF(AND(D48="F",J48&lt;&gt;""),J48,"")</f>
        <v>66</v>
      </c>
      <c r="AC48" s="17" t="str">
        <f aca="false">IF(AND(D48="M",K48&lt;&gt;""),K48,"")</f>
        <v/>
      </c>
      <c r="AD48" s="17" t="n">
        <f aca="false">IF(AND(D48="F",K48&lt;&gt;""),K48,"")</f>
        <v>70</v>
      </c>
      <c r="AE48" s="24" t="str">
        <f aca="false">IF(AND(D48="M",L48&lt;&gt;""),L48,"")</f>
        <v/>
      </c>
      <c r="AF48" s="24" t="n">
        <f aca="false">IF(AND(D48="F",L48&lt;&gt;""),L48,"")</f>
        <v>66</v>
      </c>
      <c r="AG48" s="33" t="str">
        <f aca="false">IF(AND(D48="M",M48&lt;&gt;""),M48,"")</f>
        <v/>
      </c>
      <c r="AH48" s="24" t="n">
        <f aca="false">IF(AND(D48="F",M48&lt;&gt;""),M48,"")</f>
        <v>72</v>
      </c>
    </row>
    <row r="49" customFormat="false" ht="14.9" hidden="false" customHeight="false" outlineLevel="0" collapsed="false">
      <c r="A49" s="10"/>
      <c r="B49" s="8" t="n">
        <f aca="false">S1!B49</f>
        <v>45</v>
      </c>
      <c r="C49" s="23" t="str">
        <f aca="false">S1!D49</f>
        <v>ያስሚን ሙሀመድ አወል</v>
      </c>
      <c r="D49" s="8" t="str">
        <f aca="false">S1!E49</f>
        <v>F</v>
      </c>
      <c r="E49" s="8" t="n">
        <f aca="false">S1!F49</f>
        <v>7</v>
      </c>
      <c r="F49" s="31" t="n">
        <f aca="false">IF(OR(S1!G49="",S2!G49=""),"",(S1!G49+S2!G49)/2)</f>
        <v>63</v>
      </c>
      <c r="G49" s="31" t="n">
        <f aca="false">IF(OR(S1!H49="",S2!H49=""),"",(S1!H49+S2!H49)/2)</f>
        <v>67</v>
      </c>
      <c r="H49" s="31" t="n">
        <f aca="false">IF(OR(S1!I49="",S2!I49=""),"",(S1!I49+S2!I49)/2)</f>
        <v>84</v>
      </c>
      <c r="I49" s="31" t="n">
        <f aca="false">IF(OR(S1!J49="",S2!J49=""),"",(S1!J49+S2!J49)/2)</f>
        <v>61</v>
      </c>
      <c r="J49" s="31" t="n">
        <f aca="false">IF(OR(S1!K49="",S2!K49=""),"",(S1!K49+S2!K49)/2)</f>
        <v>62</v>
      </c>
      <c r="K49" s="31" t="n">
        <f aca="false">IF(OR(S1!L49="",S2!L49=""),"",(S1!L49+S2!L49)/2)</f>
        <v>75</v>
      </c>
      <c r="L49" s="31" t="n">
        <f aca="false">IF(OR(S1!M49="",S2!M49=""),"",(S1!M49+S2!M49)/2)</f>
        <v>51</v>
      </c>
      <c r="M49" s="31" t="n">
        <f aca="false">IF(OR(S1!N49="",S2!N49=""),"",(S1!N49+S2!N49)/2)</f>
        <v>58</v>
      </c>
      <c r="N49" s="8" t="n">
        <f aca="false">IF(OR(S1!P49="",S2!P49=""),"",(S1!P49+S2!P49)/2)</f>
        <v>521</v>
      </c>
      <c r="O49" s="31" t="n">
        <f aca="false">IF(N49="","",IF(AND(B49&lt;&gt;"C",N49&lt;&gt;""),N49/8,IF(AND(B49="C",N49&lt;&gt;""),N49/4)))</f>
        <v>65.125</v>
      </c>
      <c r="P49" s="8" t="n">
        <f aca="false">IF(N49="","",RANK(O49,$O$5:$O$64))</f>
        <v>42</v>
      </c>
      <c r="Q49" s="32" t="str">
        <f aca="false">IF(O49="","-",IF(AND(O49&gt;=50,D49="M"),$AJ$4,IF(AND(O49&gt;=50,D49="F"),$AJ$5,IF(AND(O49&lt;&gt;"",O49&lt;50,D49="M"),$AJ$6,IF(AND(O49&lt;&gt;"",O49&lt;50,D49="F"),$AJ$7)))))</f>
        <v>ተዛውራለች</v>
      </c>
      <c r="R49" s="17" t="n">
        <f aca="false">COUNTIF(F49:M49,"&lt;50")</f>
        <v>0</v>
      </c>
      <c r="S49" s="28" t="str">
        <f aca="false">IF(AND(D49="M",F49&lt;&gt;""),F49,"")</f>
        <v/>
      </c>
      <c r="T49" s="17" t="n">
        <f aca="false">IF(AND(D49="F",F49&lt;&gt;""),F49,"")</f>
        <v>63</v>
      </c>
      <c r="U49" s="17" t="str">
        <f aca="false">IF(AND(D49="M",G49&lt;&gt;""),G49,"")</f>
        <v/>
      </c>
      <c r="V49" s="17" t="n">
        <f aca="false">IF(AND(D49="F",G49&lt;&gt;""),G49,"")</f>
        <v>67</v>
      </c>
      <c r="W49" s="17" t="str">
        <f aca="false">IF(AND(D49="M",H49&lt;&gt;""),H49,"")</f>
        <v/>
      </c>
      <c r="X49" s="17" t="n">
        <f aca="false">IF(AND(D49="F",H49&lt;&gt;""),H49,"")</f>
        <v>84</v>
      </c>
      <c r="Y49" s="17" t="str">
        <f aca="false">IF(AND(D49="M",I49&lt;&gt;""),I49,"")</f>
        <v/>
      </c>
      <c r="Z49" s="17" t="n">
        <f aca="false">IF(AND(D49="F",I49&lt;&gt;""),I49,"")</f>
        <v>61</v>
      </c>
      <c r="AA49" s="17" t="str">
        <f aca="false">IF(AND(D49="M",J49&lt;&gt;""),J49,"")</f>
        <v/>
      </c>
      <c r="AB49" s="17" t="n">
        <f aca="false">IF(AND(D49="F",J49&lt;&gt;""),J49,"")</f>
        <v>62</v>
      </c>
      <c r="AC49" s="17" t="str">
        <f aca="false">IF(AND(D49="M",K49&lt;&gt;""),K49,"")</f>
        <v/>
      </c>
      <c r="AD49" s="17" t="n">
        <f aca="false">IF(AND(D49="F",K49&lt;&gt;""),K49,"")</f>
        <v>75</v>
      </c>
      <c r="AE49" s="24" t="str">
        <f aca="false">IF(AND(D49="M",L49&lt;&gt;""),L49,"")</f>
        <v/>
      </c>
      <c r="AF49" s="24" t="n">
        <f aca="false">IF(AND(D49="F",L49&lt;&gt;""),L49,"")</f>
        <v>51</v>
      </c>
      <c r="AG49" s="33" t="str">
        <f aca="false">IF(AND(D49="M",M49&lt;&gt;""),M49,"")</f>
        <v/>
      </c>
      <c r="AH49" s="24" t="n">
        <f aca="false">IF(AND(D49="F",M49&lt;&gt;""),M49,"")</f>
        <v>58</v>
      </c>
    </row>
    <row r="50" customFormat="false" ht="14.9" hidden="false" customHeight="false" outlineLevel="0" collapsed="false">
      <c r="A50" s="10"/>
      <c r="B50" s="8" t="n">
        <f aca="false">S1!B50</f>
        <v>46</v>
      </c>
      <c r="C50" s="23" t="str">
        <f aca="false">S1!D50</f>
        <v>ጀማል ሙሀመድ ሁሴን</v>
      </c>
      <c r="D50" s="8" t="str">
        <f aca="false">S1!E50</f>
        <v>M</v>
      </c>
      <c r="E50" s="8" t="n">
        <f aca="false">S1!F50</f>
        <v>7</v>
      </c>
      <c r="F50" s="31" t="n">
        <f aca="false">IF(OR(S1!G50="",S2!G50=""),"",(S1!G50+S2!G50)/2)</f>
        <v>93</v>
      </c>
      <c r="G50" s="31" t="n">
        <f aca="false">IF(OR(S1!H50="",S2!H50=""),"",(S1!H50+S2!H50)/2)</f>
        <v>76</v>
      </c>
      <c r="H50" s="31" t="n">
        <f aca="false">IF(OR(S1!I50="",S2!I50=""),"",(S1!I50+S2!I50)/2)</f>
        <v>93</v>
      </c>
      <c r="I50" s="31" t="n">
        <f aca="false">IF(OR(S1!J50="",S2!J50=""),"",(S1!J50+S2!J50)/2)</f>
        <v>74</v>
      </c>
      <c r="J50" s="31" t="n">
        <f aca="false">IF(OR(S1!K50="",S2!K50=""),"",(S1!K50+S2!K50)/2)</f>
        <v>83</v>
      </c>
      <c r="K50" s="31" t="n">
        <f aca="false">IF(OR(S1!L50="",S2!L50=""),"",(S1!L50+S2!L50)/2)</f>
        <v>81</v>
      </c>
      <c r="L50" s="31" t="n">
        <f aca="false">IF(OR(S1!M50="",S2!M50=""),"",(S1!M50+S2!M50)/2)</f>
        <v>69</v>
      </c>
      <c r="M50" s="31" t="n">
        <f aca="false">IF(OR(S1!N50="",S2!N50=""),"",(S1!N50+S2!N50)/2)</f>
        <v>85</v>
      </c>
      <c r="N50" s="8" t="n">
        <f aca="false">IF(OR(S1!P50="",S2!P50=""),"",(S1!P50+S2!P50)/2)</f>
        <v>654</v>
      </c>
      <c r="O50" s="31" t="n">
        <f aca="false">IF(N50="","",IF(AND(B50&lt;&gt;"C",N50&lt;&gt;""),N50/8,IF(AND(B50="C",N50&lt;&gt;""),N50/4)))</f>
        <v>81.75</v>
      </c>
      <c r="P50" s="8" t="n">
        <f aca="false">IF(N50="","",RANK(O50,$O$5:$O$64))</f>
        <v>18</v>
      </c>
      <c r="Q50" s="32" t="str">
        <f aca="false">IF(O50="","-",IF(AND(O50&gt;=50,D50="M"),$AJ$4,IF(AND(O50&gt;=50,D50="F"),$AJ$5,IF(AND(O50&lt;&gt;"",O50&lt;50,D50="M"),$AJ$6,IF(AND(O50&lt;&gt;"",O50&lt;50,D50="F"),$AJ$7)))))</f>
        <v>ተዛውሯል</v>
      </c>
      <c r="R50" s="17" t="n">
        <f aca="false">COUNTIF(F50:M50,"&lt;50")</f>
        <v>0</v>
      </c>
      <c r="S50" s="28" t="n">
        <f aca="false">IF(AND(D50="M",F50&lt;&gt;""),F50,"")</f>
        <v>93</v>
      </c>
      <c r="T50" s="17" t="str">
        <f aca="false">IF(AND(D50="F",F50&lt;&gt;""),F50,"")</f>
        <v/>
      </c>
      <c r="U50" s="17" t="n">
        <f aca="false">IF(AND(D50="M",G50&lt;&gt;""),G50,"")</f>
        <v>76</v>
      </c>
      <c r="V50" s="17" t="str">
        <f aca="false">IF(AND(D50="F",G50&lt;&gt;""),G50,"")</f>
        <v/>
      </c>
      <c r="W50" s="17" t="n">
        <f aca="false">IF(AND(D50="M",H50&lt;&gt;""),H50,"")</f>
        <v>93</v>
      </c>
      <c r="X50" s="17" t="str">
        <f aca="false">IF(AND(D50="F",H50&lt;&gt;""),H50,"")</f>
        <v/>
      </c>
      <c r="Y50" s="17" t="n">
        <f aca="false">IF(AND(D50="M",I50&lt;&gt;""),I50,"")</f>
        <v>74</v>
      </c>
      <c r="Z50" s="17" t="str">
        <f aca="false">IF(AND(D50="F",I50&lt;&gt;""),I50,"")</f>
        <v/>
      </c>
      <c r="AA50" s="17" t="n">
        <f aca="false">IF(AND(D50="M",J50&lt;&gt;""),J50,"")</f>
        <v>83</v>
      </c>
      <c r="AB50" s="17" t="str">
        <f aca="false">IF(AND(D50="F",J50&lt;&gt;""),J50,"")</f>
        <v/>
      </c>
      <c r="AC50" s="17" t="n">
        <f aca="false">IF(AND(D50="M",K50&lt;&gt;""),K50,"")</f>
        <v>81</v>
      </c>
      <c r="AD50" s="17" t="str">
        <f aca="false">IF(AND(D50="F",K50&lt;&gt;""),K50,"")</f>
        <v/>
      </c>
      <c r="AE50" s="24" t="n">
        <f aca="false">IF(AND(D50="M",L50&lt;&gt;""),L50,"")</f>
        <v>69</v>
      </c>
      <c r="AF50" s="24" t="str">
        <f aca="false">IF(AND(D50="F",L50&lt;&gt;""),L50,"")</f>
        <v/>
      </c>
      <c r="AG50" s="33" t="n">
        <f aca="false">IF(AND(D50="M",M50&lt;&gt;""),M50,"")</f>
        <v>85</v>
      </c>
      <c r="AH50" s="24" t="str">
        <f aca="false">IF(AND(D50="F",M50&lt;&gt;""),M50,"")</f>
        <v/>
      </c>
    </row>
    <row r="51" customFormat="false" ht="14.9" hidden="false" customHeight="false" outlineLevel="0" collapsed="false">
      <c r="A51" s="10"/>
      <c r="B51" s="8" t="n">
        <f aca="false">S1!B51</f>
        <v>47</v>
      </c>
      <c r="C51" s="23" t="str">
        <f aca="false">S1!D51</f>
        <v>ፈውዛን አህመድ ይመር</v>
      </c>
      <c r="D51" s="8" t="str">
        <f aca="false">S1!E51</f>
        <v>M</v>
      </c>
      <c r="E51" s="8" t="n">
        <f aca="false">S1!F51</f>
        <v>7</v>
      </c>
      <c r="F51" s="31" t="n">
        <f aca="false">IF(OR(S1!G51="",S2!G51=""),"",(S1!G51+S2!G51)/2)</f>
        <v>95</v>
      </c>
      <c r="G51" s="31" t="n">
        <f aca="false">IF(OR(S1!H51="",S2!H51=""),"",(S1!H51+S2!H51)/2)</f>
        <v>93</v>
      </c>
      <c r="H51" s="31" t="n">
        <f aca="false">IF(OR(S1!I51="",S2!I51=""),"",(S1!I51+S2!I51)/2)</f>
        <v>80</v>
      </c>
      <c r="I51" s="31" t="n">
        <f aca="false">IF(OR(S1!J51="",S2!J51=""),"",(S1!J51+S2!J51)/2)</f>
        <v>87</v>
      </c>
      <c r="J51" s="31" t="n">
        <f aca="false">IF(OR(S1!K51="",S2!K51=""),"",(S1!K51+S2!K51)/2)</f>
        <v>91</v>
      </c>
      <c r="K51" s="31" t="n">
        <f aca="false">IF(OR(S1!L51="",S2!L51=""),"",(S1!L51+S2!L51)/2)</f>
        <v>87</v>
      </c>
      <c r="L51" s="31" t="n">
        <f aca="false">IF(OR(S1!M51="",S2!M51=""),"",(S1!M51+S2!M51)/2)</f>
        <v>80</v>
      </c>
      <c r="M51" s="31" t="n">
        <f aca="false">IF(OR(S1!N51="",S2!N51=""),"",(S1!N51+S2!N51)/2)</f>
        <v>84</v>
      </c>
      <c r="N51" s="8" t="n">
        <f aca="false">IF(OR(S1!P51="",S2!P51=""),"",(S1!P51+S2!P51)/2)</f>
        <v>697</v>
      </c>
      <c r="O51" s="31" t="n">
        <f aca="false">IF(N51="","",IF(AND(B51&lt;&gt;"C",N51&lt;&gt;""),N51/8,IF(AND(B51="C",N51&lt;&gt;""),N51/4)))</f>
        <v>87.125</v>
      </c>
      <c r="P51" s="8" t="n">
        <f aca="false">IF(N51="","",RANK(O51,$O$5:$O$64))</f>
        <v>7</v>
      </c>
      <c r="Q51" s="32" t="str">
        <f aca="false">IF(O51="","-",IF(AND(O51&gt;=50,D51="M"),$AJ$4,IF(AND(O51&gt;=50,D51="F"),$AJ$5,IF(AND(O51&lt;&gt;"",O51&lt;50,D51="M"),$AJ$6,IF(AND(O51&lt;&gt;"",O51&lt;50,D51="F"),$AJ$7)))))</f>
        <v>ተዛውሯል</v>
      </c>
      <c r="R51" s="17" t="n">
        <f aca="false">COUNTIF(F51:M51,"&lt;50")</f>
        <v>0</v>
      </c>
      <c r="S51" s="28" t="n">
        <f aca="false">IF(AND(D51="M",F51&lt;&gt;""),F51,"")</f>
        <v>95</v>
      </c>
      <c r="T51" s="17" t="str">
        <f aca="false">IF(AND(D51="F",F51&lt;&gt;""),F51,"")</f>
        <v/>
      </c>
      <c r="U51" s="17" t="n">
        <f aca="false">IF(AND(D51="M",G51&lt;&gt;""),G51,"")</f>
        <v>93</v>
      </c>
      <c r="V51" s="17" t="str">
        <f aca="false">IF(AND(D51="F",G51&lt;&gt;""),G51,"")</f>
        <v/>
      </c>
      <c r="W51" s="17" t="n">
        <f aca="false">IF(AND(D51="M",H51&lt;&gt;""),H51,"")</f>
        <v>80</v>
      </c>
      <c r="X51" s="17" t="str">
        <f aca="false">IF(AND(D51="F",H51&lt;&gt;""),H51,"")</f>
        <v/>
      </c>
      <c r="Y51" s="17" t="n">
        <f aca="false">IF(AND(D51="M",I51&lt;&gt;""),I51,"")</f>
        <v>87</v>
      </c>
      <c r="Z51" s="17" t="str">
        <f aca="false">IF(AND(D51="F",I51&lt;&gt;""),I51,"")</f>
        <v/>
      </c>
      <c r="AA51" s="17" t="n">
        <f aca="false">IF(AND(D51="M",J51&lt;&gt;""),J51,"")</f>
        <v>91</v>
      </c>
      <c r="AB51" s="17" t="str">
        <f aca="false">IF(AND(D51="F",J51&lt;&gt;""),J51,"")</f>
        <v/>
      </c>
      <c r="AC51" s="17" t="n">
        <f aca="false">IF(AND(D51="M",K51&lt;&gt;""),K51,"")</f>
        <v>87</v>
      </c>
      <c r="AD51" s="17" t="str">
        <f aca="false">IF(AND(D51="F",K51&lt;&gt;""),K51,"")</f>
        <v/>
      </c>
      <c r="AE51" s="24" t="n">
        <f aca="false">IF(AND(D51="M",L51&lt;&gt;""),L51,"")</f>
        <v>80</v>
      </c>
      <c r="AF51" s="24" t="str">
        <f aca="false">IF(AND(D51="F",L51&lt;&gt;""),L51,"")</f>
        <v/>
      </c>
      <c r="AG51" s="33" t="n">
        <f aca="false">IF(AND(D51="M",M51&lt;&gt;""),M51,"")</f>
        <v>84</v>
      </c>
      <c r="AH51" s="24" t="str">
        <f aca="false">IF(AND(D51="F",M51&lt;&gt;""),M51,"")</f>
        <v/>
      </c>
    </row>
    <row r="52" customFormat="false" ht="14.9" hidden="false" customHeight="false" outlineLevel="0" collapsed="false">
      <c r="A52" s="10"/>
      <c r="B52" s="8" t="n">
        <f aca="false">S1!B52</f>
        <v>48</v>
      </c>
      <c r="C52" s="23" t="str">
        <f aca="false">S1!D52</f>
        <v>ፊርደውስ ሙሀመድ ጌታሁን</v>
      </c>
      <c r="D52" s="8" t="str">
        <f aca="false">S1!E52</f>
        <v>F</v>
      </c>
      <c r="E52" s="8" t="n">
        <f aca="false">S1!F52</f>
        <v>7</v>
      </c>
      <c r="F52" s="31" t="n">
        <f aca="false">IF(OR(S1!G52="",S2!G52=""),"",(S1!G52+S2!G52)/2)</f>
        <v>77</v>
      </c>
      <c r="G52" s="31" t="n">
        <f aca="false">IF(OR(S1!H52="",S2!H52=""),"",(S1!H52+S2!H52)/2)</f>
        <v>72</v>
      </c>
      <c r="H52" s="31" t="n">
        <f aca="false">IF(OR(S1!I52="",S2!I52=""),"",(S1!I52+S2!I52)/2)</f>
        <v>81</v>
      </c>
      <c r="I52" s="31" t="n">
        <f aca="false">IF(OR(S1!J52="",S2!J52=""),"",(S1!J52+S2!J52)/2)</f>
        <v>74</v>
      </c>
      <c r="J52" s="31" t="n">
        <f aca="false">IF(OR(S1!K52="",S2!K52=""),"",(S1!K52+S2!K52)/2)</f>
        <v>84</v>
      </c>
      <c r="K52" s="31" t="n">
        <f aca="false">IF(OR(S1!L52="",S2!L52=""),"",(S1!L52+S2!L52)/2)</f>
        <v>79</v>
      </c>
      <c r="L52" s="31" t="n">
        <f aca="false">IF(OR(S1!M52="",S2!M52=""),"",(S1!M52+S2!M52)/2)</f>
        <v>83</v>
      </c>
      <c r="M52" s="31" t="n">
        <f aca="false">IF(OR(S1!N52="",S2!N52=""),"",(S1!N52+S2!N52)/2)</f>
        <v>83</v>
      </c>
      <c r="N52" s="8" t="n">
        <f aca="false">IF(OR(S1!P52="",S2!P52=""),"",(S1!P52+S2!P52)/2)</f>
        <v>633</v>
      </c>
      <c r="O52" s="31" t="n">
        <f aca="false">IF(N52="","",IF(AND(B52&lt;&gt;"C",N52&lt;&gt;""),N52/8,IF(AND(B52="C",N52&lt;&gt;""),N52/4)))</f>
        <v>79.125</v>
      </c>
      <c r="P52" s="8" t="n">
        <f aca="false">IF(N52="","",RANK(O52,$O$5:$O$64))</f>
        <v>25</v>
      </c>
      <c r="Q52" s="32" t="str">
        <f aca="false">IF(O52="","-",IF(AND(O52&gt;=50,D52="M"),$AJ$4,IF(AND(O52&gt;=50,D52="F"),$AJ$5,IF(AND(O52&lt;&gt;"",O52&lt;50,D52="M"),$AJ$6,IF(AND(O52&lt;&gt;"",O52&lt;50,D52="F"),$AJ$7)))))</f>
        <v>ተዛውራለች</v>
      </c>
      <c r="R52" s="17" t="n">
        <f aca="false">COUNTIF(F52:M52,"&lt;50")</f>
        <v>0</v>
      </c>
      <c r="S52" s="28" t="str">
        <f aca="false">IF(AND(D52="M",F52&lt;&gt;""),F52,"")</f>
        <v/>
      </c>
      <c r="T52" s="17" t="n">
        <f aca="false">IF(AND(D52="F",F52&lt;&gt;""),F52,"")</f>
        <v>77</v>
      </c>
      <c r="U52" s="17" t="str">
        <f aca="false">IF(AND(D52="M",G52&lt;&gt;""),G52,"")</f>
        <v/>
      </c>
      <c r="V52" s="17" t="n">
        <f aca="false">IF(AND(D52="F",G52&lt;&gt;""),G52,"")</f>
        <v>72</v>
      </c>
      <c r="W52" s="17" t="str">
        <f aca="false">IF(AND(D52="M",H52&lt;&gt;""),H52,"")</f>
        <v/>
      </c>
      <c r="X52" s="17" t="n">
        <f aca="false">IF(AND(D52="F",H52&lt;&gt;""),H52,"")</f>
        <v>81</v>
      </c>
      <c r="Y52" s="17" t="str">
        <f aca="false">IF(AND(D52="M",I52&lt;&gt;""),I52,"")</f>
        <v/>
      </c>
      <c r="Z52" s="17" t="n">
        <f aca="false">IF(AND(D52="F",I52&lt;&gt;""),I52,"")</f>
        <v>74</v>
      </c>
      <c r="AA52" s="17" t="str">
        <f aca="false">IF(AND(D52="M",J52&lt;&gt;""),J52,"")</f>
        <v/>
      </c>
      <c r="AB52" s="17" t="n">
        <f aca="false">IF(AND(D52="F",J52&lt;&gt;""),J52,"")</f>
        <v>84</v>
      </c>
      <c r="AC52" s="17" t="str">
        <f aca="false">IF(AND(D52="M",K52&lt;&gt;""),K52,"")</f>
        <v/>
      </c>
      <c r="AD52" s="17" t="n">
        <f aca="false">IF(AND(D52="F",K52&lt;&gt;""),K52,"")</f>
        <v>79</v>
      </c>
      <c r="AE52" s="24" t="str">
        <f aca="false">IF(AND(D52="M",L52&lt;&gt;""),L52,"")</f>
        <v/>
      </c>
      <c r="AF52" s="24" t="n">
        <f aca="false">IF(AND(D52="F",L52&lt;&gt;""),L52,"")</f>
        <v>83</v>
      </c>
      <c r="AG52" s="33" t="str">
        <f aca="false">IF(AND(D52="M",M52&lt;&gt;""),M52,"")</f>
        <v/>
      </c>
      <c r="AH52" s="24" t="n">
        <f aca="false">IF(AND(D52="F",M52&lt;&gt;""),M52,"")</f>
        <v>83</v>
      </c>
    </row>
    <row r="53" customFormat="false" ht="14.9" hidden="false" customHeight="false" outlineLevel="0" collapsed="false">
      <c r="A53" s="10"/>
      <c r="B53" s="8" t="n">
        <f aca="false">S1!B53</f>
        <v>49</v>
      </c>
      <c r="C53" s="23" t="str">
        <f aca="false">S1!D53</f>
        <v>ፊርደውስ ኡመር አህመድ</v>
      </c>
      <c r="D53" s="8" t="str">
        <f aca="false">S1!E53</f>
        <v>F</v>
      </c>
      <c r="E53" s="8" t="n">
        <f aca="false">S1!F53</f>
        <v>7</v>
      </c>
      <c r="F53" s="31" t="n">
        <f aca="false">IF(OR(S1!G53="",S2!G53=""),"",(S1!G53+S2!G53)/2)</f>
        <v>89</v>
      </c>
      <c r="G53" s="31" t="n">
        <f aca="false">IF(OR(S1!H53="",S2!H53=""),"",(S1!H53+S2!H53)/2)</f>
        <v>81</v>
      </c>
      <c r="H53" s="31" t="n">
        <f aca="false">IF(OR(S1!I53="",S2!I53=""),"",(S1!I53+S2!I53)/2)</f>
        <v>77</v>
      </c>
      <c r="I53" s="31" t="n">
        <f aca="false">IF(OR(S1!J53="",S2!J53=""),"",(S1!J53+S2!J53)/2)</f>
        <v>68</v>
      </c>
      <c r="J53" s="31" t="n">
        <f aca="false">IF(OR(S1!K53="",S2!K53=""),"",(S1!K53+S2!K53)/2)</f>
        <v>86</v>
      </c>
      <c r="K53" s="31" t="n">
        <f aca="false">IF(OR(S1!L53="",S2!L53=""),"",(S1!L53+S2!L53)/2)</f>
        <v>75</v>
      </c>
      <c r="L53" s="31" t="n">
        <f aca="false">IF(OR(S1!M53="",S2!M53=""),"",(S1!M53+S2!M53)/2)</f>
        <v>72</v>
      </c>
      <c r="M53" s="31" t="n">
        <f aca="false">IF(OR(S1!N53="",S2!N53=""),"",(S1!N53+S2!N53)/2)</f>
        <v>60</v>
      </c>
      <c r="N53" s="8" t="n">
        <f aca="false">IF(OR(S1!P53="",S2!P53=""),"",(S1!P53+S2!P53)/2)</f>
        <v>608</v>
      </c>
      <c r="O53" s="31" t="n">
        <f aca="false">IF(N53="","",IF(AND(B53&lt;&gt;"C",N53&lt;&gt;""),N53/8,IF(AND(B53="C",N53&lt;&gt;""),N53/4)))</f>
        <v>76</v>
      </c>
      <c r="P53" s="8" t="n">
        <f aca="false">IF(N53="","",RANK(O53,$O$5:$O$64))</f>
        <v>28</v>
      </c>
      <c r="Q53" s="32" t="str">
        <f aca="false">IF(O53="","-",IF(AND(O53&gt;=50,D53="M"),$AJ$4,IF(AND(O53&gt;=50,D53="F"),$AJ$5,IF(AND(O53&lt;&gt;"",O53&lt;50,D53="M"),$AJ$6,IF(AND(O53&lt;&gt;"",O53&lt;50,D53="F"),$AJ$7)))))</f>
        <v>ተዛውራለች</v>
      </c>
      <c r="R53" s="17" t="n">
        <f aca="false">COUNTIF(F53:M53,"&lt;50")</f>
        <v>0</v>
      </c>
      <c r="S53" s="28" t="str">
        <f aca="false">IF(AND(D53="M",F53&lt;&gt;""),F53,"")</f>
        <v/>
      </c>
      <c r="T53" s="17" t="n">
        <f aca="false">IF(AND(D53="F",F53&lt;&gt;""),F53,"")</f>
        <v>89</v>
      </c>
      <c r="U53" s="17" t="str">
        <f aca="false">IF(AND(D53="M",G53&lt;&gt;""),G53,"")</f>
        <v/>
      </c>
      <c r="V53" s="17" t="n">
        <f aca="false">IF(AND(D53="F",G53&lt;&gt;""),G53,"")</f>
        <v>81</v>
      </c>
      <c r="W53" s="17" t="str">
        <f aca="false">IF(AND(D53="M",H53&lt;&gt;""),H53,"")</f>
        <v/>
      </c>
      <c r="X53" s="17" t="n">
        <f aca="false">IF(AND(D53="F",H53&lt;&gt;""),H53,"")</f>
        <v>77</v>
      </c>
      <c r="Y53" s="17" t="str">
        <f aca="false">IF(AND(D53="M",I53&lt;&gt;""),I53,"")</f>
        <v/>
      </c>
      <c r="Z53" s="17" t="n">
        <f aca="false">IF(AND(D53="F",I53&lt;&gt;""),I53,"")</f>
        <v>68</v>
      </c>
      <c r="AA53" s="17" t="str">
        <f aca="false">IF(AND(D53="M",J53&lt;&gt;""),J53,"")</f>
        <v/>
      </c>
      <c r="AB53" s="17" t="n">
        <f aca="false">IF(AND(D53="F",J53&lt;&gt;""),J53,"")</f>
        <v>86</v>
      </c>
      <c r="AC53" s="17" t="str">
        <f aca="false">IF(AND(D53="M",K53&lt;&gt;""),K53,"")</f>
        <v/>
      </c>
      <c r="AD53" s="17" t="n">
        <f aca="false">IF(AND(D53="F",K53&lt;&gt;""),K53,"")</f>
        <v>75</v>
      </c>
      <c r="AE53" s="24" t="str">
        <f aca="false">IF(AND(D53="M",L53&lt;&gt;""),L53,"")</f>
        <v/>
      </c>
      <c r="AF53" s="24" t="n">
        <f aca="false">IF(AND(D53="F",L53&lt;&gt;""),L53,"")</f>
        <v>72</v>
      </c>
      <c r="AG53" s="33" t="str">
        <f aca="false">IF(AND(D53="M",M53&lt;&gt;""),M53,"")</f>
        <v/>
      </c>
      <c r="AH53" s="24" t="n">
        <f aca="false">IF(AND(D53="F",M53&lt;&gt;""),M53,"")</f>
        <v>60</v>
      </c>
    </row>
    <row r="54" customFormat="false" ht="14.9" hidden="false" customHeight="false" outlineLevel="0" collapsed="false">
      <c r="A54" s="10"/>
      <c r="B54" s="8" t="n">
        <f aca="false">S1!B54</f>
        <v>50</v>
      </c>
      <c r="C54" s="23" t="str">
        <f aca="false">S1!D54</f>
        <v>ፊርደውስ ጋሻው ብርሀኑ</v>
      </c>
      <c r="D54" s="8" t="str">
        <f aca="false">S1!E54</f>
        <v>F</v>
      </c>
      <c r="E54" s="8" t="n">
        <f aca="false">S1!F54</f>
        <v>7</v>
      </c>
      <c r="F54" s="31" t="n">
        <f aca="false">IF(OR(S1!G54="",S2!G54=""),"",(S1!G54+S2!G54)/2)</f>
        <v>71</v>
      </c>
      <c r="G54" s="31" t="n">
        <f aca="false">IF(OR(S1!H54="",S2!H54=""),"",(S1!H54+S2!H54)/2)</f>
        <v>59</v>
      </c>
      <c r="H54" s="31" t="n">
        <f aca="false">IF(OR(S1!I54="",S2!I54=""),"",(S1!I54+S2!I54)/2)</f>
        <v>88</v>
      </c>
      <c r="I54" s="31" t="n">
        <f aca="false">IF(OR(S1!J54="",S2!J54=""),"",(S1!J54+S2!J54)/2)</f>
        <v>73</v>
      </c>
      <c r="J54" s="31" t="n">
        <f aca="false">IF(OR(S1!K54="",S2!K54=""),"",(S1!K54+S2!K54)/2)</f>
        <v>76</v>
      </c>
      <c r="K54" s="31" t="n">
        <f aca="false">IF(OR(S1!L54="",S2!L54=""),"",(S1!L54+S2!L54)/2)</f>
        <v>77</v>
      </c>
      <c r="L54" s="31" t="n">
        <f aca="false">IF(OR(S1!M54="",S2!M54=""),"",(S1!M54+S2!M54)/2)</f>
        <v>71</v>
      </c>
      <c r="M54" s="31" t="n">
        <f aca="false">IF(OR(S1!N54="",S2!N54=""),"",(S1!N54+S2!N54)/2)</f>
        <v>71</v>
      </c>
      <c r="N54" s="8" t="n">
        <f aca="false">IF(OR(S1!P54="",S2!P54=""),"",(S1!P54+S2!P54)/2)</f>
        <v>586</v>
      </c>
      <c r="O54" s="31" t="n">
        <f aca="false">IF(N54="","",IF(AND(B54&lt;&gt;"C",N54&lt;&gt;""),N54/8,IF(AND(B54="C",N54&lt;&gt;""),N54/4)))</f>
        <v>73.25</v>
      </c>
      <c r="P54" s="8" t="n">
        <f aca="false">IF(N54="","",RANK(O54,$O$5:$O$64))</f>
        <v>35</v>
      </c>
      <c r="Q54" s="32" t="str">
        <f aca="false">IF(O54="","-",IF(AND(O54&gt;=50,D54="M"),$AJ$4,IF(AND(O54&gt;=50,D54="F"),$AJ$5,IF(AND(O54&lt;&gt;"",O54&lt;50,D54="M"),$AJ$6,IF(AND(O54&lt;&gt;"",O54&lt;50,D54="F"),$AJ$7)))))</f>
        <v>ተዛውራለች</v>
      </c>
      <c r="R54" s="17" t="n">
        <f aca="false">COUNTIF(F54:M54,"&lt;50")</f>
        <v>0</v>
      </c>
      <c r="S54" s="28" t="str">
        <f aca="false">IF(AND(D54="M",F54&lt;&gt;""),F54,"")</f>
        <v/>
      </c>
      <c r="T54" s="17" t="n">
        <f aca="false">IF(AND(D54="F",F54&lt;&gt;""),F54,"")</f>
        <v>71</v>
      </c>
      <c r="U54" s="17" t="str">
        <f aca="false">IF(AND(D54="M",G54&lt;&gt;""),G54,"")</f>
        <v/>
      </c>
      <c r="V54" s="17" t="n">
        <f aca="false">IF(AND(D54="F",G54&lt;&gt;""),G54,"")</f>
        <v>59</v>
      </c>
      <c r="W54" s="17" t="str">
        <f aca="false">IF(AND(D54="M",H54&lt;&gt;""),H54,"")</f>
        <v/>
      </c>
      <c r="X54" s="17" t="n">
        <f aca="false">IF(AND(D54="F",H54&lt;&gt;""),H54,"")</f>
        <v>88</v>
      </c>
      <c r="Y54" s="17" t="str">
        <f aca="false">IF(AND(D54="M",I54&lt;&gt;""),I54,"")</f>
        <v/>
      </c>
      <c r="Z54" s="17" t="n">
        <f aca="false">IF(AND(D54="F",I54&lt;&gt;""),I54,"")</f>
        <v>73</v>
      </c>
      <c r="AA54" s="17" t="str">
        <f aca="false">IF(AND(D54="M",J54&lt;&gt;""),J54,"")</f>
        <v/>
      </c>
      <c r="AB54" s="17" t="n">
        <f aca="false">IF(AND(D54="F",J54&lt;&gt;""),J54,"")</f>
        <v>76</v>
      </c>
      <c r="AC54" s="17" t="str">
        <f aca="false">IF(AND(D54="M",K54&lt;&gt;""),K54,"")</f>
        <v/>
      </c>
      <c r="AD54" s="17" t="n">
        <f aca="false">IF(AND(D54="F",K54&lt;&gt;""),K54,"")</f>
        <v>77</v>
      </c>
      <c r="AE54" s="24" t="str">
        <f aca="false">IF(AND(D54="M",L54&lt;&gt;""),L54,"")</f>
        <v/>
      </c>
      <c r="AF54" s="24" t="n">
        <f aca="false">IF(AND(D54="F",L54&lt;&gt;""),L54,"")</f>
        <v>71</v>
      </c>
      <c r="AG54" s="33" t="str">
        <f aca="false">IF(AND(D54="M",M54&lt;&gt;""),M54,"")</f>
        <v/>
      </c>
      <c r="AH54" s="24" t="n">
        <f aca="false">IF(AND(D54="F",M54&lt;&gt;""),M54,"")</f>
        <v>71</v>
      </c>
    </row>
    <row r="55" customFormat="false" ht="14.9" hidden="false" customHeight="false" outlineLevel="0" collapsed="false">
      <c r="A55" s="10"/>
      <c r="B55" s="8" t="n">
        <f aca="false">S1!B55</f>
        <v>51</v>
      </c>
      <c r="C55" s="23" t="n">
        <f aca="false">S1!D55</f>
        <v>0</v>
      </c>
      <c r="D55" s="8" t="n">
        <f aca="false">S1!E55</f>
        <v>0</v>
      </c>
      <c r="E55" s="8" t="n">
        <f aca="false">S1!F55</f>
        <v>0</v>
      </c>
      <c r="F55" s="31" t="str">
        <f aca="false">IF(OR(S1!G55="",S2!G55=""),"",(S1!G55+S2!G55)/2)</f>
        <v/>
      </c>
      <c r="G55" s="31" t="str">
        <f aca="false">IF(OR(S1!H55="",S2!H55=""),"",(S1!H55+S2!H55)/2)</f>
        <v/>
      </c>
      <c r="H55" s="31" t="str">
        <f aca="false">IF(OR(S1!I55="",S2!I55=""),"",(S1!I55+S2!I55)/2)</f>
        <v/>
      </c>
      <c r="I55" s="31" t="str">
        <f aca="false">IF(OR(S1!J55="",S2!J55=""),"",(S1!J55+S2!J55)/2)</f>
        <v/>
      </c>
      <c r="J55" s="31" t="str">
        <f aca="false">IF(OR(S1!K55="",S2!K55=""),"",(S1!K55+S2!K55)/2)</f>
        <v/>
      </c>
      <c r="K55" s="31" t="str">
        <f aca="false">IF(OR(S1!L55="",S2!L55=""),"",(S1!L55+S2!L55)/2)</f>
        <v/>
      </c>
      <c r="L55" s="31" t="str">
        <f aca="false">IF(OR(S1!M55="",S2!M55=""),"",(S1!M55+S2!M55)/2)</f>
        <v/>
      </c>
      <c r="M55" s="31" t="str">
        <f aca="false">IF(OR(S1!N55="",S2!N55=""),"",(S1!N55+S2!N55)/2)</f>
        <v/>
      </c>
      <c r="N55" s="8" t="str">
        <f aca="false">IF(OR(S1!P55="",S2!P55=""),"",(S1!P55+S2!P55)/2)</f>
        <v/>
      </c>
      <c r="O55" s="31" t="str">
        <f aca="false">IF(N55="","",IF(AND(B55&lt;&gt;"C",N55&lt;&gt;""),N55/8,IF(AND(B55="C",N55&lt;&gt;""),N55/4)))</f>
        <v/>
      </c>
      <c r="P55" s="8" t="str">
        <f aca="false">IF(N55="","",RANK(O55,$O$5:$O$64))</f>
        <v/>
      </c>
      <c r="Q55" s="32" t="str">
        <f aca="false">IF(O55="","-",IF(AND(O55&gt;=50,D55="M"),$AJ$4,IF(AND(O55&gt;=50,D55="F"),$AJ$5,IF(AND(O55&lt;&gt;"",O55&lt;50,D55="M"),$AJ$6,IF(AND(O55&lt;&gt;"",O55&lt;50,D55="F"),$AJ$7)))))</f>
        <v>-</v>
      </c>
      <c r="R55" s="17" t="n">
        <f aca="false">COUNTIF(F55:M55,"&lt;50")</f>
        <v>0</v>
      </c>
      <c r="S55" s="28" t="str">
        <f aca="false">IF(AND(D55="M",F55&lt;&gt;""),F55,"")</f>
        <v/>
      </c>
      <c r="T55" s="17" t="str">
        <f aca="false">IF(AND(D55="F",F55&lt;&gt;""),F55,"")</f>
        <v/>
      </c>
      <c r="U55" s="17" t="str">
        <f aca="false">IF(AND(D55="M",G55&lt;&gt;""),G55,"")</f>
        <v/>
      </c>
      <c r="V55" s="17" t="str">
        <f aca="false">IF(AND(D55="F",G55&lt;&gt;""),G55,"")</f>
        <v/>
      </c>
      <c r="W55" s="17" t="str">
        <f aca="false">IF(AND(D55="M",H55&lt;&gt;""),H55,"")</f>
        <v/>
      </c>
      <c r="X55" s="17" t="str">
        <f aca="false">IF(AND(D55="F",H55&lt;&gt;""),H55,"")</f>
        <v/>
      </c>
      <c r="Y55" s="17" t="str">
        <f aca="false">IF(AND(D55="M",I55&lt;&gt;""),I55,"")</f>
        <v/>
      </c>
      <c r="Z55" s="17" t="str">
        <f aca="false">IF(AND(D55="F",I55&lt;&gt;""),I55,"")</f>
        <v/>
      </c>
      <c r="AA55" s="17" t="str">
        <f aca="false">IF(AND(D55="M",J55&lt;&gt;""),J55,"")</f>
        <v/>
      </c>
      <c r="AB55" s="17" t="str">
        <f aca="false">IF(AND(D55="F",J55&lt;&gt;""),J55,"")</f>
        <v/>
      </c>
      <c r="AC55" s="17" t="str">
        <f aca="false">IF(AND(D55="M",K55&lt;&gt;""),K55,"")</f>
        <v/>
      </c>
      <c r="AD55" s="17" t="str">
        <f aca="false">IF(AND(D55="F",K55&lt;&gt;""),K55,"")</f>
        <v/>
      </c>
      <c r="AE55" s="24" t="str">
        <f aca="false">IF(AND(D55="M",L55&lt;&gt;""),L55,"")</f>
        <v/>
      </c>
      <c r="AF55" s="24" t="str">
        <f aca="false">IF(AND(D55="F",L55&lt;&gt;""),L55,"")</f>
        <v/>
      </c>
      <c r="AG55" s="33" t="str">
        <f aca="false">IF(AND(D55="M",M55&lt;&gt;""),M55,"")</f>
        <v/>
      </c>
      <c r="AH55" s="24" t="str">
        <f aca="false">IF(AND(D55="F",M55&lt;&gt;""),M55,"")</f>
        <v/>
      </c>
    </row>
    <row r="56" customFormat="false" ht="14.9" hidden="false" customHeight="false" outlineLevel="0" collapsed="false">
      <c r="A56" s="10"/>
      <c r="B56" s="8" t="n">
        <f aca="false">S1!B56</f>
        <v>52</v>
      </c>
      <c r="C56" s="23" t="n">
        <f aca="false">S1!D56</f>
        <v>0</v>
      </c>
      <c r="D56" s="8" t="n">
        <f aca="false">S1!E56</f>
        <v>0</v>
      </c>
      <c r="E56" s="8" t="n">
        <f aca="false">S1!F56</f>
        <v>0</v>
      </c>
      <c r="F56" s="31" t="str">
        <f aca="false">IF(OR(S1!G56="",S2!G56=""),"",(S1!G56+S2!G56)/2)</f>
        <v/>
      </c>
      <c r="G56" s="31" t="str">
        <f aca="false">IF(OR(S1!H56="",S2!H56=""),"",(S1!H56+S2!H56)/2)</f>
        <v/>
      </c>
      <c r="H56" s="31" t="str">
        <f aca="false">IF(OR(S1!I56="",S2!I56=""),"",(S1!I56+S2!I56)/2)</f>
        <v/>
      </c>
      <c r="I56" s="31" t="str">
        <f aca="false">IF(OR(S1!J56="",S2!J56=""),"",(S1!J56+S2!J56)/2)</f>
        <v/>
      </c>
      <c r="J56" s="31" t="str">
        <f aca="false">IF(OR(S1!K56="",S2!K56=""),"",(S1!K56+S2!K56)/2)</f>
        <v/>
      </c>
      <c r="K56" s="31" t="str">
        <f aca="false">IF(OR(S1!L56="",S2!L56=""),"",(S1!L56+S2!L56)/2)</f>
        <v/>
      </c>
      <c r="L56" s="31" t="str">
        <f aca="false">IF(OR(S1!M56="",S2!M56=""),"",(S1!M56+S2!M56)/2)</f>
        <v/>
      </c>
      <c r="M56" s="31" t="str">
        <f aca="false">IF(OR(S1!N56="",S2!N56=""),"",(S1!N56+S2!N56)/2)</f>
        <v/>
      </c>
      <c r="N56" s="8" t="str">
        <f aca="false">IF(OR(S1!P56="",S2!P56=""),"",(S1!P56+S2!P56)/2)</f>
        <v/>
      </c>
      <c r="O56" s="31" t="str">
        <f aca="false">IF(N56="","",IF(AND(B56&lt;&gt;"C",N56&lt;&gt;""),N56/8,IF(AND(B56="C",N56&lt;&gt;""),N56/4)))</f>
        <v/>
      </c>
      <c r="P56" s="8" t="str">
        <f aca="false">IF(N56="","",RANK(O56,$O$5:$O$64))</f>
        <v/>
      </c>
      <c r="Q56" s="32" t="str">
        <f aca="false">IF(O56="","-",IF(AND(O56&gt;=50,D56="M"),$AJ$4,IF(AND(O56&gt;=50,D56="F"),$AJ$5,IF(AND(O56&lt;&gt;"",O56&lt;50,D56="M"),$AJ$6,IF(AND(O56&lt;&gt;"",O56&lt;50,D56="F"),$AJ$7)))))</f>
        <v>-</v>
      </c>
      <c r="R56" s="17" t="n">
        <f aca="false">COUNTIF(F56:M56,"&lt;50")</f>
        <v>0</v>
      </c>
      <c r="S56" s="28" t="str">
        <f aca="false">IF(AND(D56="M",F56&lt;&gt;""),F56,"")</f>
        <v/>
      </c>
      <c r="T56" s="17" t="str">
        <f aca="false">IF(AND(D56="F",F56&lt;&gt;""),F56,"")</f>
        <v/>
      </c>
      <c r="U56" s="17" t="str">
        <f aca="false">IF(AND(D56="M",G56&lt;&gt;""),G56,"")</f>
        <v/>
      </c>
      <c r="V56" s="17" t="str">
        <f aca="false">IF(AND(D56="F",G56&lt;&gt;""),G56,"")</f>
        <v/>
      </c>
      <c r="W56" s="17" t="str">
        <f aca="false">IF(AND(D56="M",H56&lt;&gt;""),H56,"")</f>
        <v/>
      </c>
      <c r="X56" s="17" t="str">
        <f aca="false">IF(AND(D56="F",H56&lt;&gt;""),H56,"")</f>
        <v/>
      </c>
      <c r="Y56" s="17" t="str">
        <f aca="false">IF(AND(D56="M",I56&lt;&gt;""),I56,"")</f>
        <v/>
      </c>
      <c r="Z56" s="17" t="str">
        <f aca="false">IF(AND(D56="F",I56&lt;&gt;""),I56,"")</f>
        <v/>
      </c>
      <c r="AA56" s="17" t="str">
        <f aca="false">IF(AND(D56="M",J56&lt;&gt;""),J56,"")</f>
        <v/>
      </c>
      <c r="AB56" s="17" t="str">
        <f aca="false">IF(AND(D56="F",J56&lt;&gt;""),J56,"")</f>
        <v/>
      </c>
      <c r="AC56" s="17" t="str">
        <f aca="false">IF(AND(D56="M",K56&lt;&gt;""),K56,"")</f>
        <v/>
      </c>
      <c r="AD56" s="17" t="str">
        <f aca="false">IF(AND(D56="F",K56&lt;&gt;""),K56,"")</f>
        <v/>
      </c>
      <c r="AE56" s="24" t="str">
        <f aca="false">IF(AND(D56="M",L56&lt;&gt;""),L56,"")</f>
        <v/>
      </c>
      <c r="AF56" s="24" t="str">
        <f aca="false">IF(AND(D56="F",L56&lt;&gt;""),L56,"")</f>
        <v/>
      </c>
      <c r="AG56" s="33" t="str">
        <f aca="false">IF(AND(D56="M",M56&lt;&gt;""),M56,"")</f>
        <v/>
      </c>
      <c r="AH56" s="24" t="str">
        <f aca="false">IF(AND(D56="F",M56&lt;&gt;""),M56,"")</f>
        <v/>
      </c>
    </row>
    <row r="57" customFormat="false" ht="14.9" hidden="false" customHeight="false" outlineLevel="0" collapsed="false">
      <c r="A57" s="10"/>
      <c r="B57" s="8" t="n">
        <f aca="false">S1!B57</f>
        <v>53</v>
      </c>
      <c r="C57" s="23" t="n">
        <f aca="false">S1!D57</f>
        <v>0</v>
      </c>
      <c r="D57" s="8" t="n">
        <f aca="false">S1!E57</f>
        <v>0</v>
      </c>
      <c r="E57" s="8" t="n">
        <f aca="false">S1!F57</f>
        <v>0</v>
      </c>
      <c r="F57" s="31" t="str">
        <f aca="false">IF(OR(S1!G57="",S2!G57=""),"",(S1!G57+S2!G57)/2)</f>
        <v/>
      </c>
      <c r="G57" s="31" t="str">
        <f aca="false">IF(OR(S1!H57="",S2!H57=""),"",(S1!H57+S2!H57)/2)</f>
        <v/>
      </c>
      <c r="H57" s="31" t="str">
        <f aca="false">IF(OR(S1!I57="",S2!I57=""),"",(S1!I57+S2!I57)/2)</f>
        <v/>
      </c>
      <c r="I57" s="31" t="str">
        <f aca="false">IF(OR(S1!J57="",S2!J57=""),"",(S1!J57+S2!J57)/2)</f>
        <v/>
      </c>
      <c r="J57" s="31" t="str">
        <f aca="false">IF(OR(S1!K57="",S2!K57=""),"",(S1!K57+S2!K57)/2)</f>
        <v/>
      </c>
      <c r="K57" s="31" t="str">
        <f aca="false">IF(OR(S1!L57="",S2!L57=""),"",(S1!L57+S2!L57)/2)</f>
        <v/>
      </c>
      <c r="L57" s="31" t="str">
        <f aca="false">IF(OR(S1!M57="",S2!M57=""),"",(S1!M57+S2!M57)/2)</f>
        <v/>
      </c>
      <c r="M57" s="31" t="str">
        <f aca="false">IF(OR(S1!N57="",S2!N57=""),"",(S1!N57+S2!N57)/2)</f>
        <v/>
      </c>
      <c r="N57" s="8" t="str">
        <f aca="false">IF(OR(S1!P57="",S2!P57=""),"",(S1!P57+S2!P57)/2)</f>
        <v/>
      </c>
      <c r="O57" s="31" t="str">
        <f aca="false">IF(N57="","",IF(AND(B57&lt;&gt;"C",N57&lt;&gt;""),N57/8,IF(AND(B57="C",N57&lt;&gt;""),N57/4)))</f>
        <v/>
      </c>
      <c r="P57" s="8" t="str">
        <f aca="false">IF(N57="","",RANK(O57,$O$5:$O$64))</f>
        <v/>
      </c>
      <c r="Q57" s="32" t="str">
        <f aca="false">IF(O57="","-",IF(AND(O57&gt;=50,D57="M"),$AJ$4,IF(AND(O57&gt;=50,D57="F"),$AJ$5,IF(AND(O57&lt;&gt;"",O57&lt;50,D57="M"),$AJ$6,IF(AND(O57&lt;&gt;"",O57&lt;50,D57="F"),$AJ$7)))))</f>
        <v>-</v>
      </c>
      <c r="R57" s="17" t="n">
        <f aca="false">COUNTIF(F57:M57,"&lt;50")</f>
        <v>0</v>
      </c>
      <c r="S57" s="28" t="str">
        <f aca="false">IF(AND(D57="M",F57&lt;&gt;""),F57,"")</f>
        <v/>
      </c>
      <c r="T57" s="17" t="str">
        <f aca="false">IF(AND(D57="F",F57&lt;&gt;""),F57,"")</f>
        <v/>
      </c>
      <c r="U57" s="17" t="str">
        <f aca="false">IF(AND(D57="M",G57&lt;&gt;""),G57,"")</f>
        <v/>
      </c>
      <c r="V57" s="17" t="str">
        <f aca="false">IF(AND(D57="F",G57&lt;&gt;""),G57,"")</f>
        <v/>
      </c>
      <c r="W57" s="17" t="str">
        <f aca="false">IF(AND(D57="M",H57&lt;&gt;""),H57,"")</f>
        <v/>
      </c>
      <c r="X57" s="17" t="str">
        <f aca="false">IF(AND(D57="F",H57&lt;&gt;""),H57,"")</f>
        <v/>
      </c>
      <c r="Y57" s="17" t="str">
        <f aca="false">IF(AND(D57="M",I57&lt;&gt;""),I57,"")</f>
        <v/>
      </c>
      <c r="Z57" s="17" t="str">
        <f aca="false">IF(AND(D57="F",I57&lt;&gt;""),I57,"")</f>
        <v/>
      </c>
      <c r="AA57" s="17" t="str">
        <f aca="false">IF(AND(D57="M",J57&lt;&gt;""),J57,"")</f>
        <v/>
      </c>
      <c r="AB57" s="17" t="str">
        <f aca="false">IF(AND(D57="F",J57&lt;&gt;""),J57,"")</f>
        <v/>
      </c>
      <c r="AC57" s="17" t="str">
        <f aca="false">IF(AND(D57="M",K57&lt;&gt;""),K57,"")</f>
        <v/>
      </c>
      <c r="AD57" s="17" t="str">
        <f aca="false">IF(AND(D57="F",K57&lt;&gt;""),K57,"")</f>
        <v/>
      </c>
      <c r="AE57" s="24" t="str">
        <f aca="false">IF(AND(D57="M",L57&lt;&gt;""),L57,"")</f>
        <v/>
      </c>
      <c r="AF57" s="24" t="str">
        <f aca="false">IF(AND(D57="F",L57&lt;&gt;""),L57,"")</f>
        <v/>
      </c>
      <c r="AG57" s="33" t="str">
        <f aca="false">IF(AND(D57="M",M57&lt;&gt;""),M57,"")</f>
        <v/>
      </c>
      <c r="AH57" s="24" t="str">
        <f aca="false">IF(AND(D57="F",M57&lt;&gt;""),M57,"")</f>
        <v/>
      </c>
    </row>
    <row r="58" customFormat="false" ht="14.9" hidden="false" customHeight="false" outlineLevel="0" collapsed="false">
      <c r="A58" s="10"/>
      <c r="B58" s="8" t="n">
        <f aca="false">S1!B58</f>
        <v>54</v>
      </c>
      <c r="C58" s="23" t="n">
        <f aca="false">S1!D58</f>
        <v>0</v>
      </c>
      <c r="D58" s="8" t="n">
        <f aca="false">S1!E58</f>
        <v>0</v>
      </c>
      <c r="E58" s="8" t="n">
        <f aca="false">S1!F58</f>
        <v>0</v>
      </c>
      <c r="F58" s="31" t="str">
        <f aca="false">IF(OR(S1!G58="",S2!G58=""),"",(S1!G58+S2!G58)/2)</f>
        <v/>
      </c>
      <c r="G58" s="31" t="str">
        <f aca="false">IF(OR(S1!H58="",S2!H58=""),"",(S1!H58+S2!H58)/2)</f>
        <v/>
      </c>
      <c r="H58" s="31" t="str">
        <f aca="false">IF(OR(S1!I58="",S2!I58=""),"",(S1!I58+S2!I58)/2)</f>
        <v/>
      </c>
      <c r="I58" s="31" t="str">
        <f aca="false">IF(OR(S1!J58="",S2!J58=""),"",(S1!J58+S2!J58)/2)</f>
        <v/>
      </c>
      <c r="J58" s="31" t="str">
        <f aca="false">IF(OR(S1!K58="",S2!K58=""),"",(S1!K58+S2!K58)/2)</f>
        <v/>
      </c>
      <c r="K58" s="31" t="str">
        <f aca="false">IF(OR(S1!L58="",S2!L58=""),"",(S1!L58+S2!L58)/2)</f>
        <v/>
      </c>
      <c r="L58" s="31" t="str">
        <f aca="false">IF(OR(S1!M58="",S2!M58=""),"",(S1!M58+S2!M58)/2)</f>
        <v/>
      </c>
      <c r="M58" s="31" t="str">
        <f aca="false">IF(OR(S1!N58="",S2!N58=""),"",(S1!N58+S2!N58)/2)</f>
        <v/>
      </c>
      <c r="N58" s="8" t="str">
        <f aca="false">IF(OR(S1!P58="",S2!P58=""),"",(S1!P58+S2!P58)/2)</f>
        <v/>
      </c>
      <c r="O58" s="31" t="str">
        <f aca="false">IF(N58="","",IF(AND(B58&lt;&gt;"C",N58&lt;&gt;""),N58/8,IF(AND(B58="C",N58&lt;&gt;""),N58/4)))</f>
        <v/>
      </c>
      <c r="P58" s="8" t="str">
        <f aca="false">IF(N58="","",RANK(O58,$O$5:$O$64))</f>
        <v/>
      </c>
      <c r="Q58" s="32" t="str">
        <f aca="false">IF(O58="","-",IF(AND(O58&gt;=50,D58="M"),$AJ$4,IF(AND(O58&gt;=50,D58="F"),$AJ$5,IF(AND(O58&lt;&gt;"",O58&lt;50,D58="M"),$AJ$6,IF(AND(O58&lt;&gt;"",O58&lt;50,D58="F"),$AJ$7)))))</f>
        <v>-</v>
      </c>
      <c r="R58" s="17" t="n">
        <f aca="false">COUNTIF(F58:M58,"&lt;50")</f>
        <v>0</v>
      </c>
      <c r="S58" s="28" t="str">
        <f aca="false">IF(AND(D58="M",F58&lt;&gt;""),F58,"")</f>
        <v/>
      </c>
      <c r="T58" s="17" t="str">
        <f aca="false">IF(AND(D58="F",F58&lt;&gt;""),F58,"")</f>
        <v/>
      </c>
      <c r="U58" s="17" t="str">
        <f aca="false">IF(AND(D58="M",G58&lt;&gt;""),G58,"")</f>
        <v/>
      </c>
      <c r="V58" s="17" t="str">
        <f aca="false">IF(AND(D58="F",G58&lt;&gt;""),G58,"")</f>
        <v/>
      </c>
      <c r="W58" s="17" t="str">
        <f aca="false">IF(AND(D58="M",H58&lt;&gt;""),H58,"")</f>
        <v/>
      </c>
      <c r="X58" s="17" t="str">
        <f aca="false">IF(AND(D58="F",H58&lt;&gt;""),H58,"")</f>
        <v/>
      </c>
      <c r="Y58" s="17" t="str">
        <f aca="false">IF(AND(D58="M",I58&lt;&gt;""),I58,"")</f>
        <v/>
      </c>
      <c r="Z58" s="17" t="str">
        <f aca="false">IF(AND(D58="F",I58&lt;&gt;""),I58,"")</f>
        <v/>
      </c>
      <c r="AA58" s="17" t="str">
        <f aca="false">IF(AND(D58="M",J58&lt;&gt;""),J58,"")</f>
        <v/>
      </c>
      <c r="AB58" s="17" t="str">
        <f aca="false">IF(AND(D58="F",J58&lt;&gt;""),J58,"")</f>
        <v/>
      </c>
      <c r="AC58" s="17" t="str">
        <f aca="false">IF(AND(D58="M",K58&lt;&gt;""),K58,"")</f>
        <v/>
      </c>
      <c r="AD58" s="17" t="str">
        <f aca="false">IF(AND(D58="F",K58&lt;&gt;""),K58,"")</f>
        <v/>
      </c>
      <c r="AE58" s="24" t="str">
        <f aca="false">IF(AND(D58="M",L58&lt;&gt;""),L58,"")</f>
        <v/>
      </c>
      <c r="AF58" s="24" t="str">
        <f aca="false">IF(AND(D58="F",L58&lt;&gt;""),L58,"")</f>
        <v/>
      </c>
      <c r="AG58" s="33" t="str">
        <f aca="false">IF(AND(D58="M",M58&lt;&gt;""),M58,"")</f>
        <v/>
      </c>
      <c r="AH58" s="24" t="str">
        <f aca="false">IF(AND(D58="F",M58&lt;&gt;""),M58,"")</f>
        <v/>
      </c>
    </row>
    <row r="59" customFormat="false" ht="14.9" hidden="false" customHeight="false" outlineLevel="0" collapsed="false">
      <c r="A59" s="10"/>
      <c r="B59" s="8" t="n">
        <f aca="false">S1!B59</f>
        <v>55</v>
      </c>
      <c r="C59" s="23" t="n">
        <f aca="false">S1!D59</f>
        <v>0</v>
      </c>
      <c r="D59" s="8" t="n">
        <f aca="false">S1!E59</f>
        <v>0</v>
      </c>
      <c r="E59" s="8" t="n">
        <f aca="false">S1!F59</f>
        <v>0</v>
      </c>
      <c r="F59" s="31" t="str">
        <f aca="false">IF(OR(S1!G59="",S2!G59=""),"",(S1!G59+S2!G59)/2)</f>
        <v/>
      </c>
      <c r="G59" s="31" t="str">
        <f aca="false">IF(OR(S1!H59="",S2!H59=""),"",(S1!H59+S2!H59)/2)</f>
        <v/>
      </c>
      <c r="H59" s="31" t="str">
        <f aca="false">IF(OR(S1!I59="",S2!I59=""),"",(S1!I59+S2!I59)/2)</f>
        <v/>
      </c>
      <c r="I59" s="31" t="str">
        <f aca="false">IF(OR(S1!J59="",S2!J59=""),"",(S1!J59+S2!J59)/2)</f>
        <v/>
      </c>
      <c r="J59" s="31" t="str">
        <f aca="false">IF(OR(S1!K59="",S2!K59=""),"",(S1!K59+S2!K59)/2)</f>
        <v/>
      </c>
      <c r="K59" s="31" t="str">
        <f aca="false">IF(OR(S1!L59="",S2!L59=""),"",(S1!L59+S2!L59)/2)</f>
        <v/>
      </c>
      <c r="L59" s="31" t="str">
        <f aca="false">IF(OR(S1!M59="",S2!M59=""),"",(S1!M59+S2!M59)/2)</f>
        <v/>
      </c>
      <c r="M59" s="31" t="str">
        <f aca="false">IF(OR(S1!N59="",S2!N59=""),"",(S1!N59+S2!N59)/2)</f>
        <v/>
      </c>
      <c r="N59" s="8" t="str">
        <f aca="false">IF(OR(S1!P59="",S2!P59=""),"",(S1!P59+S2!P59)/2)</f>
        <v/>
      </c>
      <c r="O59" s="31" t="str">
        <f aca="false">IF(N59="","",IF(AND(B59&lt;&gt;"C",N59&lt;&gt;""),N59/8,IF(AND(B59="C",N59&lt;&gt;""),N59/4)))</f>
        <v/>
      </c>
      <c r="P59" s="8" t="str">
        <f aca="false">IF(N59="","",RANK(O59,$O$5:$O$64))</f>
        <v/>
      </c>
      <c r="Q59" s="32" t="str">
        <f aca="false">IF(O59="","-",IF(AND(O59&gt;=50,D59="M"),$AJ$4,IF(AND(O59&gt;=50,D59="F"),$AJ$5,IF(AND(O59&lt;&gt;"",O59&lt;50,D59="M"),$AJ$6,IF(AND(O59&lt;&gt;"",O59&lt;50,D59="F"),$AJ$7)))))</f>
        <v>-</v>
      </c>
      <c r="R59" s="17" t="n">
        <f aca="false">COUNTIF(F59:M59,"&lt;50")</f>
        <v>0</v>
      </c>
      <c r="S59" s="28" t="str">
        <f aca="false">IF(AND(D59="M",F59&lt;&gt;""),F59,"")</f>
        <v/>
      </c>
      <c r="T59" s="17" t="str">
        <f aca="false">IF(AND(D59="F",F59&lt;&gt;""),F59,"")</f>
        <v/>
      </c>
      <c r="U59" s="17" t="str">
        <f aca="false">IF(AND(D59="M",G59&lt;&gt;""),G59,"")</f>
        <v/>
      </c>
      <c r="V59" s="17" t="str">
        <f aca="false">IF(AND(D59="F",G59&lt;&gt;""),G59,"")</f>
        <v/>
      </c>
      <c r="W59" s="17" t="str">
        <f aca="false">IF(AND(D59="M",H59&lt;&gt;""),H59,"")</f>
        <v/>
      </c>
      <c r="X59" s="17" t="str">
        <f aca="false">IF(AND(D59="F",H59&lt;&gt;""),H59,"")</f>
        <v/>
      </c>
      <c r="Y59" s="17" t="str">
        <f aca="false">IF(AND(D59="M",I59&lt;&gt;""),I59,"")</f>
        <v/>
      </c>
      <c r="Z59" s="17" t="str">
        <f aca="false">IF(AND(D59="F",I59&lt;&gt;""),I59,"")</f>
        <v/>
      </c>
      <c r="AA59" s="17" t="str">
        <f aca="false">IF(AND(D59="M",J59&lt;&gt;""),J59,"")</f>
        <v/>
      </c>
      <c r="AB59" s="17" t="str">
        <f aca="false">IF(AND(D59="F",J59&lt;&gt;""),J59,"")</f>
        <v/>
      </c>
      <c r="AC59" s="17" t="str">
        <f aca="false">IF(AND(D59="M",K59&lt;&gt;""),K59,"")</f>
        <v/>
      </c>
      <c r="AD59" s="17" t="str">
        <f aca="false">IF(AND(D59="F",K59&lt;&gt;""),K59,"")</f>
        <v/>
      </c>
      <c r="AE59" s="24" t="str">
        <f aca="false">IF(AND(D59="M",L59&lt;&gt;""),L59,"")</f>
        <v/>
      </c>
      <c r="AF59" s="24" t="str">
        <f aca="false">IF(AND(D59="F",L59&lt;&gt;""),L59,"")</f>
        <v/>
      </c>
      <c r="AG59" s="33" t="str">
        <f aca="false">IF(AND(D59="M",M59&lt;&gt;""),M59,"")</f>
        <v/>
      </c>
      <c r="AH59" s="24" t="str">
        <f aca="false">IF(AND(D59="F",M59&lt;&gt;""),M59,"")</f>
        <v/>
      </c>
    </row>
    <row r="60" customFormat="false" ht="14.9" hidden="false" customHeight="false" outlineLevel="0" collapsed="false">
      <c r="A60" s="10"/>
      <c r="B60" s="8" t="n">
        <f aca="false">S1!B60</f>
        <v>56</v>
      </c>
      <c r="C60" s="23" t="n">
        <f aca="false">S1!D60</f>
        <v>0</v>
      </c>
      <c r="D60" s="8" t="n">
        <f aca="false">S1!E60</f>
        <v>0</v>
      </c>
      <c r="E60" s="8" t="n">
        <f aca="false">S1!F60</f>
        <v>0</v>
      </c>
      <c r="F60" s="31" t="str">
        <f aca="false">IF(OR(S1!G60="",S2!G60=""),"",(S1!G60+S2!G60)/2)</f>
        <v/>
      </c>
      <c r="G60" s="31" t="str">
        <f aca="false">IF(OR(S1!H60="",S2!H60=""),"",(S1!H60+S2!H60)/2)</f>
        <v/>
      </c>
      <c r="H60" s="31" t="str">
        <f aca="false">IF(OR(S1!I60="",S2!I60=""),"",(S1!I60+S2!I60)/2)</f>
        <v/>
      </c>
      <c r="I60" s="31" t="str">
        <f aca="false">IF(OR(S1!J60="",S2!J60=""),"",(S1!J60+S2!J60)/2)</f>
        <v/>
      </c>
      <c r="J60" s="31" t="str">
        <f aca="false">IF(OR(S1!K60="",S2!K60=""),"",(S1!K60+S2!K60)/2)</f>
        <v/>
      </c>
      <c r="K60" s="31" t="str">
        <f aca="false">IF(OR(S1!L60="",S2!L60=""),"",(S1!L60+S2!L60)/2)</f>
        <v/>
      </c>
      <c r="L60" s="31" t="str">
        <f aca="false">IF(OR(S1!M60="",S2!M60=""),"",(S1!M60+S2!M60)/2)</f>
        <v/>
      </c>
      <c r="M60" s="31" t="str">
        <f aca="false">IF(OR(S1!N60="",S2!N60=""),"",(S1!N60+S2!N60)/2)</f>
        <v/>
      </c>
      <c r="N60" s="8" t="str">
        <f aca="false">IF(OR(S1!P60="",S2!P60=""),"",(S1!P60+S2!P60)/2)</f>
        <v/>
      </c>
      <c r="O60" s="31" t="str">
        <f aca="false">IF(N60="","",IF(AND(B60&lt;&gt;"C",N60&lt;&gt;""),N60/8,IF(AND(B60="C",N60&lt;&gt;""),N60/4)))</f>
        <v/>
      </c>
      <c r="P60" s="8" t="str">
        <f aca="false">IF(N60="","",RANK(O60,$O$5:$O$64))</f>
        <v/>
      </c>
      <c r="Q60" s="32" t="str">
        <f aca="false">IF(O60="","-",IF(AND(O60&gt;=50,D60="M"),$AJ$4,IF(AND(O60&gt;=50,D60="F"),$AJ$5,IF(AND(O60&lt;&gt;"",O60&lt;50,D60="M"),$AJ$6,IF(AND(O60&lt;&gt;"",O60&lt;50,D60="F"),$AJ$7)))))</f>
        <v>-</v>
      </c>
      <c r="R60" s="17" t="n">
        <f aca="false">COUNTIF(F60:M60,"&lt;50")</f>
        <v>0</v>
      </c>
      <c r="S60" s="28" t="str">
        <f aca="false">IF(AND(D60="M",F60&lt;&gt;""),F60,"")</f>
        <v/>
      </c>
      <c r="T60" s="17" t="str">
        <f aca="false">IF(AND(D60="F",F60&lt;&gt;""),F60,"")</f>
        <v/>
      </c>
      <c r="U60" s="17" t="str">
        <f aca="false">IF(AND(D60="M",G60&lt;&gt;""),G60,"")</f>
        <v/>
      </c>
      <c r="V60" s="17" t="str">
        <f aca="false">IF(AND(D60="F",G60&lt;&gt;""),G60,"")</f>
        <v/>
      </c>
      <c r="W60" s="17" t="str">
        <f aca="false">IF(AND(D60="M",H60&lt;&gt;""),H60,"")</f>
        <v/>
      </c>
      <c r="X60" s="17" t="str">
        <f aca="false">IF(AND(D60="F",H60&lt;&gt;""),H60,"")</f>
        <v/>
      </c>
      <c r="Y60" s="17" t="str">
        <f aca="false">IF(AND(D60="M",I60&lt;&gt;""),I60,"")</f>
        <v/>
      </c>
      <c r="Z60" s="17" t="str">
        <f aca="false">IF(AND(D60="F",I60&lt;&gt;""),I60,"")</f>
        <v/>
      </c>
      <c r="AA60" s="17" t="str">
        <f aca="false">IF(AND(D60="M",J60&lt;&gt;""),J60,"")</f>
        <v/>
      </c>
      <c r="AB60" s="17" t="str">
        <f aca="false">IF(AND(D60="F",J60&lt;&gt;""),J60,"")</f>
        <v/>
      </c>
      <c r="AC60" s="17" t="str">
        <f aca="false">IF(AND(D60="M",K60&lt;&gt;""),K60,"")</f>
        <v/>
      </c>
      <c r="AD60" s="17" t="str">
        <f aca="false">IF(AND(D60="F",K60&lt;&gt;""),K60,"")</f>
        <v/>
      </c>
      <c r="AE60" s="24" t="str">
        <f aca="false">IF(AND(D60="M",L60&lt;&gt;""),L60,"")</f>
        <v/>
      </c>
      <c r="AF60" s="24" t="str">
        <f aca="false">IF(AND(D60="F",L60&lt;&gt;""),L60,"")</f>
        <v/>
      </c>
      <c r="AG60" s="33" t="str">
        <f aca="false">IF(AND(D60="M",M60&lt;&gt;""),M60,"")</f>
        <v/>
      </c>
      <c r="AH60" s="24" t="str">
        <f aca="false">IF(AND(D60="F",M60&lt;&gt;""),M60,"")</f>
        <v/>
      </c>
    </row>
    <row r="61" customFormat="false" ht="14.9" hidden="false" customHeight="false" outlineLevel="0" collapsed="false">
      <c r="A61" s="10"/>
      <c r="B61" s="8" t="n">
        <f aca="false">S1!B61</f>
        <v>57</v>
      </c>
      <c r="C61" s="23" t="n">
        <f aca="false">S1!D61</f>
        <v>0</v>
      </c>
      <c r="D61" s="8" t="n">
        <f aca="false">S1!E61</f>
        <v>0</v>
      </c>
      <c r="E61" s="8" t="n">
        <f aca="false">S1!F61</f>
        <v>0</v>
      </c>
      <c r="F61" s="31" t="str">
        <f aca="false">IF(OR(S1!G61="",S2!G61=""),"",(S1!G61+S2!G61)/2)</f>
        <v/>
      </c>
      <c r="G61" s="31" t="str">
        <f aca="false">IF(OR(S1!H61="",S2!H61=""),"",(S1!H61+S2!H61)/2)</f>
        <v/>
      </c>
      <c r="H61" s="31" t="str">
        <f aca="false">IF(OR(S1!I61="",S2!I61=""),"",(S1!I61+S2!I61)/2)</f>
        <v/>
      </c>
      <c r="I61" s="31" t="str">
        <f aca="false">IF(OR(S1!J61="",S2!J61=""),"",(S1!J61+S2!J61)/2)</f>
        <v/>
      </c>
      <c r="J61" s="31" t="str">
        <f aca="false">IF(OR(S1!K61="",S2!K61=""),"",(S1!K61+S2!K61)/2)</f>
        <v/>
      </c>
      <c r="K61" s="31" t="str">
        <f aca="false">IF(OR(S1!L61="",S2!L61=""),"",(S1!L61+S2!L61)/2)</f>
        <v/>
      </c>
      <c r="L61" s="31" t="str">
        <f aca="false">IF(OR(S1!M61="",S2!M61=""),"",(S1!M61+S2!M61)/2)</f>
        <v/>
      </c>
      <c r="M61" s="31" t="str">
        <f aca="false">IF(OR(S1!N61="",S2!N61=""),"",(S1!N61+S2!N61)/2)</f>
        <v/>
      </c>
      <c r="N61" s="8" t="str">
        <f aca="false">IF(OR(S1!P61="",S2!P61=""),"",(S1!P61+S2!P61)/2)</f>
        <v/>
      </c>
      <c r="O61" s="31" t="str">
        <f aca="false">IF(N61="","",IF(AND(B61&lt;&gt;"C",N61&lt;&gt;""),N61/8,IF(AND(B61="C",N61&lt;&gt;""),N61/4)))</f>
        <v/>
      </c>
      <c r="P61" s="8" t="str">
        <f aca="false">IF(N61="","",RANK(O61,$O$5:$O$64))</f>
        <v/>
      </c>
      <c r="Q61" s="32" t="str">
        <f aca="false">IF(O61="","-",IF(AND(O61&gt;=50,D61="M"),$AJ$4,IF(AND(O61&gt;=50,D61="F"),$AJ$5,IF(AND(O61&lt;&gt;"",O61&lt;50,D61="M"),$AJ$6,IF(AND(O61&lt;&gt;"",O61&lt;50,D61="F"),$AJ$7)))))</f>
        <v>-</v>
      </c>
      <c r="R61" s="17" t="n">
        <f aca="false">COUNTIF(F61:M61,"&lt;50")</f>
        <v>0</v>
      </c>
      <c r="S61" s="28" t="str">
        <f aca="false">IF(AND(D61="M",F61&lt;&gt;""),F61,"")</f>
        <v/>
      </c>
      <c r="T61" s="17" t="str">
        <f aca="false">IF(AND(D61="F",F61&lt;&gt;""),F61,"")</f>
        <v/>
      </c>
      <c r="U61" s="17" t="str">
        <f aca="false">IF(AND(D61="M",G61&lt;&gt;""),G61,"")</f>
        <v/>
      </c>
      <c r="V61" s="17" t="str">
        <f aca="false">IF(AND(D61="F",G61&lt;&gt;""),G61,"")</f>
        <v/>
      </c>
      <c r="W61" s="17" t="str">
        <f aca="false">IF(AND(D61="M",H61&lt;&gt;""),H61,"")</f>
        <v/>
      </c>
      <c r="X61" s="17" t="str">
        <f aca="false">IF(AND(D61="F",H61&lt;&gt;""),H61,"")</f>
        <v/>
      </c>
      <c r="Y61" s="17" t="str">
        <f aca="false">IF(AND(D61="M",I61&lt;&gt;""),I61,"")</f>
        <v/>
      </c>
      <c r="Z61" s="17" t="str">
        <f aca="false">IF(AND(D61="F",I61&lt;&gt;""),I61,"")</f>
        <v/>
      </c>
      <c r="AA61" s="17" t="str">
        <f aca="false">IF(AND(D61="M",J61&lt;&gt;""),J61,"")</f>
        <v/>
      </c>
      <c r="AB61" s="17" t="str">
        <f aca="false">IF(AND(D61="F",J61&lt;&gt;""),J61,"")</f>
        <v/>
      </c>
      <c r="AC61" s="17" t="str">
        <f aca="false">IF(AND(D61="M",K61&lt;&gt;""),K61,"")</f>
        <v/>
      </c>
      <c r="AD61" s="17" t="str">
        <f aca="false">IF(AND(D61="F",K61&lt;&gt;""),K61,"")</f>
        <v/>
      </c>
      <c r="AE61" s="24" t="str">
        <f aca="false">IF(AND(D61="M",L61&lt;&gt;""),L61,"")</f>
        <v/>
      </c>
      <c r="AF61" s="24" t="str">
        <f aca="false">IF(AND(D61="F",L61&lt;&gt;""),L61,"")</f>
        <v/>
      </c>
      <c r="AG61" s="33" t="str">
        <f aca="false">IF(AND(D61="M",M61&lt;&gt;""),M61,"")</f>
        <v/>
      </c>
      <c r="AH61" s="24" t="str">
        <f aca="false">IF(AND(D61="F",M61&lt;&gt;""),M61,"")</f>
        <v/>
      </c>
    </row>
    <row r="62" customFormat="false" ht="14.9" hidden="false" customHeight="false" outlineLevel="0" collapsed="false">
      <c r="A62" s="10"/>
      <c r="B62" s="8" t="n">
        <f aca="false">S1!B62</f>
        <v>58</v>
      </c>
      <c r="C62" s="23" t="n">
        <f aca="false">S1!D62</f>
        <v>0</v>
      </c>
      <c r="D62" s="8" t="n">
        <f aca="false">S1!E62</f>
        <v>0</v>
      </c>
      <c r="E62" s="8" t="n">
        <f aca="false">S1!F62</f>
        <v>0</v>
      </c>
      <c r="F62" s="31" t="str">
        <f aca="false">IF(OR(S1!G62="",S2!G62=""),"",(S1!G62+S2!G62)/2)</f>
        <v/>
      </c>
      <c r="G62" s="31" t="str">
        <f aca="false">IF(OR(S1!H62="",S2!H62=""),"",(S1!H62+S2!H62)/2)</f>
        <v/>
      </c>
      <c r="H62" s="31" t="str">
        <f aca="false">IF(OR(S1!I62="",S2!I62=""),"",(S1!I62+S2!I62)/2)</f>
        <v/>
      </c>
      <c r="I62" s="31" t="str">
        <f aca="false">IF(OR(S1!J62="",S2!J62=""),"",(S1!J62+S2!J62)/2)</f>
        <v/>
      </c>
      <c r="J62" s="31" t="str">
        <f aca="false">IF(OR(S1!K62="",S2!K62=""),"",(S1!K62+S2!K62)/2)</f>
        <v/>
      </c>
      <c r="K62" s="31" t="str">
        <f aca="false">IF(OR(S1!L62="",S2!L62=""),"",(S1!L62+S2!L62)/2)</f>
        <v/>
      </c>
      <c r="L62" s="31" t="str">
        <f aca="false">IF(OR(S1!M62="",S2!M62=""),"",(S1!M62+S2!M62)/2)</f>
        <v/>
      </c>
      <c r="M62" s="31" t="str">
        <f aca="false">IF(OR(S1!N62="",S2!N62=""),"",(S1!N62+S2!N62)/2)</f>
        <v/>
      </c>
      <c r="N62" s="8" t="str">
        <f aca="false">IF(OR(S1!P62="",S2!P62=""),"",(S1!P62+S2!P62)/2)</f>
        <v/>
      </c>
      <c r="O62" s="31" t="str">
        <f aca="false">IF(N62="","",IF(AND(B62&lt;&gt;"C",N62&lt;&gt;""),N62/8,IF(AND(B62="C",N62&lt;&gt;""),N62/4)))</f>
        <v/>
      </c>
      <c r="P62" s="8" t="str">
        <f aca="false">IF(N62="","",RANK(O62,$O$5:$O$64))</f>
        <v/>
      </c>
      <c r="Q62" s="32" t="str">
        <f aca="false">IF(O62="","-",IF(AND(O62&gt;=50,D62="M"),$AJ$4,IF(AND(O62&gt;=50,D62="F"),$AJ$5,IF(AND(O62&lt;&gt;"",O62&lt;50,D62="M"),$AJ$6,IF(AND(O62&lt;&gt;"",O62&lt;50,D62="F"),$AJ$7)))))</f>
        <v>-</v>
      </c>
      <c r="R62" s="17" t="n">
        <f aca="false">COUNTIF(F62:M62,"&lt;50")</f>
        <v>0</v>
      </c>
      <c r="S62" s="28" t="str">
        <f aca="false">IF(AND(D62="M",F62&lt;&gt;""),F62,"")</f>
        <v/>
      </c>
      <c r="T62" s="17" t="str">
        <f aca="false">IF(AND(D62="F",F62&lt;&gt;""),F62,"")</f>
        <v/>
      </c>
      <c r="U62" s="17" t="str">
        <f aca="false">IF(AND(D62="M",G62&lt;&gt;""),G62,"")</f>
        <v/>
      </c>
      <c r="V62" s="17" t="str">
        <f aca="false">IF(AND(D62="F",G62&lt;&gt;""),G62,"")</f>
        <v/>
      </c>
      <c r="W62" s="17" t="str">
        <f aca="false">IF(AND(D62="M",H62&lt;&gt;""),H62,"")</f>
        <v/>
      </c>
      <c r="X62" s="17" t="str">
        <f aca="false">IF(AND(D62="F",H62&lt;&gt;""),H62,"")</f>
        <v/>
      </c>
      <c r="Y62" s="17" t="str">
        <f aca="false">IF(AND(D62="M",I62&lt;&gt;""),I62,"")</f>
        <v/>
      </c>
      <c r="Z62" s="17" t="str">
        <f aca="false">IF(AND(D62="F",I62&lt;&gt;""),I62,"")</f>
        <v/>
      </c>
      <c r="AA62" s="17" t="str">
        <f aca="false">IF(AND(D62="M",J62&lt;&gt;""),J62,"")</f>
        <v/>
      </c>
      <c r="AB62" s="17" t="str">
        <f aca="false">IF(AND(D62="F",J62&lt;&gt;""),J62,"")</f>
        <v/>
      </c>
      <c r="AC62" s="17" t="str">
        <f aca="false">IF(AND(D62="M",K62&lt;&gt;""),K62,"")</f>
        <v/>
      </c>
      <c r="AD62" s="17" t="str">
        <f aca="false">IF(AND(D62="F",K62&lt;&gt;""),K62,"")</f>
        <v/>
      </c>
      <c r="AE62" s="24" t="str">
        <f aca="false">IF(AND(D62="M",L62&lt;&gt;""),L62,"")</f>
        <v/>
      </c>
      <c r="AF62" s="24" t="str">
        <f aca="false">IF(AND(D62="F",L62&lt;&gt;""),L62,"")</f>
        <v/>
      </c>
      <c r="AG62" s="33" t="str">
        <f aca="false">IF(AND(D62="M",M62&lt;&gt;""),M62,"")</f>
        <v/>
      </c>
      <c r="AH62" s="24" t="str">
        <f aca="false">IF(AND(D62="F",M62&lt;&gt;""),M62,"")</f>
        <v/>
      </c>
    </row>
    <row r="63" customFormat="false" ht="14.9" hidden="false" customHeight="false" outlineLevel="0" collapsed="false">
      <c r="A63" s="10"/>
      <c r="B63" s="8" t="n">
        <f aca="false">S1!B63</f>
        <v>59</v>
      </c>
      <c r="C63" s="23" t="n">
        <f aca="false">S1!D63</f>
        <v>0</v>
      </c>
      <c r="D63" s="8" t="n">
        <f aca="false">S1!E63</f>
        <v>0</v>
      </c>
      <c r="E63" s="8" t="n">
        <f aca="false">S1!F63</f>
        <v>0</v>
      </c>
      <c r="F63" s="31" t="str">
        <f aca="false">IF(OR(S1!G63="",S2!G63=""),"",(S1!G63+S2!G63)/2)</f>
        <v/>
      </c>
      <c r="G63" s="31" t="str">
        <f aca="false">IF(OR(S1!H63="",S2!H63=""),"",(S1!H63+S2!H63)/2)</f>
        <v/>
      </c>
      <c r="H63" s="31" t="str">
        <f aca="false">IF(OR(S1!I63="",S2!I63=""),"",(S1!I63+S2!I63)/2)</f>
        <v/>
      </c>
      <c r="I63" s="31" t="str">
        <f aca="false">IF(OR(S1!J63="",S2!J63=""),"",(S1!J63+S2!J63)/2)</f>
        <v/>
      </c>
      <c r="J63" s="31" t="str">
        <f aca="false">IF(OR(S1!K63="",S2!K63=""),"",(S1!K63+S2!K63)/2)</f>
        <v/>
      </c>
      <c r="K63" s="31" t="str">
        <f aca="false">IF(OR(S1!L63="",S2!L63=""),"",(S1!L63+S2!L63)/2)</f>
        <v/>
      </c>
      <c r="L63" s="31" t="str">
        <f aca="false">IF(OR(S1!M63="",S2!M63=""),"",(S1!M63+S2!M63)/2)</f>
        <v/>
      </c>
      <c r="M63" s="31" t="str">
        <f aca="false">IF(OR(S1!N63="",S2!N63=""),"",(S1!N63+S2!N63)/2)</f>
        <v/>
      </c>
      <c r="N63" s="8" t="str">
        <f aca="false">IF(OR(S1!P63="",S2!P63=""),"",(S1!P63+S2!P63)/2)</f>
        <v/>
      </c>
      <c r="O63" s="31" t="str">
        <f aca="false">IF(N63="","",IF(AND(B63&lt;&gt;"C",N63&lt;&gt;""),N63/8,IF(AND(B63="C",N63&lt;&gt;""),N63/4)))</f>
        <v/>
      </c>
      <c r="P63" s="8" t="str">
        <f aca="false">IF(N63="","",RANK(O63,$O$5:$O$64))</f>
        <v/>
      </c>
      <c r="Q63" s="32" t="str">
        <f aca="false">IF(O63="","-",IF(AND(O63&gt;=50,D63="M"),$AJ$4,IF(AND(O63&gt;=50,D63="F"),$AJ$5,IF(AND(O63&lt;&gt;"",O63&lt;50,D63="M"),$AJ$6,IF(AND(O63&lt;&gt;"",O63&lt;50,D63="F"),$AJ$7)))))</f>
        <v>-</v>
      </c>
      <c r="R63" s="17" t="n">
        <f aca="false">COUNTIF(F63:M63,"&lt;50")</f>
        <v>0</v>
      </c>
      <c r="S63" s="28" t="str">
        <f aca="false">IF(AND(D63="M",F63&lt;&gt;""),F63,"")</f>
        <v/>
      </c>
      <c r="T63" s="17" t="str">
        <f aca="false">IF(AND(D63="F",F63&lt;&gt;""),F63,"")</f>
        <v/>
      </c>
      <c r="U63" s="17" t="str">
        <f aca="false">IF(AND(D63="M",G63&lt;&gt;""),G63,"")</f>
        <v/>
      </c>
      <c r="V63" s="17" t="str">
        <f aca="false">IF(AND(D63="F",G63&lt;&gt;""),G63,"")</f>
        <v/>
      </c>
      <c r="W63" s="17" t="str">
        <f aca="false">IF(AND(D63="M",H63&lt;&gt;""),H63,"")</f>
        <v/>
      </c>
      <c r="X63" s="17" t="str">
        <f aca="false">IF(AND(D63="F",H63&lt;&gt;""),H63,"")</f>
        <v/>
      </c>
      <c r="Y63" s="17" t="str">
        <f aca="false">IF(AND(D63="M",I63&lt;&gt;""),I63,"")</f>
        <v/>
      </c>
      <c r="Z63" s="17" t="str">
        <f aca="false">IF(AND(D63="F",I63&lt;&gt;""),I63,"")</f>
        <v/>
      </c>
      <c r="AA63" s="17" t="str">
        <f aca="false">IF(AND(D63="M",J63&lt;&gt;""),J63,"")</f>
        <v/>
      </c>
      <c r="AB63" s="17" t="str">
        <f aca="false">IF(AND(D63="F",J63&lt;&gt;""),J63,"")</f>
        <v/>
      </c>
      <c r="AC63" s="17" t="str">
        <f aca="false">IF(AND(D63="M",K63&lt;&gt;""),K63,"")</f>
        <v/>
      </c>
      <c r="AD63" s="17" t="str">
        <f aca="false">IF(AND(D63="F",K63&lt;&gt;""),K63,"")</f>
        <v/>
      </c>
      <c r="AE63" s="24" t="str">
        <f aca="false">IF(AND(D63="M",L63&lt;&gt;""),L63,"")</f>
        <v/>
      </c>
      <c r="AF63" s="24" t="str">
        <f aca="false">IF(AND(D63="F",L63&lt;&gt;""),L63,"")</f>
        <v/>
      </c>
      <c r="AG63" s="33" t="str">
        <f aca="false">IF(AND(D63="M",M63&lt;&gt;""),M63,"")</f>
        <v/>
      </c>
      <c r="AH63" s="24" t="str">
        <f aca="false">IF(AND(D63="F",M63&lt;&gt;""),M63,"")</f>
        <v/>
      </c>
    </row>
    <row r="64" customFormat="false" ht="14.9" hidden="false" customHeight="false" outlineLevel="0" collapsed="false">
      <c r="A64" s="10"/>
      <c r="B64" s="8" t="n">
        <f aca="false">S1!B64</f>
        <v>60</v>
      </c>
      <c r="C64" s="23" t="n">
        <f aca="false">S1!D64</f>
        <v>0</v>
      </c>
      <c r="D64" s="8" t="n">
        <f aca="false">S1!E64</f>
        <v>0</v>
      </c>
      <c r="E64" s="8" t="n">
        <f aca="false">S1!F64</f>
        <v>0</v>
      </c>
      <c r="F64" s="31" t="str">
        <f aca="false">IF(OR(S1!G64="",S2!G64=""),"",(S1!G64+S2!G64)/2)</f>
        <v/>
      </c>
      <c r="G64" s="31" t="str">
        <f aca="false">IF(OR(S1!H64="",S2!H64=""),"",(S1!H64+S2!H64)/2)</f>
        <v/>
      </c>
      <c r="H64" s="31" t="str">
        <f aca="false">IF(OR(S1!I64="",S2!I64=""),"",(S1!I64+S2!I64)/2)</f>
        <v/>
      </c>
      <c r="I64" s="31" t="str">
        <f aca="false">IF(OR(S1!J64="",S2!J64=""),"",(S1!J64+S2!J64)/2)</f>
        <v/>
      </c>
      <c r="J64" s="31" t="str">
        <f aca="false">IF(OR(S1!K64="",S2!K64=""),"",(S1!K64+S2!K64)/2)</f>
        <v/>
      </c>
      <c r="K64" s="31" t="str">
        <f aca="false">IF(OR(S1!L64="",S2!L64=""),"",(S1!L64+S2!L64)/2)</f>
        <v/>
      </c>
      <c r="L64" s="31" t="str">
        <f aca="false">IF(OR(S1!M64="",S2!M64=""),"",(S1!M64+S2!M64)/2)</f>
        <v/>
      </c>
      <c r="M64" s="31" t="str">
        <f aca="false">IF(OR(S1!N64="",S2!N64=""),"",(S1!N64+S2!N64)/2)</f>
        <v/>
      </c>
      <c r="N64" s="8" t="str">
        <f aca="false">IF(OR(S1!P64="",S2!P64=""),"",(S1!P64+S2!P64)/2)</f>
        <v/>
      </c>
      <c r="O64" s="31" t="str">
        <f aca="false">IF(N64="","",IF(AND(B64&lt;&gt;"C",N64&lt;&gt;""),N64/8,IF(AND(B64="C",N64&lt;&gt;""),N64/4)))</f>
        <v/>
      </c>
      <c r="P64" s="8" t="str">
        <f aca="false">IF(N64="","",RANK(O64,$O$5:$O$64))</f>
        <v/>
      </c>
      <c r="Q64" s="32" t="str">
        <f aca="false">IF(O64="","-",IF(AND(O64&gt;=50,D64="M"),$AJ$4,IF(AND(O64&gt;=50,D64="F"),$AJ$5,IF(AND(O64&lt;&gt;"",O64&lt;50,D64="M"),$AJ$6,IF(AND(O64&lt;&gt;"",O64&lt;50,D64="F"),$AJ$7)))))</f>
        <v>-</v>
      </c>
      <c r="R64" s="17" t="n">
        <f aca="false">COUNTIF(F64:M64,"&lt;50")</f>
        <v>0</v>
      </c>
      <c r="S64" s="28" t="str">
        <f aca="false">IF(AND(D64="M",F64&lt;&gt;""),F64,"")</f>
        <v/>
      </c>
      <c r="T64" s="17" t="str">
        <f aca="false">IF(AND(D64="F",F64&lt;&gt;""),F64,"")</f>
        <v/>
      </c>
      <c r="U64" s="17" t="str">
        <f aca="false">IF(AND(D64="M",G64&lt;&gt;""),G64,"")</f>
        <v/>
      </c>
      <c r="V64" s="17" t="str">
        <f aca="false">IF(AND(D64="F",G64&lt;&gt;""),G64,"")</f>
        <v/>
      </c>
      <c r="W64" s="17" t="str">
        <f aca="false">IF(AND(D64="M",H64&lt;&gt;""),H64,"")</f>
        <v/>
      </c>
      <c r="X64" s="17" t="str">
        <f aca="false">IF(AND(D64="F",H64&lt;&gt;""),H64,"")</f>
        <v/>
      </c>
      <c r="Y64" s="17" t="str">
        <f aca="false">IF(AND(D64="M",I64&lt;&gt;""),I64,"")</f>
        <v/>
      </c>
      <c r="Z64" s="17" t="str">
        <f aca="false">IF(AND(D64="F",I64&lt;&gt;""),I64,"")</f>
        <v/>
      </c>
      <c r="AA64" s="17" t="str">
        <f aca="false">IF(AND(D64="M",J64&lt;&gt;""),J64,"")</f>
        <v/>
      </c>
      <c r="AB64" s="17" t="str">
        <f aca="false">IF(AND(D64="F",J64&lt;&gt;""),J64,"")</f>
        <v/>
      </c>
      <c r="AC64" s="17" t="str">
        <f aca="false">IF(AND(D64="M",K64&lt;&gt;""),K64,"")</f>
        <v/>
      </c>
      <c r="AD64" s="17" t="str">
        <f aca="false">IF(AND(D64="F",K64&lt;&gt;""),K64,"")</f>
        <v/>
      </c>
      <c r="AE64" s="24" t="str">
        <f aca="false">IF(AND(D64="M",L64&lt;&gt;""),L64,"")</f>
        <v/>
      </c>
      <c r="AF64" s="24" t="str">
        <f aca="false">IF(AND(D64="F",L64&lt;&gt;""),L64,"")</f>
        <v/>
      </c>
      <c r="AG64" s="33" t="str">
        <f aca="false">IF(AND(D64="M",M64&lt;&gt;""),M64,"")</f>
        <v/>
      </c>
      <c r="AH64" s="24" t="str">
        <f aca="false">IF(AND(D64="F",M64&lt;&gt;""),M64,"")</f>
        <v/>
      </c>
    </row>
    <row r="65" customFormat="false" ht="12.75" hidden="false" customHeight="false" outlineLevel="0" collapsed="false">
      <c r="A65" s="10"/>
      <c r="B65" s="22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7" t="n">
        <f aca="false">SUM(S5:S64)</f>
        <v>2059</v>
      </c>
      <c r="T65" s="17" t="n">
        <f aca="false">SUM(T5:T64)</f>
        <v>1748</v>
      </c>
      <c r="U65" s="17" t="n">
        <f aca="false">SUM(U5:U64)</f>
        <v>1941</v>
      </c>
      <c r="V65" s="17" t="n">
        <f aca="false">SUM(V5:V64)</f>
        <v>1783</v>
      </c>
      <c r="W65" s="17" t="n">
        <f aca="false">SUM(W5:W64)</f>
        <v>2089</v>
      </c>
      <c r="X65" s="17" t="n">
        <f aca="false">SUM(X5:X64)</f>
        <v>1825</v>
      </c>
      <c r="Y65" s="17" t="n">
        <f aca="false">SUM(Y5:Y64)</f>
        <v>1846</v>
      </c>
      <c r="Z65" s="17" t="n">
        <f aca="false">SUM(Z5:Z64)</f>
        <v>1673</v>
      </c>
      <c r="AA65" s="17" t="n">
        <f aca="false">SUM(AA5:AA64)</f>
        <v>2001</v>
      </c>
      <c r="AB65" s="17" t="n">
        <f aca="false">SUM(AB5:AB64)</f>
        <v>1807</v>
      </c>
      <c r="AC65" s="17" t="n">
        <f aca="false">SUM(AC5:AC64)</f>
        <v>2001</v>
      </c>
      <c r="AD65" s="17" t="n">
        <f aca="false">SUM(AD5:AD64)</f>
        <v>1785</v>
      </c>
      <c r="AE65" s="17" t="n">
        <f aca="false">SUM(AE5:AE64)</f>
        <v>1943</v>
      </c>
      <c r="AF65" s="17" t="n">
        <f aca="false">SUM(AF5:AF64)</f>
        <v>1748</v>
      </c>
      <c r="AG65" s="17" t="n">
        <f aca="false">SUM(AG5:AG64)</f>
        <v>2100</v>
      </c>
      <c r="AH65" s="17" t="n">
        <f aca="false">SUM(AH5:AH64)</f>
        <v>1682</v>
      </c>
    </row>
    <row r="66" customFormat="false" ht="12.75" hidden="false" customHeight="false" outlineLevel="0" collapsed="false">
      <c r="A66" s="10"/>
      <c r="B66" s="22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7" t="n">
        <f aca="false">COUNT(S5:S64,"&lt;&gt;""")</f>
        <v>26</v>
      </c>
      <c r="T66" s="17" t="n">
        <f aca="false">COUNT(T5:T64,"&lt;&gt;""")</f>
        <v>23</v>
      </c>
      <c r="U66" s="17" t="n">
        <f aca="false">COUNT(U5:U64,"&lt;&gt;""")</f>
        <v>26</v>
      </c>
      <c r="V66" s="17" t="n">
        <f aca="false">COUNT(V5:V64,"&lt;&gt;""")</f>
        <v>23</v>
      </c>
      <c r="W66" s="17" t="n">
        <f aca="false">COUNT(W5:W64,"&lt;&gt;""")</f>
        <v>26</v>
      </c>
      <c r="X66" s="17" t="n">
        <f aca="false">COUNT(X5:X64,"&lt;&gt;""")</f>
        <v>23</v>
      </c>
      <c r="Y66" s="17" t="n">
        <f aca="false">COUNT(Y5:Y64,"&lt;&gt;""")</f>
        <v>26</v>
      </c>
      <c r="Z66" s="17" t="n">
        <f aca="false">COUNT(Z5:Z64,"&lt;&gt;""")</f>
        <v>23</v>
      </c>
      <c r="AA66" s="17" t="n">
        <f aca="false">COUNT(AA5:AA64,"&lt;&gt;""")</f>
        <v>26</v>
      </c>
      <c r="AB66" s="17" t="n">
        <f aca="false">COUNT(AB5:AB64,"&lt;&gt;""")</f>
        <v>23</v>
      </c>
      <c r="AC66" s="17" t="n">
        <f aca="false">COUNT(AC5:AC64,"&lt;&gt;""")</f>
        <v>26</v>
      </c>
      <c r="AD66" s="17" t="n">
        <f aca="false">COUNT(AD5:AD64,"&lt;&gt;""")</f>
        <v>23</v>
      </c>
      <c r="AE66" s="17" t="n">
        <f aca="false">COUNT(AE5:AE64,"&lt;&gt;""")</f>
        <v>26</v>
      </c>
      <c r="AF66" s="17" t="n">
        <f aca="false">COUNT(AF5:AF64,"&lt;&gt;""")</f>
        <v>23</v>
      </c>
      <c r="AG66" s="17" t="n">
        <f aca="false">COUNT(AG5:AG64,"&lt;&gt;""")</f>
        <v>26</v>
      </c>
      <c r="AH66" s="17" t="n">
        <f aca="false">COUNT(AH5:AH64,"&lt;&gt;""")</f>
        <v>23</v>
      </c>
    </row>
    <row r="67" customFormat="false" ht="12.75" hidden="false" customHeight="false" outlineLevel="0" collapsed="false">
      <c r="A67" s="10"/>
      <c r="B67" s="22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</row>
    <row r="68" customFormat="false" ht="12.75" hidden="false" customHeight="false" outlineLevel="0" collapsed="false">
      <c r="A68" s="10"/>
      <c r="B68" s="22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</row>
    <row r="69" customFormat="false" ht="12.75" hidden="false" customHeight="false" outlineLevel="0" collapsed="false">
      <c r="A69" s="10"/>
      <c r="B69" s="22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</row>
    <row r="70" customFormat="false" ht="12.75" hidden="false" customHeight="false" outlineLevel="0" collapsed="false">
      <c r="A70" s="10"/>
      <c r="B70" s="22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</row>
    <row r="71" customFormat="false" ht="12.75" hidden="false" customHeight="false" outlineLevel="0" collapsed="false">
      <c r="A71" s="10"/>
      <c r="B71" s="22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</row>
    <row r="72" customFormat="false" ht="12.75" hidden="false" customHeight="false" outlineLevel="0" collapsed="false">
      <c r="A72" s="10"/>
      <c r="B72" s="22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</row>
    <row r="73" customFormat="false" ht="12.75" hidden="false" customHeight="false" outlineLevel="0" collapsed="false">
      <c r="A73" s="10"/>
      <c r="B73" s="22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</row>
    <row r="74" customFormat="false" ht="12.75" hidden="false" customHeight="false" outlineLevel="0" collapsed="false">
      <c r="A74" s="10"/>
      <c r="B74" s="22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</row>
    <row r="75" customFormat="false" ht="12.75" hidden="false" customHeight="false" outlineLevel="0" collapsed="false">
      <c r="A75" s="10"/>
      <c r="B75" s="22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</row>
    <row r="76" customFormat="false" ht="12.75" hidden="false" customHeight="false" outlineLevel="0" collapsed="false">
      <c r="A76" s="10"/>
      <c r="B76" s="22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</row>
    <row r="77" customFormat="false" ht="12.75" hidden="false" customHeight="false" outlineLevel="0" collapsed="false">
      <c r="A77" s="10"/>
      <c r="B77" s="22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</row>
    <row r="78" customFormat="false" ht="12.75" hidden="false" customHeight="false" outlineLevel="0" collapsed="false">
      <c r="A78" s="10"/>
      <c r="B78" s="22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</row>
    <row r="79" customFormat="false" ht="12.75" hidden="false" customHeight="false" outlineLevel="0" collapsed="false">
      <c r="A79" s="10"/>
      <c r="B79" s="22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</row>
    <row r="80" customFormat="false" ht="12.75" hidden="false" customHeight="false" outlineLevel="0" collapsed="false">
      <c r="A80" s="10"/>
      <c r="B80" s="22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</row>
    <row r="81" customFormat="false" ht="12.75" hidden="false" customHeight="false" outlineLevel="0" collapsed="false">
      <c r="A81" s="10"/>
      <c r="B81" s="22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</row>
    <row r="82" customFormat="false" ht="12.75" hidden="false" customHeight="false" outlineLevel="0" collapsed="false">
      <c r="A82" s="10"/>
      <c r="B82" s="22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</row>
    <row r="83" customFormat="false" ht="12.75" hidden="false" customHeight="false" outlineLevel="0" collapsed="false">
      <c r="A83" s="10"/>
      <c r="B83" s="22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</row>
    <row r="84" customFormat="false" ht="12.75" hidden="false" customHeight="false" outlineLevel="0" collapsed="false">
      <c r="A84" s="10"/>
      <c r="B84" s="22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</row>
    <row r="85" customFormat="false" ht="12.75" hidden="false" customHeight="false" outlineLevel="0" collapsed="false">
      <c r="A85" s="10"/>
      <c r="B85" s="22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</row>
    <row r="86" customFormat="false" ht="12.75" hidden="false" customHeight="false" outlineLevel="0" collapsed="false">
      <c r="A86" s="10"/>
      <c r="B86" s="22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</row>
    <row r="87" customFormat="false" ht="12.75" hidden="false" customHeight="false" outlineLevel="0" collapsed="false">
      <c r="A87" s="10"/>
      <c r="B87" s="22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</row>
    <row r="88" customFormat="false" ht="12.75" hidden="false" customHeight="false" outlineLevel="0" collapsed="false">
      <c r="A88" s="10"/>
      <c r="B88" s="22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</row>
    <row r="89" customFormat="false" ht="12.75" hidden="false" customHeight="false" outlineLevel="0" collapsed="false">
      <c r="A89" s="10"/>
      <c r="B89" s="22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</row>
    <row r="90" customFormat="false" ht="12.75" hidden="false" customHeight="false" outlineLevel="0" collapsed="false">
      <c r="A90" s="10"/>
      <c r="B90" s="22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</row>
    <row r="91" customFormat="false" ht="12.75" hidden="false" customHeight="false" outlineLevel="0" collapsed="false">
      <c r="A91" s="10"/>
      <c r="B91" s="22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</row>
    <row r="92" customFormat="false" ht="12.75" hidden="false" customHeight="false" outlineLevel="0" collapsed="false">
      <c r="A92" s="10"/>
      <c r="B92" s="22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</row>
    <row r="93" customFormat="false" ht="12.75" hidden="false" customHeight="false" outlineLevel="0" collapsed="false">
      <c r="A93" s="10"/>
      <c r="B93" s="22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</row>
    <row r="94" customFormat="false" ht="12.75" hidden="false" customHeight="false" outlineLevel="0" collapsed="false">
      <c r="A94" s="10"/>
      <c r="B94" s="22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</row>
    <row r="95" customFormat="false" ht="12.75" hidden="false" customHeight="false" outlineLevel="0" collapsed="false">
      <c r="A95" s="10"/>
      <c r="B95" s="22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</row>
    <row r="96" customFormat="false" ht="12.75" hidden="false" customHeight="false" outlineLevel="0" collapsed="false">
      <c r="A96" s="10"/>
      <c r="B96" s="22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</row>
    <row r="97" customFormat="false" ht="12.75" hidden="false" customHeight="false" outlineLevel="0" collapsed="false">
      <c r="A97" s="10"/>
      <c r="B97" s="22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</row>
    <row r="98" customFormat="false" ht="12.75" hidden="false" customHeight="false" outlineLevel="0" collapsed="false">
      <c r="A98" s="10"/>
      <c r="B98" s="22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</row>
    <row r="99" customFormat="false" ht="12.75" hidden="false" customHeight="false" outlineLevel="0" collapsed="false">
      <c r="A99" s="10"/>
      <c r="B99" s="22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</row>
    <row r="100" customFormat="false" ht="12.75" hidden="false" customHeight="false" outlineLevel="0" collapsed="false">
      <c r="A100" s="10"/>
      <c r="B100" s="22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</row>
    <row r="101" customFormat="false" ht="12.75" hidden="false" customHeight="false" outlineLevel="0" collapsed="false">
      <c r="A101" s="10"/>
      <c r="B101" s="22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</row>
    <row r="102" customFormat="false" ht="12.75" hidden="false" customHeight="false" outlineLevel="0" collapsed="false">
      <c r="A102" s="10"/>
      <c r="B102" s="22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</row>
    <row r="103" customFormat="false" ht="12.75" hidden="false" customHeight="false" outlineLevel="0" collapsed="false">
      <c r="A103" s="10"/>
      <c r="B103" s="22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</row>
    <row r="104" customFormat="false" ht="12.75" hidden="false" customHeight="false" outlineLevel="0" collapsed="false">
      <c r="A104" s="10"/>
      <c r="B104" s="22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</row>
    <row r="105" customFormat="false" ht="12.75" hidden="false" customHeight="false" outlineLevel="0" collapsed="false">
      <c r="A105" s="10"/>
      <c r="B105" s="22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</row>
    <row r="106" customFormat="false" ht="12.75" hidden="false" customHeight="false" outlineLevel="0" collapsed="false">
      <c r="A106" s="10"/>
      <c r="B106" s="22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</row>
    <row r="107" customFormat="false" ht="12.75" hidden="false" customHeight="false" outlineLevel="0" collapsed="false">
      <c r="A107" s="10"/>
      <c r="B107" s="22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</row>
    <row r="108" customFormat="false" ht="12.75" hidden="false" customHeight="false" outlineLevel="0" collapsed="false">
      <c r="A108" s="10"/>
      <c r="B108" s="22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</row>
    <row r="109" customFormat="false" ht="12.75" hidden="false" customHeight="false" outlineLevel="0" collapsed="false">
      <c r="A109" s="10"/>
      <c r="B109" s="22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</row>
    <row r="110" customFormat="false" ht="12.75" hidden="false" customHeight="false" outlineLevel="0" collapsed="false">
      <c r="A110" s="10"/>
      <c r="B110" s="22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</row>
    <row r="111" customFormat="false" ht="12.75" hidden="false" customHeight="false" outlineLevel="0" collapsed="false">
      <c r="A111" s="10"/>
      <c r="B111" s="2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</row>
    <row r="112" customFormat="false" ht="12.75" hidden="false" customHeight="false" outlineLevel="0" collapsed="false">
      <c r="A112" s="10"/>
      <c r="B112" s="22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</row>
    <row r="113" customFormat="false" ht="12.75" hidden="false" customHeight="false" outlineLevel="0" collapsed="false">
      <c r="A113" s="10"/>
      <c r="B113" s="22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</row>
    <row r="114" customFormat="false" ht="12.75" hidden="false" customHeight="false" outlineLevel="0" collapsed="false">
      <c r="A114" s="10"/>
      <c r="B114" s="22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</row>
    <row r="115" customFormat="false" ht="12.75" hidden="false" customHeight="false" outlineLevel="0" collapsed="false">
      <c r="A115" s="10"/>
      <c r="B115" s="22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</row>
    <row r="116" customFormat="false" ht="12.75" hidden="false" customHeight="false" outlineLevel="0" collapsed="false">
      <c r="A116" s="10"/>
      <c r="B116" s="22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AH116" s="3"/>
    </row>
    <row r="117" customFormat="false" ht="12.75" hidden="false" customHeight="false" outlineLevel="0" collapsed="false">
      <c r="A117" s="10"/>
      <c r="B117" s="22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AH117" s="3"/>
    </row>
    <row r="118" customFormat="false" ht="12.75" hidden="false" customHeight="false" outlineLevel="0" collapsed="false">
      <c r="B118" s="22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AH118" s="3"/>
    </row>
    <row r="119" customFormat="false" ht="12.75" hidden="false" customHeight="false" outlineLevel="0" collapsed="false">
      <c r="B119" s="22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AH119" s="3"/>
    </row>
    <row r="120" customFormat="false" ht="12.75" hidden="false" customHeight="false" outlineLevel="0" collapsed="false">
      <c r="R120" s="3"/>
      <c r="AH120" s="3"/>
    </row>
    <row r="121" customFormat="false" ht="12.75" hidden="false" customHeight="false" outlineLevel="0" collapsed="false">
      <c r="R121" s="3"/>
      <c r="AH121" s="3"/>
    </row>
    <row r="122" customFormat="false" ht="12.75" hidden="false" customHeight="false" outlineLevel="0" collapsed="false">
      <c r="R122" s="3"/>
      <c r="AH122" s="3"/>
    </row>
    <row r="123" customFormat="false" ht="12.75" hidden="false" customHeight="false" outlineLevel="0" collapsed="false">
      <c r="R123" s="3"/>
      <c r="AH123" s="3"/>
    </row>
    <row r="124" customFormat="false" ht="12.75" hidden="false" customHeight="false" outlineLevel="0" collapsed="false">
      <c r="R124" s="3"/>
      <c r="AH124" s="3"/>
    </row>
    <row r="125" customFormat="false" ht="12.75" hidden="false" customHeight="false" outlineLevel="0" collapsed="false">
      <c r="R125" s="3"/>
      <c r="AH125" s="3"/>
    </row>
    <row r="126" customFormat="false" ht="12.75" hidden="false" customHeight="false" outlineLevel="0" collapsed="false">
      <c r="R126" s="3"/>
      <c r="AH126" s="3"/>
    </row>
    <row r="127" customFormat="false" ht="12.75" hidden="false" customHeight="false" outlineLevel="0" collapsed="false">
      <c r="R127" s="3"/>
      <c r="AH127" s="3"/>
    </row>
    <row r="128" customFormat="false" ht="12.75" hidden="false" customHeight="false" outlineLevel="0" collapsed="false">
      <c r="R128" s="3"/>
      <c r="AH128" s="3"/>
    </row>
    <row r="129" customFormat="false" ht="12.75" hidden="false" customHeight="false" outlineLevel="0" collapsed="false">
      <c r="R129" s="3"/>
      <c r="AH129" s="3"/>
    </row>
    <row r="130" customFormat="false" ht="12.75" hidden="false" customHeight="false" outlineLevel="0" collapsed="false">
      <c r="R130" s="3"/>
      <c r="AH130" s="3"/>
    </row>
    <row r="131" customFormat="false" ht="12.75" hidden="false" customHeight="false" outlineLevel="0" collapsed="false">
      <c r="R131" s="3"/>
      <c r="AH131" s="3"/>
    </row>
    <row r="132" customFormat="false" ht="12.75" hidden="false" customHeight="false" outlineLevel="0" collapsed="false">
      <c r="R132" s="3"/>
      <c r="AH132" s="3"/>
    </row>
    <row r="133" customFormat="false" ht="12.75" hidden="false" customHeight="false" outlineLevel="0" collapsed="false">
      <c r="R133" s="3"/>
      <c r="AH133" s="3"/>
    </row>
    <row r="134" customFormat="false" ht="12.75" hidden="false" customHeight="false" outlineLevel="0" collapsed="false">
      <c r="R134" s="3"/>
      <c r="AH134" s="3"/>
    </row>
    <row r="135" customFormat="false" ht="12.75" hidden="false" customHeight="false" outlineLevel="0" collapsed="false">
      <c r="R135" s="3"/>
      <c r="AH135" s="3"/>
    </row>
    <row r="136" customFormat="false" ht="12.75" hidden="false" customHeight="false" outlineLevel="0" collapsed="false">
      <c r="R136" s="3"/>
      <c r="AH136" s="3"/>
    </row>
    <row r="137" customFormat="false" ht="12.75" hidden="false" customHeight="false" outlineLevel="0" collapsed="false">
      <c r="R137" s="3"/>
      <c r="AH137" s="3"/>
    </row>
    <row r="138" customFormat="false" ht="12.75" hidden="false" customHeight="false" outlineLevel="0" collapsed="false">
      <c r="R138" s="3"/>
      <c r="AH138" s="3"/>
    </row>
    <row r="139" customFormat="false" ht="12.75" hidden="false" customHeight="false" outlineLevel="0" collapsed="false">
      <c r="R139" s="3"/>
      <c r="AH139" s="3"/>
    </row>
  </sheetData>
  <sheetProtection sheet="true" password="c7c7" objects="true" scenarios="true"/>
  <mergeCells count="17">
    <mergeCell ref="B3:B4"/>
    <mergeCell ref="C3:C4"/>
    <mergeCell ref="D3:D4"/>
    <mergeCell ref="E3:E4"/>
    <mergeCell ref="F3:M3"/>
    <mergeCell ref="N3:N4"/>
    <mergeCell ref="O3:O4"/>
    <mergeCell ref="P3:P4"/>
    <mergeCell ref="Q3:Q4"/>
    <mergeCell ref="S3:T3"/>
    <mergeCell ref="U3:V3"/>
    <mergeCell ref="W3:X3"/>
    <mergeCell ref="Y3:Z3"/>
    <mergeCell ref="AA3:AB3"/>
    <mergeCell ref="AC3:AD3"/>
    <mergeCell ref="AE3:AF3"/>
    <mergeCell ref="AG3:AH3"/>
  </mergeCells>
  <conditionalFormatting sqref="Q5:Q64">
    <cfRule type="cellIs" priority="2" operator="equal" aboveAverage="0" equalAverage="0" bottom="0" percent="0" rank="0" text="" dxfId="7">
      <formula>"አልተሟላም"</formula>
    </cfRule>
    <cfRule type="cellIs" priority="3" operator="equal" aboveAverage="0" equalAverage="0" bottom="0" percent="0" rank="0" text="" dxfId="8">
      <formula>"ተዛውራለች"</formula>
    </cfRule>
    <cfRule type="cellIs" priority="4" operator="equal" aboveAverage="0" equalAverage="0" bottom="0" percent="0" rank="0" text="" dxfId="9">
      <formula>"ተዛውሯል"</formula>
    </cfRule>
    <cfRule type="cellIs" priority="5" operator="equal" aboveAverage="0" equalAverage="0" bottom="0" percent="0" rank="0" text="" dxfId="10">
      <formula>"አልተዛወረችም"</formula>
    </cfRule>
    <cfRule type="cellIs" priority="6" operator="equal" aboveAverage="0" equalAverage="0" bottom="0" percent="0" rank="0" text="" dxfId="11">
      <formula>"አልተዛወረም"</formula>
    </cfRule>
  </conditionalFormatting>
  <conditionalFormatting sqref="O5:O64">
    <cfRule type="cellIs" priority="7" operator="between" aboveAverage="0" equalAverage="0" bottom="0" percent="0" rank="0" text="" dxfId="12">
      <formula>0.0001</formula>
      <formula>49.999</formula>
    </cfRule>
  </conditionalFormatting>
  <conditionalFormatting sqref="F5:M64">
    <cfRule type="cellIs" priority="8" operator="between" aboveAverage="0" equalAverage="0" bottom="0" percent="0" rank="0" text="" dxfId="13">
      <formula>0.0001</formula>
      <formula>49.999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P394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N180" activeCellId="0" sqref="N180"/>
    </sheetView>
  </sheetViews>
  <sheetFormatPr defaultColWidth="8.890625" defaultRowHeight="18" zeroHeight="false" outlineLevelRow="0" outlineLevelCol="0"/>
  <cols>
    <col collapsed="false" customWidth="false" hidden="false" outlineLevel="0" max="1" min="1" style="34" width="8.89"/>
    <col collapsed="false" customWidth="true" hidden="false" outlineLevel="0" max="2" min="2" style="35" width="5.66"/>
    <col collapsed="false" customWidth="true" hidden="true" outlineLevel="0" max="3" min="3" style="35" width="7.33"/>
    <col collapsed="false" customWidth="true" hidden="false" outlineLevel="0" max="4" min="4" style="36" width="31.33"/>
    <col collapsed="false" customWidth="true" hidden="false" outlineLevel="0" max="5" min="5" style="37" width="5.66"/>
    <col collapsed="false" customWidth="true" hidden="false" outlineLevel="0" max="6" min="6" style="36" width="5.44"/>
    <col collapsed="false" customWidth="true" hidden="false" outlineLevel="0" max="7" min="7" style="36" width="6.11"/>
    <col collapsed="false" customWidth="true" hidden="false" outlineLevel="0" max="9" min="8" style="35" width="8.67"/>
    <col collapsed="false" customWidth="true" hidden="false" outlineLevel="0" max="10" min="10" style="38" width="8.67"/>
    <col collapsed="false" customWidth="true" hidden="false" outlineLevel="0" max="12" min="11" style="35" width="8.67"/>
    <col collapsed="false" customWidth="true" hidden="false" outlineLevel="0" max="13" min="13" style="35" width="11.55"/>
    <col collapsed="false" customWidth="true" hidden="false" outlineLevel="0" max="16" min="14" style="35" width="8.67"/>
    <col collapsed="false" customWidth="true" hidden="false" outlineLevel="0" max="17" min="17" style="35" width="7.45"/>
    <col collapsed="false" customWidth="true" hidden="false" outlineLevel="0" max="18" min="18" style="35" width="8.67"/>
    <col collapsed="false" customWidth="true" hidden="false" outlineLevel="0" max="19" min="19" style="39" width="13.56"/>
    <col collapsed="false" customWidth="false" hidden="false" outlineLevel="0" max="20" min="20" style="40" width="8.89"/>
    <col collapsed="false" customWidth="false" hidden="false" outlineLevel="0" max="37" min="21" style="34" width="8.89"/>
    <col collapsed="false" customWidth="false" hidden="false" outlineLevel="0" max="16384" min="38" style="41" width="8.89"/>
  </cols>
  <sheetData>
    <row r="1" s="42" customFormat="true" ht="18" hidden="false" customHeight="true" outlineLevel="0" collapsed="false">
      <c r="B1" s="43"/>
      <c r="C1" s="43"/>
      <c r="D1" s="44" t="str">
        <f aca="false">S1!D1</f>
        <v>Selam</v>
      </c>
      <c r="E1" s="42" t="str">
        <f aca="false">S1!E1</f>
        <v>Elementary and Middel School</v>
      </c>
      <c r="H1" s="43"/>
      <c r="I1" s="43"/>
      <c r="J1" s="45"/>
      <c r="K1" s="43"/>
      <c r="L1" s="43"/>
      <c r="M1" s="43" t="s">
        <v>87</v>
      </c>
      <c r="N1" s="43"/>
      <c r="O1" s="43"/>
      <c r="P1" s="43"/>
      <c r="Q1" s="43"/>
      <c r="R1" s="43"/>
      <c r="S1" s="46"/>
      <c r="T1" s="47"/>
    </row>
    <row r="2" s="42" customFormat="true" ht="18" hidden="false" customHeight="true" outlineLevel="0" collapsed="false">
      <c r="B2" s="43"/>
      <c r="C2" s="43"/>
      <c r="E2" s="43"/>
      <c r="H2" s="43" t="str">
        <f aca="false">S1!G2</f>
        <v>Grade</v>
      </c>
      <c r="I2" s="43"/>
      <c r="J2" s="45"/>
      <c r="K2" s="43" t="str">
        <f aca="false">S1!J2</f>
        <v>Section</v>
      </c>
      <c r="L2" s="43"/>
      <c r="M2" s="43"/>
      <c r="N2" s="43"/>
      <c r="O2" s="43"/>
      <c r="P2" s="43"/>
      <c r="Q2" s="43"/>
      <c r="R2" s="43"/>
      <c r="S2" s="46"/>
      <c r="T2" s="47"/>
    </row>
    <row r="3" s="55" customFormat="true" ht="18" hidden="false" customHeight="true" outlineLevel="0" collapsed="false">
      <c r="A3" s="48"/>
      <c r="B3" s="49" t="str">
        <f aca="false">S1!B3:B4</f>
        <v>NO.</v>
      </c>
      <c r="C3" s="50" t="s">
        <v>6</v>
      </c>
      <c r="D3" s="49" t="str">
        <f aca="false">S1!D3:D4</f>
        <v>Students Name</v>
      </c>
      <c r="E3" s="49" t="str">
        <f aca="false">S1!E3:E4</f>
        <v>Sex</v>
      </c>
      <c r="F3" s="49" t="str">
        <f aca="false">S1!F3:F4</f>
        <v>Age</v>
      </c>
      <c r="G3" s="49" t="s">
        <v>88</v>
      </c>
      <c r="H3" s="51" t="s">
        <v>10</v>
      </c>
      <c r="I3" s="51"/>
      <c r="J3" s="51"/>
      <c r="K3" s="51"/>
      <c r="L3" s="51"/>
      <c r="M3" s="51"/>
      <c r="N3" s="51"/>
      <c r="O3" s="51"/>
      <c r="P3" s="50" t="s">
        <v>89</v>
      </c>
      <c r="Q3" s="52" t="s">
        <v>13</v>
      </c>
      <c r="R3" s="50" t="s">
        <v>14</v>
      </c>
      <c r="S3" s="53" t="s">
        <v>76</v>
      </c>
      <c r="T3" s="54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</row>
    <row r="4" s="60" customFormat="true" ht="18" hidden="false" customHeight="true" outlineLevel="0" collapsed="false">
      <c r="A4" s="56"/>
      <c r="B4" s="49"/>
      <c r="C4" s="50"/>
      <c r="D4" s="49"/>
      <c r="E4" s="49"/>
      <c r="F4" s="49"/>
      <c r="G4" s="49"/>
      <c r="H4" s="57" t="str">
        <f aca="false">S1!G4</f>
        <v>Amharic</v>
      </c>
      <c r="I4" s="57" t="str">
        <f aca="false">S1!H4</f>
        <v>English</v>
      </c>
      <c r="J4" s="58" t="str">
        <f aca="false">S1!I4</f>
        <v>Arabic</v>
      </c>
      <c r="K4" s="57" t="str">
        <f aca="false">S1!J4</f>
        <v>Maths</v>
      </c>
      <c r="L4" s="57" t="str">
        <f aca="false">S1!K4</f>
        <v>E.S</v>
      </c>
      <c r="M4" s="57" t="str">
        <f aca="false">S1!L4</f>
        <v>Moral Edu</v>
      </c>
      <c r="N4" s="57" t="str">
        <f aca="false">S1!M4</f>
        <v>Art</v>
      </c>
      <c r="O4" s="57" t="str">
        <f aca="false">S1!N4</f>
        <v>HPE</v>
      </c>
      <c r="P4" s="50"/>
      <c r="Q4" s="52"/>
      <c r="R4" s="50"/>
      <c r="S4" s="53"/>
      <c r="T4" s="59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</row>
    <row r="5" customFormat="false" ht="18" hidden="false" customHeight="true" outlineLevel="0" collapsed="false">
      <c r="B5" s="50" t="n">
        <v>1</v>
      </c>
      <c r="C5" s="61" t="n">
        <f aca="false">S1!C5</f>
        <v>0</v>
      </c>
      <c r="D5" s="62" t="str">
        <f aca="false">Ave!C5</f>
        <v>ሀሊማ ሰኢድ መኮናን</v>
      </c>
      <c r="E5" s="49" t="str">
        <f aca="false">S1!E5</f>
        <v>F</v>
      </c>
      <c r="F5" s="63" t="n">
        <f aca="false">S1!F5</f>
        <v>7</v>
      </c>
      <c r="G5" s="64" t="s">
        <v>90</v>
      </c>
      <c r="H5" s="65" t="n">
        <f aca="false">S1!G5</f>
        <v>92</v>
      </c>
      <c r="I5" s="65" t="n">
        <f aca="false">S1!H5</f>
        <v>86</v>
      </c>
      <c r="J5" s="66" t="n">
        <f aca="false">S1!I5</f>
        <v>95</v>
      </c>
      <c r="K5" s="65" t="n">
        <f aca="false">S1!J5</f>
        <v>73</v>
      </c>
      <c r="L5" s="65" t="n">
        <f aca="false">S1!K5</f>
        <v>82</v>
      </c>
      <c r="M5" s="65" t="n">
        <f aca="false">S1!L5</f>
        <v>84</v>
      </c>
      <c r="N5" s="65" t="n">
        <f aca="false">S1!M5</f>
        <v>87</v>
      </c>
      <c r="O5" s="65" t="n">
        <f aca="false">S1!N5</f>
        <v>68</v>
      </c>
      <c r="P5" s="65" t="n">
        <f aca="false">S1!P5</f>
        <v>667</v>
      </c>
      <c r="Q5" s="67" t="n">
        <f aca="false">S1!Q5</f>
        <v>83.375</v>
      </c>
      <c r="R5" s="65" t="n">
        <f aca="false">S1!R5</f>
        <v>14</v>
      </c>
      <c r="S5" s="68" t="str">
        <f aca="false">Ave!Q5</f>
        <v>ተዛውራለች</v>
      </c>
    </row>
    <row r="6" customFormat="false" ht="18" hidden="false" customHeight="true" outlineLevel="0" collapsed="false">
      <c r="B6" s="50"/>
      <c r="C6" s="61"/>
      <c r="D6" s="62"/>
      <c r="E6" s="49"/>
      <c r="F6" s="63"/>
      <c r="G6" s="64" t="s">
        <v>91</v>
      </c>
      <c r="H6" s="65" t="n">
        <f aca="false">S2!G5</f>
        <v>92</v>
      </c>
      <c r="I6" s="65" t="n">
        <f aca="false">S2!H5</f>
        <v>86</v>
      </c>
      <c r="J6" s="66" t="n">
        <f aca="false">S2!I5</f>
        <v>95</v>
      </c>
      <c r="K6" s="65" t="n">
        <f aca="false">S2!J5</f>
        <v>73</v>
      </c>
      <c r="L6" s="65" t="n">
        <f aca="false">S2!K5</f>
        <v>82</v>
      </c>
      <c r="M6" s="65" t="n">
        <f aca="false">S2!L5</f>
        <v>84</v>
      </c>
      <c r="N6" s="65" t="n">
        <f aca="false">S2!M5</f>
        <v>87</v>
      </c>
      <c r="O6" s="65" t="n">
        <f aca="false">S2!N5</f>
        <v>68</v>
      </c>
      <c r="P6" s="65" t="n">
        <f aca="false">S2!P5</f>
        <v>667</v>
      </c>
      <c r="Q6" s="67" t="n">
        <f aca="false">S2!Q5</f>
        <v>83.375</v>
      </c>
      <c r="R6" s="65" t="n">
        <f aca="false">S2!R5</f>
        <v>14</v>
      </c>
      <c r="S6" s="68"/>
    </row>
    <row r="7" s="34" customFormat="true" ht="18" hidden="false" customHeight="true" outlineLevel="0" collapsed="false">
      <c r="B7" s="50"/>
      <c r="C7" s="61"/>
      <c r="D7" s="62"/>
      <c r="E7" s="49"/>
      <c r="F7" s="63"/>
      <c r="G7" s="69" t="s">
        <v>13</v>
      </c>
      <c r="H7" s="70" t="n">
        <f aca="false">Ave!F5</f>
        <v>92</v>
      </c>
      <c r="I7" s="70" t="n">
        <f aca="false">Ave!G5</f>
        <v>86</v>
      </c>
      <c r="J7" s="71" t="n">
        <f aca="false">Ave!H5</f>
        <v>95</v>
      </c>
      <c r="K7" s="70" t="n">
        <f aca="false">Ave!I5</f>
        <v>73</v>
      </c>
      <c r="L7" s="70" t="n">
        <f aca="false">Ave!J5</f>
        <v>82</v>
      </c>
      <c r="M7" s="70" t="n">
        <f aca="false">Ave!K5</f>
        <v>84</v>
      </c>
      <c r="N7" s="70" t="n">
        <f aca="false">Ave!L5</f>
        <v>87</v>
      </c>
      <c r="O7" s="70" t="n">
        <f aca="false">Ave!M5</f>
        <v>68</v>
      </c>
      <c r="P7" s="70" t="n">
        <f aca="false">Ave!N5</f>
        <v>667</v>
      </c>
      <c r="Q7" s="72" t="n">
        <f aca="false">Ave!O5</f>
        <v>83.375</v>
      </c>
      <c r="R7" s="70" t="n">
        <f aca="false">Ave!P5</f>
        <v>14</v>
      </c>
      <c r="S7" s="68"/>
      <c r="T7" s="40"/>
    </row>
    <row r="8" customFormat="false" ht="18" hidden="false" customHeight="true" outlineLevel="0" collapsed="false">
      <c r="B8" s="50" t="n">
        <v>2</v>
      </c>
      <c r="C8" s="61" t="n">
        <f aca="false">S1!C6</f>
        <v>0</v>
      </c>
      <c r="D8" s="62" t="str">
        <f aca="false">Ave!C6</f>
        <v>ሀምዳን አብዱረህማን አህመድ</v>
      </c>
      <c r="E8" s="49" t="str">
        <f aca="false">S1!E6</f>
        <v>M</v>
      </c>
      <c r="F8" s="63" t="n">
        <f aca="false">S1!F6</f>
        <v>7</v>
      </c>
      <c r="G8" s="64" t="s">
        <v>90</v>
      </c>
      <c r="H8" s="65" t="n">
        <f aca="false">S1!G6</f>
        <v>94</v>
      </c>
      <c r="I8" s="65" t="n">
        <f aca="false">S1!H6</f>
        <v>90</v>
      </c>
      <c r="J8" s="66" t="n">
        <f aca="false">S1!I6</f>
        <v>94</v>
      </c>
      <c r="K8" s="65" t="n">
        <f aca="false">S1!J6</f>
        <v>85</v>
      </c>
      <c r="L8" s="65" t="n">
        <f aca="false">S1!K6</f>
        <v>93</v>
      </c>
      <c r="M8" s="65" t="n">
        <f aca="false">S1!L6</f>
        <v>98</v>
      </c>
      <c r="N8" s="65" t="n">
        <f aca="false">S1!M6</f>
        <v>90</v>
      </c>
      <c r="O8" s="65" t="n">
        <f aca="false">S1!N6</f>
        <v>61</v>
      </c>
      <c r="P8" s="65" t="n">
        <f aca="false">S1!P6</f>
        <v>705</v>
      </c>
      <c r="Q8" s="67" t="n">
        <f aca="false">S1!Q6</f>
        <v>88.125</v>
      </c>
      <c r="R8" s="65" t="n">
        <f aca="false">S1!R6</f>
        <v>5</v>
      </c>
      <c r="S8" s="68" t="str">
        <f aca="false">Ave!Q6</f>
        <v>ተዛውሯል</v>
      </c>
    </row>
    <row r="9" customFormat="false" ht="18" hidden="false" customHeight="true" outlineLevel="0" collapsed="false">
      <c r="B9" s="50"/>
      <c r="C9" s="61"/>
      <c r="D9" s="62"/>
      <c r="E9" s="49"/>
      <c r="F9" s="63"/>
      <c r="G9" s="64" t="s">
        <v>91</v>
      </c>
      <c r="H9" s="65" t="n">
        <f aca="false">S2!G6</f>
        <v>94</v>
      </c>
      <c r="I9" s="65" t="n">
        <f aca="false">S2!H6</f>
        <v>90</v>
      </c>
      <c r="J9" s="66" t="n">
        <f aca="false">S2!I6</f>
        <v>94</v>
      </c>
      <c r="K9" s="65" t="n">
        <f aca="false">S2!J6</f>
        <v>85</v>
      </c>
      <c r="L9" s="65" t="n">
        <f aca="false">S2!K6</f>
        <v>93</v>
      </c>
      <c r="M9" s="65" t="n">
        <f aca="false">S2!L6</f>
        <v>98</v>
      </c>
      <c r="N9" s="65" t="n">
        <f aca="false">S2!M6</f>
        <v>90</v>
      </c>
      <c r="O9" s="65" t="n">
        <f aca="false">S2!N6</f>
        <v>61</v>
      </c>
      <c r="P9" s="65" t="n">
        <f aca="false">S2!P6</f>
        <v>705</v>
      </c>
      <c r="Q9" s="67" t="n">
        <f aca="false">S2!Q6</f>
        <v>88.125</v>
      </c>
      <c r="R9" s="65" t="n">
        <f aca="false">S2!R6</f>
        <v>5</v>
      </c>
      <c r="S9" s="68"/>
    </row>
    <row r="10" s="34" customFormat="true" ht="18" hidden="false" customHeight="true" outlineLevel="0" collapsed="false">
      <c r="B10" s="50"/>
      <c r="C10" s="61"/>
      <c r="D10" s="62"/>
      <c r="E10" s="49"/>
      <c r="F10" s="63"/>
      <c r="G10" s="69" t="s">
        <v>13</v>
      </c>
      <c r="H10" s="70" t="n">
        <f aca="false">Ave!F6</f>
        <v>94</v>
      </c>
      <c r="I10" s="70" t="n">
        <f aca="false">Ave!G6</f>
        <v>90</v>
      </c>
      <c r="J10" s="71" t="n">
        <f aca="false">Ave!H6</f>
        <v>94</v>
      </c>
      <c r="K10" s="70" t="n">
        <f aca="false">Ave!I6</f>
        <v>85</v>
      </c>
      <c r="L10" s="70" t="n">
        <f aca="false">Ave!J6</f>
        <v>93</v>
      </c>
      <c r="M10" s="70" t="n">
        <f aca="false">Ave!K6</f>
        <v>98</v>
      </c>
      <c r="N10" s="70" t="n">
        <f aca="false">Ave!L6</f>
        <v>90</v>
      </c>
      <c r="O10" s="70" t="n">
        <f aca="false">Ave!M6</f>
        <v>61</v>
      </c>
      <c r="P10" s="70" t="n">
        <f aca="false">Ave!N6</f>
        <v>705</v>
      </c>
      <c r="Q10" s="72" t="n">
        <f aca="false">Ave!O6</f>
        <v>88.125</v>
      </c>
      <c r="R10" s="70" t="n">
        <f aca="false">Ave!P6</f>
        <v>5</v>
      </c>
      <c r="S10" s="68"/>
      <c r="T10" s="40"/>
    </row>
    <row r="11" customFormat="false" ht="18" hidden="false" customHeight="true" outlineLevel="0" collapsed="false">
      <c r="B11" s="50" t="n">
        <v>3</v>
      </c>
      <c r="C11" s="61" t="n">
        <f aca="false">S1!C7</f>
        <v>0</v>
      </c>
      <c r="D11" s="62" t="str">
        <f aca="false">Ave!C7</f>
        <v>ሀቢባ ሰኢድ ይማም</v>
      </c>
      <c r="E11" s="49" t="str">
        <f aca="false">S1!E7</f>
        <v>F</v>
      </c>
      <c r="F11" s="63" t="n">
        <f aca="false">S1!F7</f>
        <v>7</v>
      </c>
      <c r="G11" s="64" t="s">
        <v>90</v>
      </c>
      <c r="H11" s="65" t="n">
        <f aca="false">S1!G7</f>
        <v>62</v>
      </c>
      <c r="I11" s="65" t="n">
        <f aca="false">S1!H7</f>
        <v>70</v>
      </c>
      <c r="J11" s="66" t="n">
        <f aca="false">S1!I7</f>
        <v>83</v>
      </c>
      <c r="K11" s="65" t="n">
        <f aca="false">S1!J7</f>
        <v>55</v>
      </c>
      <c r="L11" s="65" t="n">
        <f aca="false">S1!K7</f>
        <v>62</v>
      </c>
      <c r="M11" s="65" t="n">
        <f aca="false">S1!L7</f>
        <v>69</v>
      </c>
      <c r="N11" s="65" t="n">
        <f aca="false">S1!M7</f>
        <v>55</v>
      </c>
      <c r="O11" s="65" t="n">
        <f aca="false">S1!N7</f>
        <v>55</v>
      </c>
      <c r="P11" s="65" t="n">
        <f aca="false">S1!P7</f>
        <v>511</v>
      </c>
      <c r="Q11" s="67" t="n">
        <f aca="false">S1!Q7</f>
        <v>63.875</v>
      </c>
      <c r="R11" s="65" t="n">
        <f aca="false">S1!R7</f>
        <v>44</v>
      </c>
      <c r="S11" s="68" t="str">
        <f aca="false">Ave!Q7</f>
        <v>ተዛውራለች</v>
      </c>
    </row>
    <row r="12" customFormat="false" ht="18" hidden="false" customHeight="true" outlineLevel="0" collapsed="false">
      <c r="B12" s="50"/>
      <c r="C12" s="61"/>
      <c r="D12" s="62"/>
      <c r="E12" s="49"/>
      <c r="F12" s="63"/>
      <c r="G12" s="64" t="s">
        <v>91</v>
      </c>
      <c r="H12" s="65" t="n">
        <f aca="false">S2!G7</f>
        <v>62</v>
      </c>
      <c r="I12" s="65" t="n">
        <f aca="false">S2!H7</f>
        <v>70</v>
      </c>
      <c r="J12" s="66" t="n">
        <f aca="false">S2!I7</f>
        <v>83</v>
      </c>
      <c r="K12" s="65" t="n">
        <f aca="false">S2!J7</f>
        <v>55</v>
      </c>
      <c r="L12" s="65" t="n">
        <f aca="false">S2!K7</f>
        <v>62</v>
      </c>
      <c r="M12" s="65" t="n">
        <f aca="false">S2!L7</f>
        <v>69</v>
      </c>
      <c r="N12" s="65" t="n">
        <f aca="false">S2!M7</f>
        <v>55</v>
      </c>
      <c r="O12" s="65" t="n">
        <f aca="false">S2!N7</f>
        <v>55</v>
      </c>
      <c r="P12" s="65" t="n">
        <f aca="false">S2!P7</f>
        <v>511</v>
      </c>
      <c r="Q12" s="67" t="n">
        <f aca="false">S2!Q7</f>
        <v>63.875</v>
      </c>
      <c r="R12" s="65" t="n">
        <f aca="false">S2!R7</f>
        <v>44</v>
      </c>
      <c r="S12" s="68"/>
    </row>
    <row r="13" s="34" customFormat="true" ht="18" hidden="false" customHeight="true" outlineLevel="0" collapsed="false">
      <c r="B13" s="50"/>
      <c r="C13" s="61"/>
      <c r="D13" s="62"/>
      <c r="E13" s="49"/>
      <c r="F13" s="63"/>
      <c r="G13" s="69" t="s">
        <v>13</v>
      </c>
      <c r="H13" s="70" t="n">
        <f aca="false">Ave!F7</f>
        <v>62</v>
      </c>
      <c r="I13" s="70" t="n">
        <f aca="false">Ave!G7</f>
        <v>70</v>
      </c>
      <c r="J13" s="71" t="n">
        <f aca="false">Ave!H7</f>
        <v>83</v>
      </c>
      <c r="K13" s="70" t="n">
        <f aca="false">Ave!I7</f>
        <v>55</v>
      </c>
      <c r="L13" s="70" t="n">
        <f aca="false">Ave!J7</f>
        <v>62</v>
      </c>
      <c r="M13" s="70" t="n">
        <f aca="false">Ave!K7</f>
        <v>69</v>
      </c>
      <c r="N13" s="70" t="n">
        <f aca="false">Ave!L7</f>
        <v>55</v>
      </c>
      <c r="O13" s="70" t="n">
        <f aca="false">Ave!M7</f>
        <v>55</v>
      </c>
      <c r="P13" s="70" t="n">
        <f aca="false">Ave!N7</f>
        <v>511</v>
      </c>
      <c r="Q13" s="72" t="n">
        <f aca="false">Ave!O7</f>
        <v>63.875</v>
      </c>
      <c r="R13" s="70" t="n">
        <f aca="false">Ave!P7</f>
        <v>44</v>
      </c>
      <c r="S13" s="68"/>
      <c r="T13" s="40"/>
    </row>
    <row r="14" customFormat="false" ht="18" hidden="false" customHeight="true" outlineLevel="0" collapsed="false">
      <c r="B14" s="50" t="n">
        <v>4</v>
      </c>
      <c r="C14" s="61" t="n">
        <f aca="false">S1!C8</f>
        <v>0</v>
      </c>
      <c r="D14" s="62" t="str">
        <f aca="false">Ave!C8</f>
        <v>ሀያት ሙሀመድ ካሳው</v>
      </c>
      <c r="E14" s="49" t="str">
        <f aca="false">S1!E8</f>
        <v>F</v>
      </c>
      <c r="F14" s="63" t="n">
        <f aca="false">S1!F8</f>
        <v>7</v>
      </c>
      <c r="G14" s="64" t="s">
        <v>90</v>
      </c>
      <c r="H14" s="65" t="n">
        <f aca="false">S1!G8</f>
        <v>87</v>
      </c>
      <c r="I14" s="65" t="n">
        <f aca="false">S1!H8</f>
        <v>91</v>
      </c>
      <c r="J14" s="66" t="n">
        <f aca="false">S1!I8</f>
        <v>83</v>
      </c>
      <c r="K14" s="65" t="n">
        <f aca="false">S1!J8</f>
        <v>79</v>
      </c>
      <c r="L14" s="65" t="n">
        <f aca="false">S1!K8</f>
        <v>89</v>
      </c>
      <c r="M14" s="65" t="n">
        <f aca="false">S1!L8</f>
        <v>78</v>
      </c>
      <c r="N14" s="65" t="n">
        <f aca="false">S1!M8</f>
        <v>65</v>
      </c>
      <c r="O14" s="65" t="n">
        <f aca="false">S1!N8</f>
        <v>71</v>
      </c>
      <c r="P14" s="65" t="n">
        <f aca="false">S1!P8</f>
        <v>643</v>
      </c>
      <c r="Q14" s="67" t="n">
        <f aca="false">S1!Q8</f>
        <v>80.375</v>
      </c>
      <c r="R14" s="65" t="n">
        <f aca="false">S1!R8</f>
        <v>21</v>
      </c>
      <c r="S14" s="68" t="str">
        <f aca="false">Ave!Q8</f>
        <v>ተዛውራለች</v>
      </c>
    </row>
    <row r="15" customFormat="false" ht="18" hidden="false" customHeight="true" outlineLevel="0" collapsed="false">
      <c r="B15" s="50"/>
      <c r="C15" s="61"/>
      <c r="D15" s="62"/>
      <c r="E15" s="49"/>
      <c r="F15" s="63"/>
      <c r="G15" s="64" t="s">
        <v>91</v>
      </c>
      <c r="H15" s="65" t="n">
        <f aca="false">S2!G8</f>
        <v>87</v>
      </c>
      <c r="I15" s="65" t="n">
        <f aca="false">S2!H8</f>
        <v>91</v>
      </c>
      <c r="J15" s="66" t="n">
        <f aca="false">S2!I8</f>
        <v>83</v>
      </c>
      <c r="K15" s="65" t="n">
        <f aca="false">S2!J8</f>
        <v>79</v>
      </c>
      <c r="L15" s="65" t="n">
        <f aca="false">S2!K8</f>
        <v>89</v>
      </c>
      <c r="M15" s="65" t="n">
        <f aca="false">S2!L8</f>
        <v>78</v>
      </c>
      <c r="N15" s="65" t="n">
        <f aca="false">S2!M8</f>
        <v>65</v>
      </c>
      <c r="O15" s="65" t="n">
        <f aca="false">S2!N8</f>
        <v>71</v>
      </c>
      <c r="P15" s="65" t="n">
        <f aca="false">S2!P8</f>
        <v>643</v>
      </c>
      <c r="Q15" s="67" t="n">
        <f aca="false">S2!Q8</f>
        <v>80.375</v>
      </c>
      <c r="R15" s="65" t="n">
        <f aca="false">S2!R8</f>
        <v>21</v>
      </c>
      <c r="S15" s="68"/>
    </row>
    <row r="16" s="34" customFormat="true" ht="18" hidden="false" customHeight="true" outlineLevel="0" collapsed="false">
      <c r="B16" s="50"/>
      <c r="C16" s="61"/>
      <c r="D16" s="62"/>
      <c r="E16" s="49"/>
      <c r="F16" s="63"/>
      <c r="G16" s="69" t="s">
        <v>13</v>
      </c>
      <c r="H16" s="70" t="n">
        <f aca="false">Ave!F8</f>
        <v>87</v>
      </c>
      <c r="I16" s="70" t="n">
        <f aca="false">Ave!G8</f>
        <v>91</v>
      </c>
      <c r="J16" s="71" t="n">
        <f aca="false">Ave!H8</f>
        <v>83</v>
      </c>
      <c r="K16" s="70" t="n">
        <f aca="false">Ave!I8</f>
        <v>79</v>
      </c>
      <c r="L16" s="70" t="n">
        <f aca="false">Ave!J8</f>
        <v>89</v>
      </c>
      <c r="M16" s="70" t="n">
        <f aca="false">Ave!K8</f>
        <v>78</v>
      </c>
      <c r="N16" s="70" t="n">
        <f aca="false">Ave!L8</f>
        <v>65</v>
      </c>
      <c r="O16" s="70" t="n">
        <f aca="false">Ave!M8</f>
        <v>71</v>
      </c>
      <c r="P16" s="70" t="n">
        <f aca="false">Ave!N8</f>
        <v>643</v>
      </c>
      <c r="Q16" s="72" t="n">
        <f aca="false">Ave!O8</f>
        <v>80.375</v>
      </c>
      <c r="R16" s="70" t="n">
        <f aca="false">Ave!P8</f>
        <v>21</v>
      </c>
      <c r="S16" s="68"/>
      <c r="T16" s="40"/>
    </row>
    <row r="17" customFormat="false" ht="18" hidden="false" customHeight="true" outlineLevel="0" collapsed="false">
      <c r="B17" s="50" t="n">
        <v>5</v>
      </c>
      <c r="C17" s="61" t="n">
        <f aca="false">S1!C9</f>
        <v>0</v>
      </c>
      <c r="D17" s="62" t="str">
        <f aca="false">Ave!C9</f>
        <v>ሉቅማነልሀኪም ሙሀመድ ኑርየ</v>
      </c>
      <c r="E17" s="49" t="str">
        <f aca="false">S1!E9</f>
        <v>M</v>
      </c>
      <c r="F17" s="63" t="n">
        <f aca="false">S1!F9</f>
        <v>7</v>
      </c>
      <c r="G17" s="64" t="s">
        <v>90</v>
      </c>
      <c r="H17" s="65" t="n">
        <f aca="false">S1!G9</f>
        <v>90</v>
      </c>
      <c r="I17" s="65" t="n">
        <f aca="false">S1!H9</f>
        <v>81</v>
      </c>
      <c r="J17" s="66" t="n">
        <f aca="false">S1!I9</f>
        <v>84</v>
      </c>
      <c r="K17" s="65" t="n">
        <f aca="false">S1!J9</f>
        <v>73</v>
      </c>
      <c r="L17" s="65" t="n">
        <f aca="false">S1!K9</f>
        <v>88</v>
      </c>
      <c r="M17" s="65" t="n">
        <f aca="false">S1!L9</f>
        <v>78</v>
      </c>
      <c r="N17" s="65" t="n">
        <f aca="false">S1!M9</f>
        <v>76</v>
      </c>
      <c r="O17" s="65" t="n">
        <f aca="false">S1!N9</f>
        <v>94</v>
      </c>
      <c r="P17" s="65" t="n">
        <f aca="false">S1!P9</f>
        <v>664</v>
      </c>
      <c r="Q17" s="67" t="n">
        <f aca="false">S1!Q9</f>
        <v>83</v>
      </c>
      <c r="R17" s="65" t="n">
        <f aca="false">S1!R9</f>
        <v>16</v>
      </c>
      <c r="S17" s="68" t="str">
        <f aca="false">Ave!Q9</f>
        <v>ተዛውሯል</v>
      </c>
    </row>
    <row r="18" customFormat="false" ht="18" hidden="false" customHeight="true" outlineLevel="0" collapsed="false">
      <c r="B18" s="50"/>
      <c r="C18" s="61"/>
      <c r="D18" s="62"/>
      <c r="E18" s="49"/>
      <c r="F18" s="63"/>
      <c r="G18" s="64" t="s">
        <v>91</v>
      </c>
      <c r="H18" s="65" t="n">
        <f aca="false">S2!G9</f>
        <v>90</v>
      </c>
      <c r="I18" s="65" t="n">
        <f aca="false">S2!H9</f>
        <v>81</v>
      </c>
      <c r="J18" s="66" t="n">
        <f aca="false">S2!I9</f>
        <v>84</v>
      </c>
      <c r="K18" s="65" t="n">
        <f aca="false">S2!J9</f>
        <v>73</v>
      </c>
      <c r="L18" s="65" t="n">
        <f aca="false">S2!K9</f>
        <v>88</v>
      </c>
      <c r="M18" s="65" t="n">
        <f aca="false">S2!L9</f>
        <v>78</v>
      </c>
      <c r="N18" s="65" t="n">
        <f aca="false">S2!M9</f>
        <v>76</v>
      </c>
      <c r="O18" s="65" t="n">
        <f aca="false">S2!N9</f>
        <v>94</v>
      </c>
      <c r="P18" s="65" t="n">
        <f aca="false">S2!P9</f>
        <v>664</v>
      </c>
      <c r="Q18" s="67" t="n">
        <f aca="false">S2!Q9</f>
        <v>83</v>
      </c>
      <c r="R18" s="65" t="n">
        <f aca="false">S2!R9</f>
        <v>16</v>
      </c>
      <c r="S18" s="68"/>
    </row>
    <row r="19" s="34" customFormat="true" ht="18" hidden="false" customHeight="true" outlineLevel="0" collapsed="false">
      <c r="B19" s="50"/>
      <c r="C19" s="61"/>
      <c r="D19" s="62"/>
      <c r="E19" s="49"/>
      <c r="F19" s="63"/>
      <c r="G19" s="69" t="s">
        <v>13</v>
      </c>
      <c r="H19" s="70" t="n">
        <f aca="false">Ave!F9</f>
        <v>90</v>
      </c>
      <c r="I19" s="70" t="n">
        <f aca="false">Ave!G9</f>
        <v>81</v>
      </c>
      <c r="J19" s="71" t="n">
        <f aca="false">Ave!H9</f>
        <v>84</v>
      </c>
      <c r="K19" s="70" t="n">
        <f aca="false">Ave!I9</f>
        <v>73</v>
      </c>
      <c r="L19" s="70" t="n">
        <f aca="false">Ave!J9</f>
        <v>88</v>
      </c>
      <c r="M19" s="70" t="n">
        <f aca="false">Ave!K9</f>
        <v>78</v>
      </c>
      <c r="N19" s="70" t="n">
        <f aca="false">Ave!L9</f>
        <v>76</v>
      </c>
      <c r="O19" s="70" t="n">
        <f aca="false">Ave!M9</f>
        <v>94</v>
      </c>
      <c r="P19" s="70" t="n">
        <f aca="false">Ave!N9</f>
        <v>664</v>
      </c>
      <c r="Q19" s="72" t="n">
        <f aca="false">Ave!O9</f>
        <v>83</v>
      </c>
      <c r="R19" s="70" t="n">
        <f aca="false">Ave!P9</f>
        <v>16</v>
      </c>
      <c r="S19" s="68"/>
      <c r="T19" s="40"/>
    </row>
    <row r="20" customFormat="false" ht="18" hidden="false" customHeight="true" outlineLevel="0" collapsed="false">
      <c r="B20" s="50" t="n">
        <v>6</v>
      </c>
      <c r="C20" s="61" t="n">
        <f aca="false">S1!C10</f>
        <v>0</v>
      </c>
      <c r="D20" s="62" t="str">
        <f aca="false">Ave!C10</f>
        <v>መስኡድ ጀማል አህመድ</v>
      </c>
      <c r="E20" s="49" t="str">
        <f aca="false">S1!E10</f>
        <v>M</v>
      </c>
      <c r="F20" s="63" t="n">
        <f aca="false">S1!F10</f>
        <v>7</v>
      </c>
      <c r="G20" s="64" t="s">
        <v>90</v>
      </c>
      <c r="H20" s="65" t="n">
        <f aca="false">S1!G10</f>
        <v>65</v>
      </c>
      <c r="I20" s="65" t="n">
        <f aca="false">S1!H10</f>
        <v>77</v>
      </c>
      <c r="J20" s="66" t="n">
        <f aca="false">S1!I10</f>
        <v>57</v>
      </c>
      <c r="K20" s="65" t="n">
        <f aca="false">S1!J10</f>
        <v>61</v>
      </c>
      <c r="L20" s="65" t="n">
        <f aca="false">S1!K10</f>
        <v>67</v>
      </c>
      <c r="M20" s="65" t="n">
        <f aca="false">S1!L10</f>
        <v>80</v>
      </c>
      <c r="N20" s="65" t="n">
        <f aca="false">S1!M10</f>
        <v>66</v>
      </c>
      <c r="O20" s="65" t="n">
        <f aca="false">S1!N10</f>
        <v>69</v>
      </c>
      <c r="P20" s="65" t="n">
        <f aca="false">S1!P10</f>
        <v>542</v>
      </c>
      <c r="Q20" s="67" t="n">
        <f aca="false">S1!Q10</f>
        <v>67.75</v>
      </c>
      <c r="R20" s="65" t="n">
        <f aca="false">S1!R10</f>
        <v>39</v>
      </c>
      <c r="S20" s="68" t="str">
        <f aca="false">Ave!Q10</f>
        <v>ተዛውሯል</v>
      </c>
    </row>
    <row r="21" customFormat="false" ht="18" hidden="false" customHeight="true" outlineLevel="0" collapsed="false">
      <c r="B21" s="50"/>
      <c r="C21" s="61"/>
      <c r="D21" s="62"/>
      <c r="E21" s="49"/>
      <c r="F21" s="63"/>
      <c r="G21" s="64" t="s">
        <v>91</v>
      </c>
      <c r="H21" s="65" t="n">
        <f aca="false">S2!G10</f>
        <v>65</v>
      </c>
      <c r="I21" s="65" t="n">
        <f aca="false">S2!H10</f>
        <v>77</v>
      </c>
      <c r="J21" s="66" t="n">
        <f aca="false">S2!I10</f>
        <v>57</v>
      </c>
      <c r="K21" s="65" t="n">
        <f aca="false">S2!J10</f>
        <v>61</v>
      </c>
      <c r="L21" s="65" t="n">
        <f aca="false">S2!K10</f>
        <v>67</v>
      </c>
      <c r="M21" s="65" t="n">
        <f aca="false">S2!L10</f>
        <v>80</v>
      </c>
      <c r="N21" s="65" t="n">
        <f aca="false">S2!M10</f>
        <v>66</v>
      </c>
      <c r="O21" s="65" t="n">
        <f aca="false">S2!N10</f>
        <v>69</v>
      </c>
      <c r="P21" s="65" t="n">
        <f aca="false">S2!P10</f>
        <v>542</v>
      </c>
      <c r="Q21" s="67" t="n">
        <f aca="false">S2!Q10</f>
        <v>67.75</v>
      </c>
      <c r="R21" s="65" t="n">
        <f aca="false">S2!R10</f>
        <v>39</v>
      </c>
      <c r="S21" s="68"/>
    </row>
    <row r="22" s="34" customFormat="true" ht="18" hidden="false" customHeight="true" outlineLevel="0" collapsed="false">
      <c r="B22" s="50"/>
      <c r="C22" s="61"/>
      <c r="D22" s="62"/>
      <c r="E22" s="49"/>
      <c r="F22" s="63"/>
      <c r="G22" s="69" t="s">
        <v>13</v>
      </c>
      <c r="H22" s="70" t="n">
        <f aca="false">Ave!F10</f>
        <v>65</v>
      </c>
      <c r="I22" s="70" t="n">
        <f aca="false">Ave!G10</f>
        <v>77</v>
      </c>
      <c r="J22" s="71" t="n">
        <f aca="false">Ave!H10</f>
        <v>57</v>
      </c>
      <c r="K22" s="70" t="n">
        <f aca="false">Ave!I10</f>
        <v>61</v>
      </c>
      <c r="L22" s="70" t="n">
        <f aca="false">Ave!J10</f>
        <v>67</v>
      </c>
      <c r="M22" s="70" t="n">
        <f aca="false">Ave!K10</f>
        <v>80</v>
      </c>
      <c r="N22" s="70" t="n">
        <f aca="false">Ave!L10</f>
        <v>66</v>
      </c>
      <c r="O22" s="70" t="n">
        <f aca="false">Ave!M10</f>
        <v>69</v>
      </c>
      <c r="P22" s="70" t="n">
        <f aca="false">Ave!N10</f>
        <v>542</v>
      </c>
      <c r="Q22" s="72" t="n">
        <f aca="false">Ave!O10</f>
        <v>67.75</v>
      </c>
      <c r="R22" s="70" t="n">
        <f aca="false">Ave!P10</f>
        <v>39</v>
      </c>
      <c r="S22" s="68"/>
      <c r="T22" s="40"/>
    </row>
    <row r="23" customFormat="false" ht="18" hidden="false" customHeight="true" outlineLevel="0" collapsed="false">
      <c r="B23" s="50" t="n">
        <v>7</v>
      </c>
      <c r="C23" s="61" t="n">
        <f aca="false">S1!C11</f>
        <v>7</v>
      </c>
      <c r="D23" s="62" t="str">
        <f aca="false">Ave!C11</f>
        <v>ሙሀመድ አሚን ሙሉጌታ</v>
      </c>
      <c r="E23" s="49" t="str">
        <f aca="false">S1!E11</f>
        <v>M</v>
      </c>
      <c r="F23" s="63" t="n">
        <f aca="false">S1!F11</f>
        <v>7</v>
      </c>
      <c r="G23" s="64" t="s">
        <v>90</v>
      </c>
      <c r="H23" s="65" t="n">
        <f aca="false">S1!G11</f>
        <v>97</v>
      </c>
      <c r="I23" s="65" t="n">
        <f aca="false">S1!H11</f>
        <v>99</v>
      </c>
      <c r="J23" s="66" t="n">
        <f aca="false">S1!I11</f>
        <v>83</v>
      </c>
      <c r="K23" s="65" t="n">
        <f aca="false">S1!J11</f>
        <v>93</v>
      </c>
      <c r="L23" s="65" t="n">
        <f aca="false">S1!K11</f>
        <v>96</v>
      </c>
      <c r="M23" s="65" t="n">
        <f aca="false">S1!L11</f>
        <v>98</v>
      </c>
      <c r="N23" s="65" t="n">
        <f aca="false">S1!M11</f>
        <v>93</v>
      </c>
      <c r="O23" s="65" t="n">
        <f aca="false">S1!N11</f>
        <v>96</v>
      </c>
      <c r="P23" s="65" t="n">
        <f aca="false">S1!P11</f>
        <v>755</v>
      </c>
      <c r="Q23" s="67" t="n">
        <f aca="false">S1!Q11</f>
        <v>94.375</v>
      </c>
      <c r="R23" s="65" t="n">
        <f aca="false">S1!R11</f>
        <v>2</v>
      </c>
      <c r="S23" s="68" t="str">
        <f aca="false">Ave!Q11</f>
        <v>ተዛውሯል</v>
      </c>
    </row>
    <row r="24" customFormat="false" ht="18" hidden="false" customHeight="true" outlineLevel="0" collapsed="false">
      <c r="B24" s="50"/>
      <c r="C24" s="61"/>
      <c r="D24" s="62"/>
      <c r="E24" s="49"/>
      <c r="F24" s="63"/>
      <c r="G24" s="64" t="s">
        <v>91</v>
      </c>
      <c r="H24" s="65" t="n">
        <f aca="false">S2!G11</f>
        <v>97</v>
      </c>
      <c r="I24" s="65" t="n">
        <f aca="false">S2!H11</f>
        <v>99</v>
      </c>
      <c r="J24" s="66" t="n">
        <f aca="false">S2!I11</f>
        <v>83</v>
      </c>
      <c r="K24" s="65" t="n">
        <f aca="false">S2!J11</f>
        <v>93</v>
      </c>
      <c r="L24" s="65" t="n">
        <f aca="false">S2!K11</f>
        <v>96</v>
      </c>
      <c r="M24" s="65" t="n">
        <f aca="false">S2!L11</f>
        <v>98</v>
      </c>
      <c r="N24" s="65" t="n">
        <f aca="false">S2!M11</f>
        <v>93</v>
      </c>
      <c r="O24" s="65" t="n">
        <f aca="false">S2!N11</f>
        <v>96</v>
      </c>
      <c r="P24" s="65" t="n">
        <f aca="false">S2!P11</f>
        <v>755</v>
      </c>
      <c r="Q24" s="67" t="n">
        <f aca="false">S2!Q11</f>
        <v>94.375</v>
      </c>
      <c r="R24" s="65" t="n">
        <f aca="false">S2!R11</f>
        <v>2</v>
      </c>
      <c r="S24" s="68"/>
    </row>
    <row r="25" s="34" customFormat="true" ht="18" hidden="false" customHeight="true" outlineLevel="0" collapsed="false">
      <c r="B25" s="50"/>
      <c r="C25" s="61"/>
      <c r="D25" s="62"/>
      <c r="E25" s="49"/>
      <c r="F25" s="63"/>
      <c r="G25" s="69" t="s">
        <v>13</v>
      </c>
      <c r="H25" s="70" t="n">
        <f aca="false">Ave!F11</f>
        <v>97</v>
      </c>
      <c r="I25" s="70" t="n">
        <f aca="false">Ave!G11</f>
        <v>99</v>
      </c>
      <c r="J25" s="71" t="n">
        <f aca="false">Ave!H11</f>
        <v>83</v>
      </c>
      <c r="K25" s="70" t="n">
        <f aca="false">Ave!I11</f>
        <v>93</v>
      </c>
      <c r="L25" s="70" t="n">
        <f aca="false">Ave!J11</f>
        <v>96</v>
      </c>
      <c r="M25" s="70" t="n">
        <f aca="false">Ave!K11</f>
        <v>98</v>
      </c>
      <c r="N25" s="70" t="n">
        <f aca="false">Ave!L11</f>
        <v>93</v>
      </c>
      <c r="O25" s="70" t="n">
        <f aca="false">Ave!M11</f>
        <v>96</v>
      </c>
      <c r="P25" s="70" t="n">
        <f aca="false">Ave!N11</f>
        <v>755</v>
      </c>
      <c r="Q25" s="72" t="n">
        <f aca="false">Ave!O11</f>
        <v>94.375</v>
      </c>
      <c r="R25" s="70" t="n">
        <f aca="false">Ave!P11</f>
        <v>2</v>
      </c>
      <c r="S25" s="68"/>
      <c r="T25" s="40"/>
    </row>
    <row r="26" customFormat="false" ht="18" hidden="false" customHeight="true" outlineLevel="0" collapsed="false">
      <c r="B26" s="50" t="n">
        <v>8</v>
      </c>
      <c r="C26" s="61" t="n">
        <f aca="false">S1!C12</f>
        <v>8</v>
      </c>
      <c r="D26" s="62" t="str">
        <f aca="false">Ave!C12</f>
        <v>ሙሀመድ አሚን ጀማል</v>
      </c>
      <c r="E26" s="49" t="str">
        <f aca="false">S1!E12</f>
        <v>M</v>
      </c>
      <c r="F26" s="63" t="n">
        <f aca="false">S1!F12</f>
        <v>7</v>
      </c>
      <c r="G26" s="64" t="s">
        <v>90</v>
      </c>
      <c r="H26" s="65" t="n">
        <f aca="false">S1!G12</f>
        <v>73</v>
      </c>
      <c r="I26" s="65" t="n">
        <f aca="false">S1!H12</f>
        <v>69</v>
      </c>
      <c r="J26" s="66" t="n">
        <f aca="false">S1!I12</f>
        <v>83</v>
      </c>
      <c r="K26" s="65" t="n">
        <f aca="false">S1!J12</f>
        <v>62</v>
      </c>
      <c r="L26" s="65" t="n">
        <f aca="false">S1!K12</f>
        <v>69</v>
      </c>
      <c r="M26" s="65" t="n">
        <f aca="false">S1!L12</f>
        <v>69</v>
      </c>
      <c r="N26" s="65" t="n">
        <f aca="false">S1!M12</f>
        <v>85</v>
      </c>
      <c r="O26" s="65" t="n">
        <f aca="false">S1!N12</f>
        <v>83</v>
      </c>
      <c r="P26" s="65" t="n">
        <f aca="false">S1!P12</f>
        <v>593</v>
      </c>
      <c r="Q26" s="67" t="n">
        <f aca="false">S1!Q12</f>
        <v>74.125</v>
      </c>
      <c r="R26" s="65" t="n">
        <f aca="false">S1!R12</f>
        <v>32</v>
      </c>
      <c r="S26" s="73" t="str">
        <f aca="false">Ave!Q12</f>
        <v>ተዛውሯል</v>
      </c>
    </row>
    <row r="27" customFormat="false" ht="18" hidden="false" customHeight="true" outlineLevel="0" collapsed="false">
      <c r="B27" s="50"/>
      <c r="C27" s="61"/>
      <c r="D27" s="62"/>
      <c r="E27" s="49"/>
      <c r="F27" s="63"/>
      <c r="G27" s="64" t="s">
        <v>91</v>
      </c>
      <c r="H27" s="65" t="n">
        <f aca="false">S2!G12</f>
        <v>73</v>
      </c>
      <c r="I27" s="65" t="n">
        <f aca="false">S2!H12</f>
        <v>69</v>
      </c>
      <c r="J27" s="66" t="n">
        <f aca="false">S2!I12</f>
        <v>83</v>
      </c>
      <c r="K27" s="65" t="n">
        <f aca="false">S2!J12</f>
        <v>62</v>
      </c>
      <c r="L27" s="65" t="n">
        <f aca="false">S2!K12</f>
        <v>69</v>
      </c>
      <c r="M27" s="65" t="n">
        <f aca="false">S2!L12</f>
        <v>69</v>
      </c>
      <c r="N27" s="65" t="n">
        <f aca="false">S2!M12</f>
        <v>85</v>
      </c>
      <c r="O27" s="65" t="n">
        <f aca="false">S2!N12</f>
        <v>83</v>
      </c>
      <c r="P27" s="65" t="n">
        <f aca="false">S2!P12</f>
        <v>593</v>
      </c>
      <c r="Q27" s="67" t="n">
        <f aca="false">S2!Q12</f>
        <v>74.125</v>
      </c>
      <c r="R27" s="65" t="n">
        <f aca="false">S2!R12</f>
        <v>32</v>
      </c>
      <c r="S27" s="73"/>
    </row>
    <row r="28" s="34" customFormat="true" ht="18" hidden="false" customHeight="true" outlineLevel="0" collapsed="false">
      <c r="B28" s="50"/>
      <c r="C28" s="61"/>
      <c r="D28" s="62"/>
      <c r="E28" s="49"/>
      <c r="F28" s="63"/>
      <c r="G28" s="69" t="s">
        <v>13</v>
      </c>
      <c r="H28" s="70" t="n">
        <f aca="false">Ave!F12</f>
        <v>73</v>
      </c>
      <c r="I28" s="70" t="n">
        <f aca="false">Ave!G12</f>
        <v>69</v>
      </c>
      <c r="J28" s="71" t="n">
        <f aca="false">Ave!H12</f>
        <v>83</v>
      </c>
      <c r="K28" s="70" t="n">
        <f aca="false">Ave!I12</f>
        <v>62</v>
      </c>
      <c r="L28" s="70" t="n">
        <f aca="false">Ave!J12</f>
        <v>69</v>
      </c>
      <c r="M28" s="70" t="n">
        <f aca="false">Ave!K12</f>
        <v>69</v>
      </c>
      <c r="N28" s="70" t="n">
        <f aca="false">Ave!L12</f>
        <v>85</v>
      </c>
      <c r="O28" s="70" t="n">
        <f aca="false">Ave!M12</f>
        <v>83</v>
      </c>
      <c r="P28" s="70" t="n">
        <f aca="false">Ave!N12</f>
        <v>593</v>
      </c>
      <c r="Q28" s="72" t="n">
        <f aca="false">Ave!O12</f>
        <v>74.125</v>
      </c>
      <c r="R28" s="70" t="n">
        <f aca="false">Ave!P12</f>
        <v>32</v>
      </c>
      <c r="S28" s="73"/>
      <c r="T28" s="40"/>
    </row>
    <row r="29" s="74" customFormat="true" ht="18" hidden="false" customHeight="true" outlineLevel="0" collapsed="false">
      <c r="B29" s="75"/>
      <c r="C29" s="75"/>
      <c r="D29" s="76"/>
      <c r="E29" s="76"/>
      <c r="F29" s="76"/>
      <c r="G29" s="76"/>
      <c r="H29" s="75"/>
      <c r="I29" s="75"/>
      <c r="J29" s="77"/>
      <c r="K29" s="75"/>
      <c r="L29" s="75"/>
      <c r="M29" s="75"/>
      <c r="N29" s="75"/>
      <c r="O29" s="75"/>
      <c r="P29" s="75"/>
      <c r="Q29" s="75"/>
      <c r="R29" s="75"/>
      <c r="S29" s="78"/>
      <c r="T29" s="75"/>
      <c r="U29" s="75"/>
      <c r="V29" s="79"/>
    </row>
    <row r="30" s="74" customFormat="true" ht="18" hidden="false" customHeight="true" outlineLevel="0" collapsed="false">
      <c r="B30" s="75"/>
      <c r="C30" s="75"/>
      <c r="D30" s="80" t="s">
        <v>92</v>
      </c>
      <c r="E30" s="76"/>
      <c r="F30" s="81"/>
      <c r="G30" s="76"/>
      <c r="H30" s="82" t="s">
        <v>93</v>
      </c>
      <c r="I30" s="82"/>
      <c r="J30" s="82"/>
      <c r="K30" s="82"/>
      <c r="L30" s="82"/>
      <c r="M30" s="82"/>
      <c r="N30" s="83" t="s">
        <v>94</v>
      </c>
      <c r="O30" s="83"/>
      <c r="P30" s="83"/>
      <c r="Q30" s="83"/>
      <c r="R30" s="83"/>
      <c r="S30" s="83"/>
      <c r="T30" s="83"/>
      <c r="U30" s="83"/>
      <c r="V30" s="79"/>
    </row>
    <row r="31" s="74" customFormat="true" ht="18" hidden="false" customHeight="true" outlineLevel="0" collapsed="false">
      <c r="B31" s="75"/>
      <c r="C31" s="75"/>
      <c r="D31" s="84" t="s">
        <v>95</v>
      </c>
      <c r="E31" s="84"/>
      <c r="F31" s="84"/>
      <c r="G31" s="76"/>
      <c r="H31" s="85" t="s">
        <v>96</v>
      </c>
      <c r="I31" s="85"/>
      <c r="J31" s="85"/>
      <c r="K31" s="85"/>
      <c r="L31" s="85"/>
      <c r="M31" s="85"/>
      <c r="N31" s="75" t="s">
        <v>96</v>
      </c>
      <c r="O31" s="75"/>
      <c r="P31" s="75"/>
      <c r="Q31" s="75"/>
      <c r="R31" s="75"/>
      <c r="S31" s="86"/>
      <c r="T31" s="87"/>
      <c r="U31" s="87"/>
      <c r="V31" s="79"/>
    </row>
    <row r="32" s="74" customFormat="true" ht="18" hidden="false" customHeight="true" outlineLevel="0" collapsed="false">
      <c r="B32" s="75"/>
      <c r="C32" s="75"/>
      <c r="D32" s="84" t="s">
        <v>97</v>
      </c>
      <c r="E32" s="84"/>
      <c r="F32" s="84"/>
      <c r="G32" s="76"/>
      <c r="H32" s="88" t="s">
        <v>98</v>
      </c>
      <c r="I32" s="88"/>
      <c r="J32" s="88"/>
      <c r="K32" s="88"/>
      <c r="L32" s="88"/>
      <c r="M32" s="88"/>
      <c r="N32" s="89" t="s">
        <v>97</v>
      </c>
      <c r="O32" s="89"/>
      <c r="P32" s="89"/>
      <c r="Q32" s="89"/>
      <c r="R32" s="89"/>
      <c r="S32" s="89"/>
      <c r="T32" s="89"/>
      <c r="U32" s="89"/>
      <c r="V32" s="79"/>
    </row>
    <row r="33" s="74" customFormat="true" ht="18" hidden="false" customHeight="true" outlineLevel="0" collapsed="false">
      <c r="B33" s="75"/>
      <c r="C33" s="75"/>
      <c r="D33" s="76"/>
      <c r="E33" s="76"/>
      <c r="F33" s="76"/>
      <c r="G33" s="76"/>
      <c r="H33" s="75"/>
      <c r="I33" s="75"/>
      <c r="J33" s="77"/>
      <c r="K33" s="75"/>
      <c r="L33" s="75"/>
      <c r="M33" s="75"/>
      <c r="N33" s="75"/>
      <c r="O33" s="75"/>
      <c r="P33" s="75"/>
      <c r="Q33" s="75"/>
      <c r="R33" s="75"/>
      <c r="S33" s="78"/>
      <c r="T33" s="75"/>
      <c r="U33" s="75"/>
      <c r="V33" s="79"/>
    </row>
    <row r="34" s="90" customFormat="true" ht="18" hidden="false" customHeight="true" outlineLevel="0" collapsed="false">
      <c r="B34" s="76"/>
      <c r="C34" s="76"/>
      <c r="D34" s="91" t="s">
        <v>0</v>
      </c>
      <c r="E34" s="42" t="s">
        <v>1</v>
      </c>
      <c r="F34" s="76"/>
      <c r="G34" s="76"/>
      <c r="H34" s="76"/>
      <c r="I34" s="76"/>
      <c r="J34" s="92"/>
      <c r="K34" s="76"/>
      <c r="L34" s="76"/>
      <c r="M34" s="76" t="s">
        <v>87</v>
      </c>
      <c r="N34" s="76"/>
      <c r="O34" s="76"/>
      <c r="P34" s="76"/>
      <c r="Q34" s="76"/>
      <c r="R34" s="76"/>
      <c r="S34" s="78"/>
      <c r="T34" s="76"/>
      <c r="U34" s="76"/>
      <c r="V34" s="76"/>
    </row>
    <row r="35" s="93" customFormat="true" ht="18" hidden="false" customHeight="true" outlineLevel="0" collapsed="false">
      <c r="B35" s="76"/>
      <c r="C35" s="76"/>
      <c r="D35" s="76"/>
      <c r="E35" s="76"/>
      <c r="F35" s="76"/>
      <c r="G35" s="76"/>
      <c r="H35" s="76" t="s">
        <v>3</v>
      </c>
      <c r="I35" s="76"/>
      <c r="J35" s="92"/>
      <c r="K35" s="76" t="s">
        <v>4</v>
      </c>
      <c r="L35" s="76"/>
      <c r="M35" s="76"/>
      <c r="N35" s="76"/>
      <c r="O35" s="76"/>
      <c r="P35" s="76"/>
      <c r="Q35" s="76"/>
      <c r="R35" s="76"/>
      <c r="S35" s="78"/>
      <c r="T35" s="76"/>
      <c r="U35" s="76"/>
      <c r="V35" s="94"/>
    </row>
    <row r="36" s="95" customFormat="true" ht="18" hidden="false" customHeight="true" outlineLevel="0" collapsed="false">
      <c r="B36" s="96" t="s">
        <v>5</v>
      </c>
      <c r="C36" s="97"/>
      <c r="D36" s="69" t="s">
        <v>7</v>
      </c>
      <c r="E36" s="69" t="s">
        <v>8</v>
      </c>
      <c r="F36" s="69" t="s">
        <v>9</v>
      </c>
      <c r="G36" s="69" t="s">
        <v>88</v>
      </c>
      <c r="H36" s="97" t="s">
        <v>10</v>
      </c>
      <c r="I36" s="97"/>
      <c r="J36" s="97"/>
      <c r="K36" s="97"/>
      <c r="L36" s="97"/>
      <c r="M36" s="97"/>
      <c r="N36" s="97"/>
      <c r="O36" s="97"/>
      <c r="P36" s="96" t="s">
        <v>12</v>
      </c>
      <c r="Q36" s="96" t="s">
        <v>13</v>
      </c>
      <c r="R36" s="96" t="s">
        <v>14</v>
      </c>
      <c r="S36" s="98" t="s">
        <v>76</v>
      </c>
      <c r="T36" s="99"/>
      <c r="U36" s="99"/>
      <c r="V36" s="100"/>
    </row>
    <row r="37" s="101" customFormat="true" ht="18" hidden="false" customHeight="true" outlineLevel="0" collapsed="false">
      <c r="B37" s="96"/>
      <c r="C37" s="102"/>
      <c r="D37" s="69"/>
      <c r="E37" s="69"/>
      <c r="F37" s="69"/>
      <c r="G37" s="69"/>
      <c r="H37" s="102" t="s">
        <v>15</v>
      </c>
      <c r="I37" s="102" t="s">
        <v>16</v>
      </c>
      <c r="J37" s="103" t="s">
        <v>17</v>
      </c>
      <c r="K37" s="102" t="s">
        <v>18</v>
      </c>
      <c r="L37" s="102" t="s">
        <v>19</v>
      </c>
      <c r="M37" s="102" t="s">
        <v>20</v>
      </c>
      <c r="N37" s="102" t="s">
        <v>21</v>
      </c>
      <c r="O37" s="102" t="s">
        <v>22</v>
      </c>
      <c r="P37" s="96"/>
      <c r="Q37" s="96"/>
      <c r="R37" s="96"/>
      <c r="S37" s="98"/>
      <c r="T37" s="104"/>
      <c r="U37" s="104"/>
      <c r="V37" s="105"/>
    </row>
    <row r="38" customFormat="false" ht="18" hidden="false" customHeight="true" outlineLevel="0" collapsed="false">
      <c r="B38" s="50" t="n">
        <v>9</v>
      </c>
      <c r="C38" s="50" t="n">
        <f aca="false">S1!C13</f>
        <v>9</v>
      </c>
      <c r="D38" s="63" t="str">
        <f aca="false">Ave!C13</f>
        <v>ሙሀመድ አቡበክር ሰኢድ</v>
      </c>
      <c r="E38" s="49" t="str">
        <f aca="false">S1!E13</f>
        <v>M</v>
      </c>
      <c r="F38" s="49" t="n">
        <f aca="false">S1!F13</f>
        <v>7</v>
      </c>
      <c r="G38" s="64" t="s">
        <v>90</v>
      </c>
      <c r="H38" s="65" t="n">
        <f aca="false">S1!G13</f>
        <v>67</v>
      </c>
      <c r="I38" s="65" t="n">
        <f aca="false">S1!H13</f>
        <v>64</v>
      </c>
      <c r="J38" s="66" t="n">
        <f aca="false">S1!I13</f>
        <v>77</v>
      </c>
      <c r="K38" s="65" t="n">
        <f aca="false">S1!J13</f>
        <v>54</v>
      </c>
      <c r="L38" s="65" t="n">
        <f aca="false">S1!K13</f>
        <v>59</v>
      </c>
      <c r="M38" s="65" t="n">
        <f aca="false">S1!L13</f>
        <v>63</v>
      </c>
      <c r="N38" s="65" t="n">
        <f aca="false">S1!M13</f>
        <v>69</v>
      </c>
      <c r="O38" s="65" t="n">
        <f aca="false">S1!N13</f>
        <v>71</v>
      </c>
      <c r="P38" s="65" t="n">
        <f aca="false">S1!P13</f>
        <v>524</v>
      </c>
      <c r="Q38" s="67" t="n">
        <f aca="false">S1!Q13</f>
        <v>65.5</v>
      </c>
      <c r="R38" s="65" t="n">
        <f aca="false">S1!R13</f>
        <v>41</v>
      </c>
      <c r="S38" s="73" t="str">
        <f aca="false">Ave!Q13</f>
        <v>ተዛውሯል</v>
      </c>
    </row>
    <row r="39" customFormat="false" ht="18" hidden="false" customHeight="true" outlineLevel="0" collapsed="false">
      <c r="B39" s="50"/>
      <c r="C39" s="50"/>
      <c r="D39" s="63"/>
      <c r="E39" s="49"/>
      <c r="F39" s="49"/>
      <c r="G39" s="64" t="s">
        <v>91</v>
      </c>
      <c r="H39" s="65" t="n">
        <f aca="false">S2!G13</f>
        <v>67</v>
      </c>
      <c r="I39" s="65" t="n">
        <f aca="false">S2!H13</f>
        <v>64</v>
      </c>
      <c r="J39" s="66" t="n">
        <f aca="false">S2!I13</f>
        <v>77</v>
      </c>
      <c r="K39" s="65" t="n">
        <f aca="false">S2!J13</f>
        <v>54</v>
      </c>
      <c r="L39" s="65" t="n">
        <f aca="false">S2!K13</f>
        <v>59</v>
      </c>
      <c r="M39" s="65" t="n">
        <f aca="false">S2!L13</f>
        <v>63</v>
      </c>
      <c r="N39" s="65" t="n">
        <f aca="false">S2!M13</f>
        <v>69</v>
      </c>
      <c r="O39" s="65" t="n">
        <f aca="false">S2!N13</f>
        <v>71</v>
      </c>
      <c r="P39" s="65" t="n">
        <f aca="false">S2!P13</f>
        <v>524</v>
      </c>
      <c r="Q39" s="67" t="n">
        <f aca="false">S2!Q13</f>
        <v>65.5</v>
      </c>
      <c r="R39" s="65" t="n">
        <f aca="false">S2!R13</f>
        <v>41</v>
      </c>
      <c r="S39" s="73"/>
    </row>
    <row r="40" s="34" customFormat="true" ht="18" hidden="false" customHeight="true" outlineLevel="0" collapsed="false">
      <c r="B40" s="50"/>
      <c r="C40" s="50"/>
      <c r="D40" s="63"/>
      <c r="E40" s="49"/>
      <c r="F40" s="49"/>
      <c r="G40" s="69" t="s">
        <v>13</v>
      </c>
      <c r="H40" s="70" t="n">
        <f aca="false">Ave!F13</f>
        <v>67</v>
      </c>
      <c r="I40" s="70" t="n">
        <f aca="false">Ave!G13</f>
        <v>64</v>
      </c>
      <c r="J40" s="71" t="n">
        <f aca="false">Ave!H13</f>
        <v>77</v>
      </c>
      <c r="K40" s="70" t="n">
        <f aca="false">Ave!I13</f>
        <v>54</v>
      </c>
      <c r="L40" s="70" t="n">
        <f aca="false">Ave!J13</f>
        <v>59</v>
      </c>
      <c r="M40" s="70" t="n">
        <f aca="false">Ave!K13</f>
        <v>63</v>
      </c>
      <c r="N40" s="70" t="n">
        <f aca="false">Ave!L13</f>
        <v>69</v>
      </c>
      <c r="O40" s="70" t="n">
        <f aca="false">Ave!M13</f>
        <v>71</v>
      </c>
      <c r="P40" s="70" t="n">
        <f aca="false">Ave!N13</f>
        <v>524</v>
      </c>
      <c r="Q40" s="72" t="n">
        <f aca="false">Ave!O13</f>
        <v>65.5</v>
      </c>
      <c r="R40" s="70" t="n">
        <f aca="false">Ave!P13</f>
        <v>41</v>
      </c>
      <c r="S40" s="73"/>
      <c r="T40" s="40"/>
    </row>
    <row r="41" customFormat="false" ht="18" hidden="false" customHeight="true" outlineLevel="0" collapsed="false">
      <c r="B41" s="50" t="n">
        <v>10</v>
      </c>
      <c r="C41" s="50" t="n">
        <f aca="false">S1!C14</f>
        <v>10</v>
      </c>
      <c r="D41" s="63" t="str">
        <f aca="false">Ave!C14</f>
        <v>ሙሀመድአሚን እንድሪስ ትኩ</v>
      </c>
      <c r="E41" s="49" t="str">
        <f aca="false">S1!E14</f>
        <v>M</v>
      </c>
      <c r="F41" s="49" t="n">
        <f aca="false">S1!F14</f>
        <v>7</v>
      </c>
      <c r="G41" s="64" t="s">
        <v>90</v>
      </c>
      <c r="H41" s="65" t="n">
        <f aca="false">S1!G14</f>
        <v>76</v>
      </c>
      <c r="I41" s="65" t="n">
        <f aca="false">S1!H14</f>
        <v>71</v>
      </c>
      <c r="J41" s="66" t="n">
        <f aca="false">S1!I14</f>
        <v>83</v>
      </c>
      <c r="K41" s="65" t="n">
        <f aca="false">S1!J14</f>
        <v>77</v>
      </c>
      <c r="L41" s="65" t="n">
        <f aca="false">S1!K14</f>
        <v>85</v>
      </c>
      <c r="M41" s="65" t="n">
        <f aca="false">S1!L14</f>
        <v>77</v>
      </c>
      <c r="N41" s="65" t="n">
        <f aca="false">S1!M14</f>
        <v>73</v>
      </c>
      <c r="O41" s="65" t="n">
        <f aca="false">S1!N14</f>
        <v>81</v>
      </c>
      <c r="P41" s="65" t="n">
        <f aca="false">S1!P14</f>
        <v>623</v>
      </c>
      <c r="Q41" s="67" t="n">
        <f aca="false">S1!Q14</f>
        <v>77.875</v>
      </c>
      <c r="R41" s="65" t="n">
        <f aca="false">S1!R14</f>
        <v>26</v>
      </c>
      <c r="S41" s="68" t="str">
        <f aca="false">Ave!Q14</f>
        <v>ተዛውሯል</v>
      </c>
    </row>
    <row r="42" customFormat="false" ht="18" hidden="false" customHeight="true" outlineLevel="0" collapsed="false">
      <c r="B42" s="50"/>
      <c r="C42" s="50"/>
      <c r="D42" s="63"/>
      <c r="E42" s="49"/>
      <c r="F42" s="49"/>
      <c r="G42" s="64" t="s">
        <v>91</v>
      </c>
      <c r="H42" s="65" t="n">
        <f aca="false">S2!G14</f>
        <v>76</v>
      </c>
      <c r="I42" s="65" t="n">
        <f aca="false">S2!H14</f>
        <v>71</v>
      </c>
      <c r="J42" s="66" t="n">
        <f aca="false">S2!I14</f>
        <v>83</v>
      </c>
      <c r="K42" s="65" t="n">
        <f aca="false">S2!J14</f>
        <v>77</v>
      </c>
      <c r="L42" s="65" t="n">
        <f aca="false">S2!K14</f>
        <v>85</v>
      </c>
      <c r="M42" s="65" t="n">
        <f aca="false">S2!L14</f>
        <v>77</v>
      </c>
      <c r="N42" s="65" t="n">
        <f aca="false">S2!M14</f>
        <v>73</v>
      </c>
      <c r="O42" s="65" t="n">
        <f aca="false">S2!N14</f>
        <v>81</v>
      </c>
      <c r="P42" s="65" t="n">
        <f aca="false">S2!P14</f>
        <v>623</v>
      </c>
      <c r="Q42" s="67" t="n">
        <f aca="false">S2!Q14</f>
        <v>77.875</v>
      </c>
      <c r="R42" s="65" t="n">
        <f aca="false">S2!R14</f>
        <v>26</v>
      </c>
      <c r="S42" s="68"/>
    </row>
    <row r="43" s="34" customFormat="true" ht="18" hidden="false" customHeight="true" outlineLevel="0" collapsed="false">
      <c r="B43" s="50"/>
      <c r="C43" s="50"/>
      <c r="D43" s="63"/>
      <c r="E43" s="49"/>
      <c r="F43" s="49"/>
      <c r="G43" s="69" t="s">
        <v>13</v>
      </c>
      <c r="H43" s="70" t="n">
        <f aca="false">Ave!F14</f>
        <v>76</v>
      </c>
      <c r="I43" s="70" t="n">
        <f aca="false">Ave!G14</f>
        <v>71</v>
      </c>
      <c r="J43" s="71" t="n">
        <f aca="false">Ave!H14</f>
        <v>83</v>
      </c>
      <c r="K43" s="70" t="n">
        <f aca="false">Ave!I14</f>
        <v>77</v>
      </c>
      <c r="L43" s="70" t="n">
        <f aca="false">Ave!J14</f>
        <v>85</v>
      </c>
      <c r="M43" s="70" t="n">
        <f aca="false">Ave!K14</f>
        <v>77</v>
      </c>
      <c r="N43" s="70" t="n">
        <f aca="false">Ave!L14</f>
        <v>73</v>
      </c>
      <c r="O43" s="70" t="n">
        <f aca="false">Ave!M14</f>
        <v>81</v>
      </c>
      <c r="P43" s="70" t="n">
        <f aca="false">Ave!N14</f>
        <v>623</v>
      </c>
      <c r="Q43" s="72" t="n">
        <f aca="false">Ave!O14</f>
        <v>77.875</v>
      </c>
      <c r="R43" s="70" t="n">
        <f aca="false">Ave!P14</f>
        <v>26</v>
      </c>
      <c r="S43" s="68"/>
      <c r="T43" s="40"/>
    </row>
    <row r="44" customFormat="false" ht="18" hidden="false" customHeight="true" outlineLevel="0" collapsed="false">
      <c r="B44" s="50" t="n">
        <v>11</v>
      </c>
      <c r="C44" s="50" t="n">
        <f aca="false">S1!C15</f>
        <v>11</v>
      </c>
      <c r="D44" s="63" t="str">
        <f aca="false">Ave!C15</f>
        <v>ሙባረክ ሰኢድ አሊ</v>
      </c>
      <c r="E44" s="49" t="str">
        <f aca="false">S1!E15</f>
        <v>M</v>
      </c>
      <c r="F44" s="49" t="n">
        <f aca="false">S1!F15</f>
        <v>7</v>
      </c>
      <c r="G44" s="64" t="s">
        <v>90</v>
      </c>
      <c r="H44" s="65" t="n">
        <f aca="false">S1!G15</f>
        <v>81</v>
      </c>
      <c r="I44" s="65" t="n">
        <f aca="false">S1!H15</f>
        <v>75</v>
      </c>
      <c r="J44" s="66" t="n">
        <f aca="false">S1!I15</f>
        <v>88</v>
      </c>
      <c r="K44" s="65" t="n">
        <f aca="false">S1!J15</f>
        <v>77</v>
      </c>
      <c r="L44" s="65" t="n">
        <f aca="false">S1!K15</f>
        <v>84</v>
      </c>
      <c r="M44" s="65" t="n">
        <f aca="false">S1!L15</f>
        <v>74</v>
      </c>
      <c r="N44" s="65" t="n">
        <f aca="false">S1!M15</f>
        <v>72</v>
      </c>
      <c r="O44" s="65" t="n">
        <f aca="false">S1!N15</f>
        <v>85</v>
      </c>
      <c r="P44" s="65" t="n">
        <f aca="false">S1!P15</f>
        <v>636</v>
      </c>
      <c r="Q44" s="67" t="n">
        <f aca="false">S1!Q15</f>
        <v>79.5</v>
      </c>
      <c r="R44" s="65" t="n">
        <f aca="false">S1!R15</f>
        <v>24</v>
      </c>
      <c r="S44" s="68" t="str">
        <f aca="false">Ave!Q15</f>
        <v>ተዛውሯል</v>
      </c>
    </row>
    <row r="45" customFormat="false" ht="18" hidden="false" customHeight="true" outlineLevel="0" collapsed="false">
      <c r="B45" s="50"/>
      <c r="C45" s="50"/>
      <c r="D45" s="63"/>
      <c r="E45" s="49"/>
      <c r="F45" s="49"/>
      <c r="G45" s="64" t="s">
        <v>91</v>
      </c>
      <c r="H45" s="65" t="n">
        <f aca="false">S2!G15</f>
        <v>81</v>
      </c>
      <c r="I45" s="65" t="n">
        <f aca="false">S2!H15</f>
        <v>75</v>
      </c>
      <c r="J45" s="66" t="n">
        <f aca="false">S2!I15</f>
        <v>88</v>
      </c>
      <c r="K45" s="65" t="n">
        <f aca="false">S2!J15</f>
        <v>77</v>
      </c>
      <c r="L45" s="65" t="n">
        <f aca="false">S2!K15</f>
        <v>84</v>
      </c>
      <c r="M45" s="65" t="n">
        <f aca="false">S2!L15</f>
        <v>74</v>
      </c>
      <c r="N45" s="65" t="n">
        <f aca="false">S2!M15</f>
        <v>72</v>
      </c>
      <c r="O45" s="65" t="n">
        <f aca="false">S2!N15</f>
        <v>85</v>
      </c>
      <c r="P45" s="65" t="n">
        <f aca="false">S2!P15</f>
        <v>636</v>
      </c>
      <c r="Q45" s="67" t="n">
        <f aca="false">S2!Q15</f>
        <v>79.5</v>
      </c>
      <c r="R45" s="65" t="n">
        <f aca="false">S2!R15</f>
        <v>24</v>
      </c>
      <c r="S45" s="68"/>
    </row>
    <row r="46" customFormat="false" ht="18" hidden="false" customHeight="true" outlineLevel="0" collapsed="false">
      <c r="B46" s="50"/>
      <c r="C46" s="50"/>
      <c r="D46" s="63"/>
      <c r="E46" s="49"/>
      <c r="F46" s="49"/>
      <c r="G46" s="64" t="s">
        <v>13</v>
      </c>
      <c r="H46" s="65" t="n">
        <f aca="false">Ave!F15</f>
        <v>81</v>
      </c>
      <c r="I46" s="65" t="n">
        <f aca="false">Ave!G15</f>
        <v>75</v>
      </c>
      <c r="J46" s="66" t="n">
        <f aca="false">Ave!H15</f>
        <v>88</v>
      </c>
      <c r="K46" s="65" t="n">
        <f aca="false">Ave!I15</f>
        <v>77</v>
      </c>
      <c r="L46" s="65" t="n">
        <f aca="false">Ave!J15</f>
        <v>84</v>
      </c>
      <c r="M46" s="65" t="n">
        <f aca="false">Ave!K15</f>
        <v>74</v>
      </c>
      <c r="N46" s="65" t="n">
        <f aca="false">Ave!L15</f>
        <v>72</v>
      </c>
      <c r="O46" s="65" t="n">
        <f aca="false">Ave!M15</f>
        <v>85</v>
      </c>
      <c r="P46" s="65" t="n">
        <f aca="false">Ave!N15</f>
        <v>636</v>
      </c>
      <c r="Q46" s="67" t="n">
        <f aca="false">Ave!O15</f>
        <v>79.5</v>
      </c>
      <c r="R46" s="65" t="n">
        <f aca="false">Ave!P15</f>
        <v>24</v>
      </c>
      <c r="S46" s="68"/>
    </row>
    <row r="47" customFormat="false" ht="18" hidden="false" customHeight="true" outlineLevel="0" collapsed="false">
      <c r="B47" s="50" t="n">
        <v>12</v>
      </c>
      <c r="C47" s="50" t="n">
        <f aca="false">S1!C16</f>
        <v>12</v>
      </c>
      <c r="D47" s="63" t="str">
        <f aca="false">Ave!C16</f>
        <v>ሰለሀድን አርሻድ አሊ</v>
      </c>
      <c r="E47" s="49" t="str">
        <f aca="false">S1!E16</f>
        <v>M</v>
      </c>
      <c r="F47" s="49" t="n">
        <f aca="false">S1!F16</f>
        <v>7</v>
      </c>
      <c r="G47" s="64" t="s">
        <v>90</v>
      </c>
      <c r="H47" s="65" t="n">
        <f aca="false">S1!G16</f>
        <v>75</v>
      </c>
      <c r="I47" s="65" t="n">
        <f aca="false">S1!H16</f>
        <v>81</v>
      </c>
      <c r="J47" s="66" t="n">
        <f aca="false">S1!I16</f>
        <v>86</v>
      </c>
      <c r="K47" s="65" t="n">
        <f aca="false">S1!J16</f>
        <v>82</v>
      </c>
      <c r="L47" s="65" t="n">
        <f aca="false">S1!K16</f>
        <v>89</v>
      </c>
      <c r="M47" s="65" t="n">
        <f aca="false">S1!L16</f>
        <v>90</v>
      </c>
      <c r="N47" s="65" t="n">
        <f aca="false">S1!M16</f>
        <v>91</v>
      </c>
      <c r="O47" s="65" t="n">
        <f aca="false">S1!N16</f>
        <v>92</v>
      </c>
      <c r="P47" s="65" t="n">
        <f aca="false">S1!P16</f>
        <v>686</v>
      </c>
      <c r="Q47" s="67" t="n">
        <f aca="false">S1!Q16</f>
        <v>85.75</v>
      </c>
      <c r="R47" s="65" t="n">
        <f aca="false">S1!R16</f>
        <v>10</v>
      </c>
      <c r="S47" s="68" t="str">
        <f aca="false">Ave!Q16</f>
        <v>ተዛውሯል</v>
      </c>
    </row>
    <row r="48" customFormat="false" ht="18" hidden="false" customHeight="true" outlineLevel="0" collapsed="false">
      <c r="B48" s="50"/>
      <c r="C48" s="50"/>
      <c r="D48" s="63"/>
      <c r="E48" s="49"/>
      <c r="F48" s="49"/>
      <c r="G48" s="64" t="s">
        <v>91</v>
      </c>
      <c r="H48" s="65" t="n">
        <f aca="false">S2!G16</f>
        <v>75</v>
      </c>
      <c r="I48" s="65" t="n">
        <f aca="false">S2!H16</f>
        <v>81</v>
      </c>
      <c r="J48" s="66" t="n">
        <f aca="false">S2!I16</f>
        <v>86</v>
      </c>
      <c r="K48" s="65" t="n">
        <f aca="false">S2!J16</f>
        <v>82</v>
      </c>
      <c r="L48" s="65" t="n">
        <f aca="false">S2!K16</f>
        <v>89</v>
      </c>
      <c r="M48" s="65" t="n">
        <f aca="false">S2!L16</f>
        <v>90</v>
      </c>
      <c r="N48" s="65" t="n">
        <f aca="false">S2!M16</f>
        <v>91</v>
      </c>
      <c r="O48" s="65" t="n">
        <f aca="false">S2!N16</f>
        <v>92</v>
      </c>
      <c r="P48" s="65" t="n">
        <f aca="false">S2!P16</f>
        <v>686</v>
      </c>
      <c r="Q48" s="67" t="n">
        <f aca="false">S2!Q16</f>
        <v>85.75</v>
      </c>
      <c r="R48" s="65" t="n">
        <f aca="false">S2!R16</f>
        <v>10</v>
      </c>
      <c r="S48" s="68"/>
    </row>
    <row r="49" customFormat="false" ht="18" hidden="false" customHeight="true" outlineLevel="0" collapsed="false">
      <c r="B49" s="50"/>
      <c r="C49" s="50"/>
      <c r="D49" s="63"/>
      <c r="E49" s="49"/>
      <c r="F49" s="49"/>
      <c r="G49" s="64" t="s">
        <v>13</v>
      </c>
      <c r="H49" s="65" t="n">
        <f aca="false">Ave!F16</f>
        <v>75</v>
      </c>
      <c r="I49" s="65" t="n">
        <f aca="false">Ave!G16</f>
        <v>81</v>
      </c>
      <c r="J49" s="66" t="n">
        <f aca="false">Ave!H16</f>
        <v>86</v>
      </c>
      <c r="K49" s="65" t="n">
        <f aca="false">Ave!I16</f>
        <v>82</v>
      </c>
      <c r="L49" s="65" t="n">
        <f aca="false">Ave!J16</f>
        <v>89</v>
      </c>
      <c r="M49" s="65" t="n">
        <f aca="false">Ave!K16</f>
        <v>90</v>
      </c>
      <c r="N49" s="65" t="n">
        <f aca="false">Ave!L16</f>
        <v>91</v>
      </c>
      <c r="O49" s="65" t="n">
        <f aca="false">Ave!M16</f>
        <v>92</v>
      </c>
      <c r="P49" s="65" t="n">
        <f aca="false">Ave!N16</f>
        <v>686</v>
      </c>
      <c r="Q49" s="67" t="n">
        <f aca="false">Ave!O16</f>
        <v>85.75</v>
      </c>
      <c r="R49" s="65" t="n">
        <f aca="false">Ave!P16</f>
        <v>10</v>
      </c>
      <c r="S49" s="68"/>
    </row>
    <row r="50" customFormat="false" ht="18" hidden="false" customHeight="true" outlineLevel="0" collapsed="false">
      <c r="B50" s="50" t="n">
        <v>13</v>
      </c>
      <c r="C50" s="50" t="n">
        <f aca="false">S1!C17</f>
        <v>13</v>
      </c>
      <c r="D50" s="63" t="str">
        <f aca="false">Ave!C17</f>
        <v>ሰሊማ ሚስባህ አሊ</v>
      </c>
      <c r="E50" s="49" t="str">
        <f aca="false">S1!E17</f>
        <v>F</v>
      </c>
      <c r="F50" s="49" t="n">
        <f aca="false">S1!F17</f>
        <v>7</v>
      </c>
      <c r="G50" s="64" t="s">
        <v>90</v>
      </c>
      <c r="H50" s="65" t="n">
        <f aca="false">S1!G17</f>
        <v>97</v>
      </c>
      <c r="I50" s="65" t="n">
        <f aca="false">S1!H17</f>
        <v>85</v>
      </c>
      <c r="J50" s="66" t="n">
        <f aca="false">S1!I17</f>
        <v>86</v>
      </c>
      <c r="K50" s="65" t="n">
        <f aca="false">S1!J17</f>
        <v>82</v>
      </c>
      <c r="L50" s="65" t="n">
        <f aca="false">S1!K17</f>
        <v>87</v>
      </c>
      <c r="M50" s="65" t="n">
        <f aca="false">S1!L17</f>
        <v>89</v>
      </c>
      <c r="N50" s="65" t="n">
        <f aca="false">S1!M17</f>
        <v>89</v>
      </c>
      <c r="O50" s="65" t="n">
        <f aca="false">S1!N17</f>
        <v>85</v>
      </c>
      <c r="P50" s="65" t="n">
        <f aca="false">S1!P17</f>
        <v>700</v>
      </c>
      <c r="Q50" s="67" t="n">
        <f aca="false">S1!Q17</f>
        <v>87.5</v>
      </c>
      <c r="R50" s="65" t="n">
        <f aca="false">S1!R17</f>
        <v>6</v>
      </c>
      <c r="S50" s="68" t="str">
        <f aca="false">Ave!Q17</f>
        <v>ተዛውራለች</v>
      </c>
    </row>
    <row r="51" customFormat="false" ht="18" hidden="false" customHeight="true" outlineLevel="0" collapsed="false">
      <c r="B51" s="50"/>
      <c r="C51" s="50"/>
      <c r="D51" s="63"/>
      <c r="E51" s="49"/>
      <c r="F51" s="49"/>
      <c r="G51" s="64" t="s">
        <v>91</v>
      </c>
      <c r="H51" s="65" t="n">
        <f aca="false">S2!G17</f>
        <v>97</v>
      </c>
      <c r="I51" s="65" t="n">
        <f aca="false">S2!H17</f>
        <v>85</v>
      </c>
      <c r="J51" s="66" t="n">
        <f aca="false">S2!I17</f>
        <v>86</v>
      </c>
      <c r="K51" s="65" t="n">
        <f aca="false">S2!J17</f>
        <v>82</v>
      </c>
      <c r="L51" s="65" t="n">
        <f aca="false">S2!K17</f>
        <v>87</v>
      </c>
      <c r="M51" s="65" t="n">
        <f aca="false">S2!L17</f>
        <v>89</v>
      </c>
      <c r="N51" s="65" t="n">
        <f aca="false">S2!M17</f>
        <v>89</v>
      </c>
      <c r="O51" s="65" t="n">
        <f aca="false">S2!N17</f>
        <v>85</v>
      </c>
      <c r="P51" s="65" t="n">
        <f aca="false">S2!P17</f>
        <v>700</v>
      </c>
      <c r="Q51" s="67" t="n">
        <f aca="false">S2!Q17</f>
        <v>87.5</v>
      </c>
      <c r="R51" s="65" t="n">
        <f aca="false">S2!R17</f>
        <v>6</v>
      </c>
      <c r="S51" s="68"/>
    </row>
    <row r="52" customFormat="false" ht="18" hidden="false" customHeight="true" outlineLevel="0" collapsed="false">
      <c r="B52" s="50"/>
      <c r="C52" s="50"/>
      <c r="D52" s="63"/>
      <c r="E52" s="49"/>
      <c r="F52" s="49"/>
      <c r="G52" s="64" t="s">
        <v>13</v>
      </c>
      <c r="H52" s="65" t="n">
        <f aca="false">Ave!F17</f>
        <v>97</v>
      </c>
      <c r="I52" s="65" t="n">
        <f aca="false">Ave!G17</f>
        <v>85</v>
      </c>
      <c r="J52" s="66" t="n">
        <f aca="false">Ave!H17</f>
        <v>86</v>
      </c>
      <c r="K52" s="65" t="n">
        <f aca="false">Ave!I17</f>
        <v>82</v>
      </c>
      <c r="L52" s="65" t="n">
        <f aca="false">Ave!J17</f>
        <v>87</v>
      </c>
      <c r="M52" s="65" t="n">
        <f aca="false">Ave!K17</f>
        <v>89</v>
      </c>
      <c r="N52" s="65" t="n">
        <f aca="false">Ave!L17</f>
        <v>89</v>
      </c>
      <c r="O52" s="65" t="n">
        <f aca="false">Ave!M17</f>
        <v>85</v>
      </c>
      <c r="P52" s="65" t="n">
        <f aca="false">Ave!N17</f>
        <v>700</v>
      </c>
      <c r="Q52" s="67" t="n">
        <f aca="false">Ave!O17</f>
        <v>87.5</v>
      </c>
      <c r="R52" s="65" t="n">
        <f aca="false">Ave!P17</f>
        <v>6</v>
      </c>
      <c r="S52" s="68"/>
    </row>
    <row r="53" customFormat="false" ht="18" hidden="false" customHeight="true" outlineLevel="0" collapsed="false">
      <c r="B53" s="50" t="n">
        <v>14</v>
      </c>
      <c r="C53" s="50" t="n">
        <f aca="false">S1!C18</f>
        <v>14</v>
      </c>
      <c r="D53" s="63" t="str">
        <f aca="false">Ave!C18</f>
        <v>ሰልማን ኑሩሁሴን አሊ</v>
      </c>
      <c r="E53" s="49" t="str">
        <f aca="false">S1!E18</f>
        <v>M</v>
      </c>
      <c r="F53" s="49" t="n">
        <f aca="false">S1!F18</f>
        <v>7</v>
      </c>
      <c r="G53" s="64" t="s">
        <v>90</v>
      </c>
      <c r="H53" s="65" t="n">
        <f aca="false">S1!G18</f>
        <v>66</v>
      </c>
      <c r="I53" s="65" t="n">
        <f aca="false">S1!H18</f>
        <v>70</v>
      </c>
      <c r="J53" s="66" t="n">
        <f aca="false">S1!I18</f>
        <v>80</v>
      </c>
      <c r="K53" s="65" t="n">
        <f aca="false">S1!J18</f>
        <v>73</v>
      </c>
      <c r="L53" s="65" t="n">
        <f aca="false">S1!K18</f>
        <v>70</v>
      </c>
      <c r="M53" s="65" t="n">
        <f aca="false">S1!L18</f>
        <v>59</v>
      </c>
      <c r="N53" s="65" t="n">
        <f aca="false">S1!M18</f>
        <v>62</v>
      </c>
      <c r="O53" s="65" t="n">
        <f aca="false">S1!N18</f>
        <v>77</v>
      </c>
      <c r="P53" s="65" t="n">
        <f aca="false">S1!P18</f>
        <v>557</v>
      </c>
      <c r="Q53" s="67" t="n">
        <f aca="false">S1!Q18</f>
        <v>69.625</v>
      </c>
      <c r="R53" s="65" t="n">
        <f aca="false">S1!R18</f>
        <v>37</v>
      </c>
      <c r="S53" s="68" t="str">
        <f aca="false">Ave!Q18</f>
        <v>ተዛውሯል</v>
      </c>
    </row>
    <row r="54" customFormat="false" ht="18" hidden="false" customHeight="true" outlineLevel="0" collapsed="false">
      <c r="B54" s="50"/>
      <c r="C54" s="50"/>
      <c r="D54" s="63"/>
      <c r="E54" s="49"/>
      <c r="F54" s="49"/>
      <c r="G54" s="64" t="s">
        <v>91</v>
      </c>
      <c r="H54" s="65" t="n">
        <f aca="false">S2!G18</f>
        <v>66</v>
      </c>
      <c r="I54" s="65" t="n">
        <f aca="false">S2!H18</f>
        <v>70</v>
      </c>
      <c r="J54" s="66" t="n">
        <f aca="false">S2!I18</f>
        <v>80</v>
      </c>
      <c r="K54" s="65" t="n">
        <f aca="false">S2!J18</f>
        <v>73</v>
      </c>
      <c r="L54" s="65" t="n">
        <f aca="false">S2!K18</f>
        <v>70</v>
      </c>
      <c r="M54" s="65" t="n">
        <f aca="false">S2!L18</f>
        <v>59</v>
      </c>
      <c r="N54" s="65" t="n">
        <f aca="false">S2!M18</f>
        <v>62</v>
      </c>
      <c r="O54" s="65" t="n">
        <f aca="false">S2!N18</f>
        <v>77</v>
      </c>
      <c r="P54" s="65" t="n">
        <f aca="false">S2!P18</f>
        <v>557</v>
      </c>
      <c r="Q54" s="67" t="n">
        <f aca="false">S2!Q18</f>
        <v>69.625</v>
      </c>
      <c r="R54" s="65" t="n">
        <f aca="false">S2!R18</f>
        <v>37</v>
      </c>
      <c r="S54" s="68"/>
    </row>
    <row r="55" customFormat="false" ht="18" hidden="false" customHeight="true" outlineLevel="0" collapsed="false">
      <c r="B55" s="50"/>
      <c r="C55" s="50"/>
      <c r="D55" s="63"/>
      <c r="E55" s="49"/>
      <c r="F55" s="49"/>
      <c r="G55" s="64" t="s">
        <v>13</v>
      </c>
      <c r="H55" s="65" t="n">
        <f aca="false">Ave!F18</f>
        <v>66</v>
      </c>
      <c r="I55" s="65" t="n">
        <f aca="false">Ave!G18</f>
        <v>70</v>
      </c>
      <c r="J55" s="66" t="n">
        <f aca="false">Ave!H18</f>
        <v>80</v>
      </c>
      <c r="K55" s="65" t="n">
        <f aca="false">Ave!I18</f>
        <v>73</v>
      </c>
      <c r="L55" s="65" t="n">
        <f aca="false">Ave!J18</f>
        <v>70</v>
      </c>
      <c r="M55" s="65" t="n">
        <f aca="false">Ave!K18</f>
        <v>59</v>
      </c>
      <c r="N55" s="65" t="n">
        <f aca="false">Ave!L18</f>
        <v>62</v>
      </c>
      <c r="O55" s="65" t="n">
        <f aca="false">Ave!M18</f>
        <v>77</v>
      </c>
      <c r="P55" s="65" t="n">
        <f aca="false">Ave!N18</f>
        <v>557</v>
      </c>
      <c r="Q55" s="67" t="n">
        <f aca="false">Ave!O18</f>
        <v>69.625</v>
      </c>
      <c r="R55" s="65" t="n">
        <f aca="false">Ave!P18</f>
        <v>37</v>
      </c>
      <c r="S55" s="68"/>
    </row>
    <row r="56" customFormat="false" ht="18" hidden="false" customHeight="true" outlineLevel="0" collapsed="false">
      <c r="B56" s="50" t="n">
        <v>15</v>
      </c>
      <c r="C56" s="50" t="n">
        <f aca="false">S1!C19</f>
        <v>15</v>
      </c>
      <c r="D56" s="63" t="str">
        <f aca="false">Ave!C19</f>
        <v>ሰልማን ኑርየ አሰፋ</v>
      </c>
      <c r="E56" s="49" t="str">
        <f aca="false">S1!E19</f>
        <v>M</v>
      </c>
      <c r="F56" s="49" t="n">
        <f aca="false">S1!F19</f>
        <v>7</v>
      </c>
      <c r="G56" s="64" t="s">
        <v>90</v>
      </c>
      <c r="H56" s="65" t="n">
        <f aca="false">S1!G19</f>
        <v>94</v>
      </c>
      <c r="I56" s="65" t="n">
        <f aca="false">S1!H19</f>
        <v>75</v>
      </c>
      <c r="J56" s="66" t="n">
        <f aca="false">S1!I19</f>
        <v>91</v>
      </c>
      <c r="K56" s="65" t="n">
        <f aca="false">S1!J19</f>
        <v>70</v>
      </c>
      <c r="L56" s="65" t="n">
        <f aca="false">S1!K19</f>
        <v>85</v>
      </c>
      <c r="M56" s="65" t="n">
        <f aca="false">S1!L19</f>
        <v>81</v>
      </c>
      <c r="N56" s="65" t="n">
        <f aca="false">S1!M19</f>
        <v>83</v>
      </c>
      <c r="O56" s="65" t="n">
        <f aca="false">S1!N19</f>
        <v>83</v>
      </c>
      <c r="P56" s="65" t="n">
        <f aca="false">S1!P19</f>
        <v>662</v>
      </c>
      <c r="Q56" s="67" t="n">
        <f aca="false">S1!Q19</f>
        <v>82.75</v>
      </c>
      <c r="R56" s="65" t="n">
        <f aca="false">S1!R19</f>
        <v>17</v>
      </c>
      <c r="S56" s="68" t="str">
        <f aca="false">Ave!Q19</f>
        <v>ተዛውሯል</v>
      </c>
    </row>
    <row r="57" customFormat="false" ht="18" hidden="false" customHeight="true" outlineLevel="0" collapsed="false">
      <c r="B57" s="50"/>
      <c r="C57" s="50"/>
      <c r="D57" s="63"/>
      <c r="E57" s="49"/>
      <c r="F57" s="49"/>
      <c r="G57" s="64" t="s">
        <v>91</v>
      </c>
      <c r="H57" s="65" t="n">
        <f aca="false">S2!G19</f>
        <v>94</v>
      </c>
      <c r="I57" s="65" t="n">
        <f aca="false">S2!H19</f>
        <v>75</v>
      </c>
      <c r="J57" s="66" t="n">
        <f aca="false">S2!I19</f>
        <v>91</v>
      </c>
      <c r="K57" s="65" t="n">
        <f aca="false">S2!J19</f>
        <v>70</v>
      </c>
      <c r="L57" s="65" t="n">
        <f aca="false">S2!K19</f>
        <v>85</v>
      </c>
      <c r="M57" s="65" t="n">
        <f aca="false">S2!L19</f>
        <v>81</v>
      </c>
      <c r="N57" s="65" t="n">
        <f aca="false">S2!M19</f>
        <v>83</v>
      </c>
      <c r="O57" s="65" t="n">
        <f aca="false">S2!N19</f>
        <v>83</v>
      </c>
      <c r="P57" s="65" t="n">
        <f aca="false">S2!P19</f>
        <v>662</v>
      </c>
      <c r="Q57" s="67" t="n">
        <f aca="false">S2!Q19</f>
        <v>82.75</v>
      </c>
      <c r="R57" s="65" t="n">
        <f aca="false">S2!R19</f>
        <v>17</v>
      </c>
      <c r="S57" s="68"/>
    </row>
    <row r="58" customFormat="false" ht="18" hidden="false" customHeight="true" outlineLevel="0" collapsed="false">
      <c r="B58" s="50"/>
      <c r="C58" s="50"/>
      <c r="D58" s="63"/>
      <c r="E58" s="49"/>
      <c r="F58" s="49"/>
      <c r="G58" s="64" t="s">
        <v>13</v>
      </c>
      <c r="H58" s="65" t="n">
        <f aca="false">Ave!F19</f>
        <v>94</v>
      </c>
      <c r="I58" s="65" t="n">
        <f aca="false">Ave!G19</f>
        <v>75</v>
      </c>
      <c r="J58" s="66" t="n">
        <f aca="false">Ave!H19</f>
        <v>91</v>
      </c>
      <c r="K58" s="65" t="n">
        <f aca="false">Ave!I19</f>
        <v>70</v>
      </c>
      <c r="L58" s="65" t="n">
        <f aca="false">Ave!J19</f>
        <v>85</v>
      </c>
      <c r="M58" s="65" t="n">
        <f aca="false">Ave!K19</f>
        <v>81</v>
      </c>
      <c r="N58" s="65" t="n">
        <f aca="false">Ave!L19</f>
        <v>83</v>
      </c>
      <c r="O58" s="65" t="n">
        <f aca="false">Ave!M19</f>
        <v>83</v>
      </c>
      <c r="P58" s="65" t="n">
        <f aca="false">Ave!N19</f>
        <v>662</v>
      </c>
      <c r="Q58" s="67" t="n">
        <f aca="false">Ave!O19</f>
        <v>82.75</v>
      </c>
      <c r="R58" s="65" t="n">
        <f aca="false">Ave!P19</f>
        <v>17</v>
      </c>
      <c r="S58" s="68"/>
    </row>
    <row r="59" customFormat="false" ht="18" hidden="false" customHeight="true" outlineLevel="0" collapsed="false">
      <c r="B59" s="50" t="n">
        <v>16</v>
      </c>
      <c r="C59" s="50" t="n">
        <f aca="false">S1!C20</f>
        <v>16</v>
      </c>
      <c r="D59" s="63" t="str">
        <f aca="false">Ave!C20</f>
        <v>ሲትራ ሙራድ ሰኢድ</v>
      </c>
      <c r="E59" s="49" t="str">
        <f aca="false">S1!E20</f>
        <v>F</v>
      </c>
      <c r="F59" s="49" t="n">
        <f aca="false">S1!F20</f>
        <v>7</v>
      </c>
      <c r="G59" s="64" t="s">
        <v>90</v>
      </c>
      <c r="H59" s="65" t="n">
        <f aca="false">S1!G20</f>
        <v>0</v>
      </c>
      <c r="I59" s="65" t="n">
        <f aca="false">S1!H20</f>
        <v>0</v>
      </c>
      <c r="J59" s="66" t="n">
        <f aca="false">S1!I20</f>
        <v>0</v>
      </c>
      <c r="K59" s="65" t="n">
        <f aca="false">S1!J20</f>
        <v>0</v>
      </c>
      <c r="L59" s="65" t="n">
        <f aca="false">S1!K20</f>
        <v>0</v>
      </c>
      <c r="M59" s="65" t="n">
        <f aca="false">S1!L20</f>
        <v>0</v>
      </c>
      <c r="N59" s="65" t="n">
        <f aca="false">S1!M20</f>
        <v>0</v>
      </c>
      <c r="O59" s="65" t="n">
        <f aca="false">S1!N20</f>
        <v>0</v>
      </c>
      <c r="P59" s="65" t="str">
        <f aca="false">S1!P20</f>
        <v/>
      </c>
      <c r="Q59" s="67" t="str">
        <f aca="false">S1!Q20</f>
        <v/>
      </c>
      <c r="R59" s="65" t="str">
        <f aca="false">S1!R20</f>
        <v/>
      </c>
      <c r="S59" s="68" t="str">
        <f aca="false">Ave!Q20</f>
        <v>-</v>
      </c>
    </row>
    <row r="60" customFormat="false" ht="18" hidden="false" customHeight="true" outlineLevel="0" collapsed="false">
      <c r="B60" s="50"/>
      <c r="C60" s="50"/>
      <c r="D60" s="63"/>
      <c r="E60" s="49"/>
      <c r="F60" s="49"/>
      <c r="G60" s="64" t="s">
        <v>91</v>
      </c>
      <c r="H60" s="65" t="n">
        <f aca="false">S2!G20</f>
        <v>0</v>
      </c>
      <c r="I60" s="65" t="n">
        <f aca="false">S2!H20</f>
        <v>0</v>
      </c>
      <c r="J60" s="66" t="n">
        <f aca="false">S2!I20</f>
        <v>0</v>
      </c>
      <c r="K60" s="65" t="n">
        <f aca="false">S2!J20</f>
        <v>0</v>
      </c>
      <c r="L60" s="65" t="n">
        <f aca="false">S2!K20</f>
        <v>0</v>
      </c>
      <c r="M60" s="65" t="n">
        <f aca="false">S2!L20</f>
        <v>0</v>
      </c>
      <c r="N60" s="65" t="n">
        <f aca="false">S2!M20</f>
        <v>0</v>
      </c>
      <c r="O60" s="65" t="n">
        <f aca="false">S2!N20</f>
        <v>0</v>
      </c>
      <c r="P60" s="65" t="str">
        <f aca="false">S2!P20</f>
        <v/>
      </c>
      <c r="Q60" s="67" t="str">
        <f aca="false">S2!Q20</f>
        <v/>
      </c>
      <c r="R60" s="65" t="str">
        <f aca="false">S2!R20</f>
        <v/>
      </c>
      <c r="S60" s="68"/>
    </row>
    <row r="61" customFormat="false" ht="18" hidden="false" customHeight="true" outlineLevel="0" collapsed="false">
      <c r="B61" s="50"/>
      <c r="C61" s="50"/>
      <c r="D61" s="63"/>
      <c r="E61" s="49"/>
      <c r="F61" s="49"/>
      <c r="G61" s="64" t="s">
        <v>13</v>
      </c>
      <c r="H61" s="65" t="str">
        <f aca="false">Ave!F20</f>
        <v/>
      </c>
      <c r="I61" s="65" t="str">
        <f aca="false">Ave!G20</f>
        <v/>
      </c>
      <c r="J61" s="66" t="str">
        <f aca="false">Ave!H20</f>
        <v/>
      </c>
      <c r="K61" s="65" t="str">
        <f aca="false">Ave!I20</f>
        <v/>
      </c>
      <c r="L61" s="65" t="str">
        <f aca="false">Ave!J20</f>
        <v/>
      </c>
      <c r="M61" s="65" t="str">
        <f aca="false">Ave!K20</f>
        <v/>
      </c>
      <c r="N61" s="65" t="str">
        <f aca="false">Ave!L20</f>
        <v/>
      </c>
      <c r="O61" s="65" t="str">
        <f aca="false">Ave!M20</f>
        <v/>
      </c>
      <c r="P61" s="65" t="str">
        <f aca="false">Ave!N20</f>
        <v/>
      </c>
      <c r="Q61" s="67" t="str">
        <f aca="false">Ave!O20</f>
        <v/>
      </c>
      <c r="R61" s="65" t="str">
        <f aca="false">Ave!P20</f>
        <v/>
      </c>
      <c r="S61" s="68"/>
    </row>
    <row r="62" s="74" customFormat="true" ht="18" hidden="false" customHeight="true" outlineLevel="0" collapsed="false">
      <c r="B62" s="75"/>
      <c r="C62" s="75"/>
      <c r="D62" s="76"/>
      <c r="E62" s="76"/>
      <c r="F62" s="76"/>
      <c r="G62" s="76"/>
      <c r="H62" s="75"/>
      <c r="I62" s="75"/>
      <c r="J62" s="77"/>
      <c r="K62" s="75"/>
      <c r="L62" s="75"/>
      <c r="M62" s="75"/>
      <c r="N62" s="75"/>
      <c r="O62" s="75"/>
      <c r="P62" s="75"/>
      <c r="Q62" s="75"/>
      <c r="R62" s="75"/>
      <c r="S62" s="78"/>
      <c r="T62" s="75"/>
      <c r="U62" s="75"/>
      <c r="V62" s="79"/>
    </row>
    <row r="63" s="74" customFormat="true" ht="18" hidden="false" customHeight="true" outlineLevel="0" collapsed="false">
      <c r="B63" s="75"/>
      <c r="C63" s="75"/>
      <c r="D63" s="106" t="s">
        <v>92</v>
      </c>
      <c r="E63" s="106"/>
      <c r="F63" s="106"/>
      <c r="G63" s="76"/>
      <c r="H63" s="75"/>
      <c r="I63" s="107" t="s">
        <v>93</v>
      </c>
      <c r="J63" s="107"/>
      <c r="K63" s="107"/>
      <c r="L63" s="107"/>
      <c r="M63" s="107"/>
      <c r="N63" s="83" t="s">
        <v>94</v>
      </c>
      <c r="O63" s="83"/>
      <c r="P63" s="83"/>
      <c r="Q63" s="83"/>
      <c r="R63" s="83"/>
      <c r="S63" s="83"/>
      <c r="T63" s="83"/>
      <c r="U63" s="83"/>
      <c r="V63" s="79"/>
    </row>
    <row r="64" s="74" customFormat="true" ht="18" hidden="false" customHeight="true" outlineLevel="0" collapsed="false">
      <c r="B64" s="75"/>
      <c r="C64" s="75"/>
      <c r="D64" s="84" t="s">
        <v>95</v>
      </c>
      <c r="E64" s="84"/>
      <c r="F64" s="84"/>
      <c r="G64" s="76"/>
      <c r="H64" s="75"/>
      <c r="I64" s="85" t="s">
        <v>99</v>
      </c>
      <c r="J64" s="85"/>
      <c r="K64" s="85"/>
      <c r="L64" s="85"/>
      <c r="M64" s="85"/>
      <c r="N64" s="75" t="s">
        <v>96</v>
      </c>
      <c r="O64" s="75"/>
      <c r="P64" s="75"/>
      <c r="Q64" s="75"/>
      <c r="R64" s="75"/>
      <c r="S64" s="86"/>
      <c r="T64" s="87"/>
      <c r="U64" s="87"/>
      <c r="V64" s="79"/>
    </row>
    <row r="65" s="74" customFormat="true" ht="18" hidden="false" customHeight="true" outlineLevel="0" collapsed="false">
      <c r="B65" s="75"/>
      <c r="C65" s="75"/>
      <c r="D65" s="84" t="s">
        <v>97</v>
      </c>
      <c r="E65" s="84"/>
      <c r="F65" s="84"/>
      <c r="G65" s="76"/>
      <c r="H65" s="75"/>
      <c r="I65" s="88" t="s">
        <v>98</v>
      </c>
      <c r="J65" s="88"/>
      <c r="K65" s="88"/>
      <c r="L65" s="88"/>
      <c r="M65" s="88"/>
      <c r="N65" s="89" t="s">
        <v>97</v>
      </c>
      <c r="O65" s="89"/>
      <c r="P65" s="89"/>
      <c r="Q65" s="89"/>
      <c r="R65" s="89"/>
      <c r="S65" s="89"/>
      <c r="T65" s="89"/>
      <c r="U65" s="89"/>
      <c r="V65" s="79"/>
    </row>
    <row r="66" s="74" customFormat="true" ht="18" hidden="false" customHeight="true" outlineLevel="0" collapsed="false">
      <c r="B66" s="75"/>
      <c r="C66" s="75"/>
      <c r="D66" s="76"/>
      <c r="E66" s="76"/>
      <c r="F66" s="76"/>
      <c r="G66" s="76"/>
      <c r="H66" s="75"/>
      <c r="I66" s="75"/>
      <c r="J66" s="77"/>
      <c r="K66" s="75"/>
      <c r="L66" s="75"/>
      <c r="M66" s="75"/>
      <c r="N66" s="75"/>
      <c r="O66" s="75"/>
      <c r="P66" s="75"/>
      <c r="Q66" s="75"/>
      <c r="R66" s="75"/>
      <c r="S66" s="78"/>
      <c r="T66" s="75"/>
      <c r="U66" s="75"/>
      <c r="V66" s="79"/>
    </row>
    <row r="67" s="90" customFormat="true" ht="18" hidden="false" customHeight="true" outlineLevel="0" collapsed="false">
      <c r="B67" s="76"/>
      <c r="C67" s="76"/>
      <c r="D67" s="91" t="s">
        <v>0</v>
      </c>
      <c r="E67" s="42" t="s">
        <v>1</v>
      </c>
      <c r="F67" s="76"/>
      <c r="G67" s="76"/>
      <c r="H67" s="76"/>
      <c r="I67" s="76"/>
      <c r="J67" s="92"/>
      <c r="K67" s="76"/>
      <c r="L67" s="76"/>
      <c r="M67" s="76" t="s">
        <v>87</v>
      </c>
      <c r="N67" s="76"/>
      <c r="O67" s="76"/>
      <c r="P67" s="76"/>
      <c r="Q67" s="76"/>
      <c r="R67" s="76"/>
      <c r="S67" s="78"/>
      <c r="T67" s="76"/>
      <c r="U67" s="76"/>
      <c r="V67" s="76"/>
    </row>
    <row r="68" s="93" customFormat="true" ht="18" hidden="false" customHeight="true" outlineLevel="0" collapsed="false">
      <c r="B68" s="76"/>
      <c r="C68" s="76"/>
      <c r="D68" s="76"/>
      <c r="E68" s="76"/>
      <c r="F68" s="76"/>
      <c r="G68" s="76"/>
      <c r="H68" s="76" t="s">
        <v>3</v>
      </c>
      <c r="I68" s="76"/>
      <c r="J68" s="92"/>
      <c r="K68" s="76" t="s">
        <v>4</v>
      </c>
      <c r="L68" s="76"/>
      <c r="M68" s="76"/>
      <c r="N68" s="76"/>
      <c r="O68" s="76"/>
      <c r="P68" s="76"/>
      <c r="Q68" s="76"/>
      <c r="R68" s="76"/>
      <c r="S68" s="78"/>
      <c r="T68" s="76"/>
      <c r="U68" s="76"/>
      <c r="V68" s="94"/>
    </row>
    <row r="69" s="95" customFormat="true" ht="18" hidden="false" customHeight="true" outlineLevel="0" collapsed="false">
      <c r="B69" s="96" t="s">
        <v>5</v>
      </c>
      <c r="C69" s="97"/>
      <c r="D69" s="69" t="s">
        <v>7</v>
      </c>
      <c r="E69" s="69" t="s">
        <v>8</v>
      </c>
      <c r="F69" s="69" t="s">
        <v>9</v>
      </c>
      <c r="G69" s="69" t="s">
        <v>88</v>
      </c>
      <c r="H69" s="97" t="s">
        <v>10</v>
      </c>
      <c r="I69" s="97"/>
      <c r="J69" s="97"/>
      <c r="K69" s="97"/>
      <c r="L69" s="97"/>
      <c r="M69" s="97"/>
      <c r="N69" s="97"/>
      <c r="O69" s="97"/>
      <c r="P69" s="96" t="s">
        <v>12</v>
      </c>
      <c r="Q69" s="96" t="s">
        <v>13</v>
      </c>
      <c r="R69" s="96" t="s">
        <v>14</v>
      </c>
      <c r="S69" s="98" t="s">
        <v>76</v>
      </c>
      <c r="T69" s="99"/>
      <c r="U69" s="99"/>
      <c r="V69" s="100"/>
    </row>
    <row r="70" s="74" customFormat="true" ht="18" hidden="false" customHeight="true" outlineLevel="0" collapsed="false">
      <c r="B70" s="96"/>
      <c r="C70" s="70"/>
      <c r="D70" s="69"/>
      <c r="E70" s="69"/>
      <c r="F70" s="69"/>
      <c r="G70" s="69"/>
      <c r="H70" s="70" t="s">
        <v>15</v>
      </c>
      <c r="I70" s="70" t="s">
        <v>16</v>
      </c>
      <c r="J70" s="71" t="s">
        <v>17</v>
      </c>
      <c r="K70" s="70" t="s">
        <v>18</v>
      </c>
      <c r="L70" s="70" t="s">
        <v>19</v>
      </c>
      <c r="M70" s="70" t="s">
        <v>20</v>
      </c>
      <c r="N70" s="70" t="s">
        <v>21</v>
      </c>
      <c r="O70" s="70" t="s">
        <v>22</v>
      </c>
      <c r="P70" s="96"/>
      <c r="Q70" s="96"/>
      <c r="R70" s="96"/>
      <c r="S70" s="98"/>
      <c r="T70" s="75"/>
      <c r="U70" s="75"/>
      <c r="V70" s="79"/>
    </row>
    <row r="71" customFormat="false" ht="18" hidden="false" customHeight="true" outlineLevel="0" collapsed="false">
      <c r="B71" s="50" t="n">
        <v>17</v>
      </c>
      <c r="C71" s="50" t="n">
        <f aca="false">S1!C21</f>
        <v>17</v>
      </c>
      <c r="D71" s="63" t="str">
        <f aca="false">Ave!C21</f>
        <v>ሲትራ ኢብራሂም ሰኢድ</v>
      </c>
      <c r="E71" s="49" t="str">
        <f aca="false">S1!E21</f>
        <v>F</v>
      </c>
      <c r="F71" s="49" t="n">
        <f aca="false">S1!F21</f>
        <v>7</v>
      </c>
      <c r="G71" s="64" t="s">
        <v>90</v>
      </c>
      <c r="H71" s="65" t="n">
        <f aca="false">S1!G21</f>
        <v>99</v>
      </c>
      <c r="I71" s="65" t="n">
        <f aca="false">S1!H21</f>
        <v>100</v>
      </c>
      <c r="J71" s="66" t="n">
        <f aca="false">S1!I21</f>
        <v>95</v>
      </c>
      <c r="K71" s="65" t="n">
        <f aca="false">S1!J21</f>
        <v>94</v>
      </c>
      <c r="L71" s="65" t="n">
        <f aca="false">S1!K21</f>
        <v>98</v>
      </c>
      <c r="M71" s="65" t="n">
        <f aca="false">S1!L21</f>
        <v>99</v>
      </c>
      <c r="N71" s="65" t="n">
        <f aca="false">S1!M21</f>
        <v>99</v>
      </c>
      <c r="O71" s="65" t="n">
        <f aca="false">S1!N21</f>
        <v>83</v>
      </c>
      <c r="P71" s="65" t="n">
        <f aca="false">S1!P21</f>
        <v>767</v>
      </c>
      <c r="Q71" s="67" t="n">
        <f aca="false">S1!Q21</f>
        <v>95.875</v>
      </c>
      <c r="R71" s="65" t="n">
        <f aca="false">S1!R21</f>
        <v>1</v>
      </c>
      <c r="S71" s="68" t="str">
        <f aca="false">Ave!Q21</f>
        <v>ተዛውራለች</v>
      </c>
    </row>
    <row r="72" customFormat="false" ht="18" hidden="false" customHeight="true" outlineLevel="0" collapsed="false">
      <c r="B72" s="50"/>
      <c r="C72" s="50"/>
      <c r="D72" s="63"/>
      <c r="E72" s="49"/>
      <c r="F72" s="49"/>
      <c r="G72" s="64" t="s">
        <v>91</v>
      </c>
      <c r="H72" s="65" t="n">
        <f aca="false">S2!G21</f>
        <v>99</v>
      </c>
      <c r="I72" s="65" t="n">
        <f aca="false">S2!H21</f>
        <v>100</v>
      </c>
      <c r="J72" s="66" t="n">
        <f aca="false">S2!I21</f>
        <v>95</v>
      </c>
      <c r="K72" s="65" t="n">
        <f aca="false">S2!J21</f>
        <v>94</v>
      </c>
      <c r="L72" s="65" t="n">
        <f aca="false">S2!K21</f>
        <v>98</v>
      </c>
      <c r="M72" s="65" t="n">
        <f aca="false">S2!L21</f>
        <v>99</v>
      </c>
      <c r="N72" s="65" t="n">
        <f aca="false">S2!M21</f>
        <v>99</v>
      </c>
      <c r="O72" s="65" t="n">
        <f aca="false">S2!N21</f>
        <v>83</v>
      </c>
      <c r="P72" s="65" t="n">
        <f aca="false">S2!P21</f>
        <v>767</v>
      </c>
      <c r="Q72" s="67" t="n">
        <f aca="false">S2!Q21</f>
        <v>95.875</v>
      </c>
      <c r="R72" s="65" t="n">
        <f aca="false">S2!R21</f>
        <v>1</v>
      </c>
      <c r="S72" s="68"/>
    </row>
    <row r="73" customFormat="false" ht="18" hidden="false" customHeight="true" outlineLevel="0" collapsed="false">
      <c r="B73" s="50"/>
      <c r="C73" s="50"/>
      <c r="D73" s="63"/>
      <c r="E73" s="49"/>
      <c r="F73" s="49"/>
      <c r="G73" s="64" t="s">
        <v>13</v>
      </c>
      <c r="H73" s="65" t="n">
        <f aca="false">Ave!F21</f>
        <v>99</v>
      </c>
      <c r="I73" s="65" t="n">
        <f aca="false">Ave!G21</f>
        <v>100</v>
      </c>
      <c r="J73" s="66" t="n">
        <f aca="false">Ave!H21</f>
        <v>95</v>
      </c>
      <c r="K73" s="65" t="n">
        <f aca="false">Ave!I21</f>
        <v>94</v>
      </c>
      <c r="L73" s="65" t="n">
        <f aca="false">Ave!J21</f>
        <v>98</v>
      </c>
      <c r="M73" s="65" t="n">
        <f aca="false">Ave!K21</f>
        <v>99</v>
      </c>
      <c r="N73" s="65" t="n">
        <f aca="false">Ave!L21</f>
        <v>99</v>
      </c>
      <c r="O73" s="65" t="n">
        <f aca="false">Ave!M21</f>
        <v>83</v>
      </c>
      <c r="P73" s="65" t="n">
        <f aca="false">Ave!N21</f>
        <v>767</v>
      </c>
      <c r="Q73" s="67" t="n">
        <f aca="false">Ave!O21</f>
        <v>95.875</v>
      </c>
      <c r="R73" s="65" t="n">
        <f aca="false">Ave!P21</f>
        <v>1</v>
      </c>
      <c r="S73" s="68"/>
    </row>
    <row r="74" customFormat="false" ht="18" hidden="false" customHeight="true" outlineLevel="0" collapsed="false">
      <c r="B74" s="50" t="n">
        <v>18</v>
      </c>
      <c r="C74" s="50" t="n">
        <f aca="false">S1!C22</f>
        <v>18</v>
      </c>
      <c r="D74" s="63" t="str">
        <f aca="false">Ave!C22</f>
        <v>ሶብሪና ኑርየ አደም</v>
      </c>
      <c r="E74" s="49" t="str">
        <f aca="false">S1!E22</f>
        <v>F</v>
      </c>
      <c r="F74" s="49" t="n">
        <f aca="false">S1!F22</f>
        <v>7</v>
      </c>
      <c r="G74" s="64" t="s">
        <v>90</v>
      </c>
      <c r="H74" s="65" t="n">
        <f aca="false">S1!G22</f>
        <v>72</v>
      </c>
      <c r="I74" s="65" t="n">
        <f aca="false">S1!H22</f>
        <v>83</v>
      </c>
      <c r="J74" s="66" t="n">
        <f aca="false">S1!I22</f>
        <v>60</v>
      </c>
      <c r="K74" s="65" t="n">
        <f aca="false">S1!J22</f>
        <v>68</v>
      </c>
      <c r="L74" s="65" t="n">
        <f aca="false">S1!K22</f>
        <v>86</v>
      </c>
      <c r="M74" s="65" t="n">
        <f aca="false">S1!L22</f>
        <v>89</v>
      </c>
      <c r="N74" s="65" t="n">
        <f aca="false">S1!M22</f>
        <v>70</v>
      </c>
      <c r="O74" s="65" t="n">
        <f aca="false">S1!N22</f>
        <v>75</v>
      </c>
      <c r="P74" s="65" t="n">
        <f aca="false">S1!P22</f>
        <v>603</v>
      </c>
      <c r="Q74" s="67" t="n">
        <f aca="false">S1!Q22</f>
        <v>75.375</v>
      </c>
      <c r="R74" s="65" t="n">
        <f aca="false">S1!R22</f>
        <v>29</v>
      </c>
      <c r="S74" s="68" t="str">
        <f aca="false">Ave!Q22</f>
        <v>ተዛውራለች</v>
      </c>
    </row>
    <row r="75" customFormat="false" ht="18" hidden="false" customHeight="true" outlineLevel="0" collapsed="false">
      <c r="B75" s="50"/>
      <c r="C75" s="50"/>
      <c r="D75" s="63"/>
      <c r="E75" s="49"/>
      <c r="F75" s="49"/>
      <c r="G75" s="64" t="s">
        <v>91</v>
      </c>
      <c r="H75" s="65" t="n">
        <f aca="false">S2!G22</f>
        <v>72</v>
      </c>
      <c r="I75" s="65" t="n">
        <f aca="false">S2!H22</f>
        <v>83</v>
      </c>
      <c r="J75" s="66" t="n">
        <f aca="false">S2!I22</f>
        <v>60</v>
      </c>
      <c r="K75" s="65" t="n">
        <f aca="false">S2!J22</f>
        <v>68</v>
      </c>
      <c r="L75" s="65" t="n">
        <f aca="false">S2!K22</f>
        <v>86</v>
      </c>
      <c r="M75" s="65" t="n">
        <f aca="false">S2!L22</f>
        <v>89</v>
      </c>
      <c r="N75" s="65" t="n">
        <f aca="false">S2!M22</f>
        <v>70</v>
      </c>
      <c r="O75" s="65" t="n">
        <f aca="false">S2!N22</f>
        <v>75</v>
      </c>
      <c r="P75" s="65" t="n">
        <f aca="false">S2!P22</f>
        <v>603</v>
      </c>
      <c r="Q75" s="67" t="n">
        <f aca="false">S2!Q22</f>
        <v>75.375</v>
      </c>
      <c r="R75" s="65" t="n">
        <f aca="false">S2!R22</f>
        <v>29</v>
      </c>
      <c r="S75" s="68"/>
    </row>
    <row r="76" customFormat="false" ht="18" hidden="false" customHeight="true" outlineLevel="0" collapsed="false">
      <c r="B76" s="50"/>
      <c r="C76" s="50"/>
      <c r="D76" s="63"/>
      <c r="E76" s="49"/>
      <c r="F76" s="49"/>
      <c r="G76" s="64" t="s">
        <v>13</v>
      </c>
      <c r="H76" s="65" t="n">
        <f aca="false">Ave!F22</f>
        <v>72</v>
      </c>
      <c r="I76" s="65" t="n">
        <f aca="false">Ave!G22</f>
        <v>83</v>
      </c>
      <c r="J76" s="66" t="n">
        <f aca="false">Ave!H22</f>
        <v>60</v>
      </c>
      <c r="K76" s="65" t="n">
        <f aca="false">Ave!I22</f>
        <v>68</v>
      </c>
      <c r="L76" s="65" t="n">
        <f aca="false">Ave!J22</f>
        <v>86</v>
      </c>
      <c r="M76" s="65" t="n">
        <f aca="false">Ave!K22</f>
        <v>89</v>
      </c>
      <c r="N76" s="65" t="n">
        <f aca="false">Ave!L22</f>
        <v>70</v>
      </c>
      <c r="O76" s="65" t="n">
        <f aca="false">Ave!M22</f>
        <v>75</v>
      </c>
      <c r="P76" s="65" t="n">
        <f aca="false">Ave!N22</f>
        <v>603</v>
      </c>
      <c r="Q76" s="67" t="n">
        <f aca="false">Ave!O22</f>
        <v>75.375</v>
      </c>
      <c r="R76" s="65" t="n">
        <f aca="false">Ave!P22</f>
        <v>29</v>
      </c>
      <c r="S76" s="68"/>
    </row>
    <row r="77" customFormat="false" ht="18" hidden="false" customHeight="true" outlineLevel="0" collapsed="false">
      <c r="B77" s="50" t="n">
        <v>19</v>
      </c>
      <c r="C77" s="50" t="n">
        <f aca="false">S1!C23</f>
        <v>19</v>
      </c>
      <c r="D77" s="63" t="str">
        <f aca="false">Ave!C23</f>
        <v>ሷሊሀ ሙሀመድ ሰኢድ</v>
      </c>
      <c r="E77" s="49" t="str">
        <f aca="false">S1!E23</f>
        <v>F</v>
      </c>
      <c r="F77" s="49" t="n">
        <f aca="false">S1!F23</f>
        <v>7</v>
      </c>
      <c r="G77" s="64" t="s">
        <v>90</v>
      </c>
      <c r="H77" s="65" t="n">
        <f aca="false">S1!G23</f>
        <v>52</v>
      </c>
      <c r="I77" s="65" t="n">
        <f aca="false">S1!H23</f>
        <v>62</v>
      </c>
      <c r="J77" s="66" t="n">
        <f aca="false">S1!I23</f>
        <v>41</v>
      </c>
      <c r="K77" s="65" t="n">
        <f aca="false">S1!J23</f>
        <v>62</v>
      </c>
      <c r="L77" s="65" t="n">
        <f aca="false">S1!K23</f>
        <v>64</v>
      </c>
      <c r="M77" s="65" t="n">
        <f aca="false">S1!L23</f>
        <v>70</v>
      </c>
      <c r="N77" s="65" t="n">
        <f aca="false">S1!M23</f>
        <v>81</v>
      </c>
      <c r="O77" s="65" t="n">
        <f aca="false">S1!N23</f>
        <v>94</v>
      </c>
      <c r="P77" s="65" t="n">
        <f aca="false">S1!P23</f>
        <v>526</v>
      </c>
      <c r="Q77" s="67" t="n">
        <f aca="false">S1!Q23</f>
        <v>65.75</v>
      </c>
      <c r="R77" s="65" t="n">
        <f aca="false">S1!R23</f>
        <v>40</v>
      </c>
      <c r="S77" s="68" t="str">
        <f aca="false">Ave!Q23</f>
        <v>ተዛውራለች</v>
      </c>
    </row>
    <row r="78" customFormat="false" ht="18" hidden="false" customHeight="true" outlineLevel="0" collapsed="false">
      <c r="B78" s="50"/>
      <c r="C78" s="50"/>
      <c r="D78" s="63"/>
      <c r="E78" s="49"/>
      <c r="F78" s="49"/>
      <c r="G78" s="64" t="s">
        <v>91</v>
      </c>
      <c r="H78" s="65" t="n">
        <f aca="false">S2!G23</f>
        <v>52</v>
      </c>
      <c r="I78" s="65" t="n">
        <f aca="false">S2!H23</f>
        <v>62</v>
      </c>
      <c r="J78" s="66" t="n">
        <f aca="false">S2!I23</f>
        <v>41</v>
      </c>
      <c r="K78" s="65" t="n">
        <f aca="false">S2!J23</f>
        <v>62</v>
      </c>
      <c r="L78" s="65" t="n">
        <f aca="false">S2!K23</f>
        <v>64</v>
      </c>
      <c r="M78" s="65" t="n">
        <f aca="false">S2!L23</f>
        <v>70</v>
      </c>
      <c r="N78" s="65" t="n">
        <f aca="false">S2!M23</f>
        <v>81</v>
      </c>
      <c r="O78" s="65" t="n">
        <f aca="false">S2!N23</f>
        <v>94</v>
      </c>
      <c r="P78" s="65" t="n">
        <f aca="false">S2!P23</f>
        <v>526</v>
      </c>
      <c r="Q78" s="67" t="n">
        <f aca="false">S2!Q23</f>
        <v>65.75</v>
      </c>
      <c r="R78" s="65" t="n">
        <f aca="false">S2!R23</f>
        <v>40</v>
      </c>
      <c r="S78" s="68"/>
    </row>
    <row r="79" customFormat="false" ht="18" hidden="false" customHeight="true" outlineLevel="0" collapsed="false">
      <c r="B79" s="50"/>
      <c r="C79" s="50"/>
      <c r="D79" s="63"/>
      <c r="E79" s="49"/>
      <c r="F79" s="49"/>
      <c r="G79" s="64" t="s">
        <v>13</v>
      </c>
      <c r="H79" s="65" t="n">
        <f aca="false">Ave!F23</f>
        <v>52</v>
      </c>
      <c r="I79" s="65" t="n">
        <f aca="false">Ave!G23</f>
        <v>62</v>
      </c>
      <c r="J79" s="66" t="n">
        <f aca="false">Ave!H23</f>
        <v>41</v>
      </c>
      <c r="K79" s="65" t="n">
        <f aca="false">Ave!I23</f>
        <v>62</v>
      </c>
      <c r="L79" s="65" t="n">
        <f aca="false">Ave!J23</f>
        <v>64</v>
      </c>
      <c r="M79" s="65" t="n">
        <f aca="false">Ave!K23</f>
        <v>70</v>
      </c>
      <c r="N79" s="65" t="n">
        <f aca="false">Ave!L23</f>
        <v>81</v>
      </c>
      <c r="O79" s="65" t="n">
        <f aca="false">Ave!M23</f>
        <v>94</v>
      </c>
      <c r="P79" s="65" t="n">
        <f aca="false">Ave!N23</f>
        <v>526</v>
      </c>
      <c r="Q79" s="67" t="n">
        <f aca="false">Ave!O23</f>
        <v>65.75</v>
      </c>
      <c r="R79" s="65" t="n">
        <f aca="false">Ave!P23</f>
        <v>40</v>
      </c>
      <c r="S79" s="68"/>
    </row>
    <row r="80" customFormat="false" ht="18" hidden="false" customHeight="true" outlineLevel="0" collapsed="false">
      <c r="B80" s="50" t="n">
        <v>20</v>
      </c>
      <c r="C80" s="50" t="n">
        <f aca="false">S1!C24</f>
        <v>20</v>
      </c>
      <c r="D80" s="63" t="str">
        <f aca="false">Ave!C24</f>
        <v>ረውዷ አህመድ ኑር </v>
      </c>
      <c r="E80" s="49" t="str">
        <f aca="false">S1!E24</f>
        <v>F</v>
      </c>
      <c r="F80" s="49" t="n">
        <f aca="false">S1!F24</f>
        <v>7</v>
      </c>
      <c r="G80" s="64" t="s">
        <v>90</v>
      </c>
      <c r="H80" s="65" t="n">
        <f aca="false">S1!G24</f>
        <v>80</v>
      </c>
      <c r="I80" s="65" t="n">
        <f aca="false">S1!H24</f>
        <v>78</v>
      </c>
      <c r="J80" s="66" t="n">
        <f aca="false">S1!I24</f>
        <v>91</v>
      </c>
      <c r="K80" s="65" t="n">
        <f aca="false">S1!J24</f>
        <v>75</v>
      </c>
      <c r="L80" s="65" t="n">
        <f aca="false">S1!K24</f>
        <v>78</v>
      </c>
      <c r="M80" s="65" t="n">
        <f aca="false">S1!L24</f>
        <v>85</v>
      </c>
      <c r="N80" s="65" t="n">
        <f aca="false">S1!M24</f>
        <v>72</v>
      </c>
      <c r="O80" s="65" t="n">
        <f aca="false">S1!N24</f>
        <v>78</v>
      </c>
      <c r="P80" s="65" t="n">
        <f aca="false">S1!P24</f>
        <v>637</v>
      </c>
      <c r="Q80" s="67" t="n">
        <f aca="false">S1!Q24</f>
        <v>79.625</v>
      </c>
      <c r="R80" s="65" t="n">
        <f aca="false">S1!R24</f>
        <v>23</v>
      </c>
      <c r="S80" s="68" t="str">
        <f aca="false">Ave!Q24</f>
        <v>ተዛውራለች</v>
      </c>
    </row>
    <row r="81" customFormat="false" ht="18" hidden="false" customHeight="true" outlineLevel="0" collapsed="false">
      <c r="B81" s="50"/>
      <c r="C81" s="50"/>
      <c r="D81" s="63"/>
      <c r="E81" s="49"/>
      <c r="F81" s="49"/>
      <c r="G81" s="64" t="s">
        <v>91</v>
      </c>
      <c r="H81" s="65" t="n">
        <f aca="false">S2!G24</f>
        <v>80</v>
      </c>
      <c r="I81" s="65" t="n">
        <f aca="false">S2!H24</f>
        <v>78</v>
      </c>
      <c r="J81" s="66" t="n">
        <f aca="false">S2!I24</f>
        <v>91</v>
      </c>
      <c r="K81" s="65" t="n">
        <f aca="false">S2!J24</f>
        <v>75</v>
      </c>
      <c r="L81" s="65" t="n">
        <f aca="false">S2!K24</f>
        <v>78</v>
      </c>
      <c r="M81" s="65" t="n">
        <f aca="false">S2!L24</f>
        <v>85</v>
      </c>
      <c r="N81" s="65" t="n">
        <f aca="false">S2!M24</f>
        <v>72</v>
      </c>
      <c r="O81" s="65" t="n">
        <f aca="false">S2!N24</f>
        <v>78</v>
      </c>
      <c r="P81" s="65" t="n">
        <f aca="false">S2!P24</f>
        <v>637</v>
      </c>
      <c r="Q81" s="67" t="n">
        <f aca="false">S2!Q24</f>
        <v>79.625</v>
      </c>
      <c r="R81" s="65" t="n">
        <f aca="false">S2!R24</f>
        <v>23</v>
      </c>
      <c r="S81" s="68"/>
    </row>
    <row r="82" customFormat="false" ht="18" hidden="false" customHeight="true" outlineLevel="0" collapsed="false">
      <c r="B82" s="50"/>
      <c r="C82" s="50"/>
      <c r="D82" s="63"/>
      <c r="E82" s="49"/>
      <c r="F82" s="49"/>
      <c r="G82" s="64" t="s">
        <v>13</v>
      </c>
      <c r="H82" s="65" t="n">
        <f aca="false">Ave!F24</f>
        <v>80</v>
      </c>
      <c r="I82" s="65" t="n">
        <f aca="false">Ave!G24</f>
        <v>78</v>
      </c>
      <c r="J82" s="66" t="n">
        <f aca="false">Ave!H24</f>
        <v>91</v>
      </c>
      <c r="K82" s="65" t="n">
        <f aca="false">Ave!I24</f>
        <v>75</v>
      </c>
      <c r="L82" s="65" t="n">
        <f aca="false">Ave!J24</f>
        <v>78</v>
      </c>
      <c r="M82" s="65" t="n">
        <f aca="false">Ave!K24</f>
        <v>85</v>
      </c>
      <c r="N82" s="65" t="n">
        <f aca="false">Ave!L24</f>
        <v>72</v>
      </c>
      <c r="O82" s="65" t="n">
        <f aca="false">Ave!M24</f>
        <v>78</v>
      </c>
      <c r="P82" s="65" t="n">
        <f aca="false">Ave!N24</f>
        <v>637</v>
      </c>
      <c r="Q82" s="67" t="n">
        <f aca="false">Ave!O24</f>
        <v>79.625</v>
      </c>
      <c r="R82" s="65" t="n">
        <f aca="false">Ave!P24</f>
        <v>23</v>
      </c>
      <c r="S82" s="68"/>
    </row>
    <row r="83" customFormat="false" ht="18" hidden="false" customHeight="true" outlineLevel="0" collapsed="false">
      <c r="B83" s="50" t="n">
        <v>21</v>
      </c>
      <c r="C83" s="50" t="n">
        <f aca="false">S1!C25</f>
        <v>21</v>
      </c>
      <c r="D83" s="63" t="str">
        <f aca="false">Ave!C25</f>
        <v>ቃሲም ሰኢድ ሁሴን</v>
      </c>
      <c r="E83" s="49" t="str">
        <f aca="false">S1!E25</f>
        <v>M</v>
      </c>
      <c r="F83" s="49" t="n">
        <f aca="false">S1!F25</f>
        <v>7</v>
      </c>
      <c r="G83" s="64" t="s">
        <v>90</v>
      </c>
      <c r="H83" s="65" t="n">
        <f aca="false">S1!G25</f>
        <v>50</v>
      </c>
      <c r="I83" s="65" t="n">
        <f aca="false">S1!H25</f>
        <v>61</v>
      </c>
      <c r="J83" s="66" t="n">
        <f aca="false">S1!I25</f>
        <v>54</v>
      </c>
      <c r="K83" s="65" t="n">
        <f aca="false">S1!J25</f>
        <v>49</v>
      </c>
      <c r="L83" s="65" t="n">
        <f aca="false">S1!K25</f>
        <v>51</v>
      </c>
      <c r="M83" s="65" t="n">
        <f aca="false">S1!L25</f>
        <v>60</v>
      </c>
      <c r="N83" s="65" t="n">
        <f aca="false">S1!M25</f>
        <v>73</v>
      </c>
      <c r="O83" s="65" t="n">
        <f aca="false">S1!N25</f>
        <v>59</v>
      </c>
      <c r="P83" s="65" t="n">
        <f aca="false">S1!P25</f>
        <v>457</v>
      </c>
      <c r="Q83" s="67" t="n">
        <f aca="false">S1!Q25</f>
        <v>57.125</v>
      </c>
      <c r="R83" s="65" t="n">
        <f aca="false">S1!R25</f>
        <v>48</v>
      </c>
      <c r="S83" s="68" t="str">
        <f aca="false">Ave!Q25</f>
        <v>ተዛውሯል</v>
      </c>
      <c r="AL83" s="108"/>
      <c r="AM83" s="108"/>
      <c r="AN83" s="108"/>
      <c r="AO83" s="108"/>
      <c r="AP83" s="108"/>
    </row>
    <row r="84" customFormat="false" ht="18" hidden="false" customHeight="true" outlineLevel="0" collapsed="false">
      <c r="B84" s="50"/>
      <c r="C84" s="50"/>
      <c r="D84" s="63"/>
      <c r="E84" s="49"/>
      <c r="F84" s="49"/>
      <c r="G84" s="64" t="s">
        <v>91</v>
      </c>
      <c r="H84" s="65" t="n">
        <f aca="false">S2!G25</f>
        <v>50</v>
      </c>
      <c r="I84" s="65" t="n">
        <f aca="false">S2!H25</f>
        <v>61</v>
      </c>
      <c r="J84" s="66" t="n">
        <f aca="false">S2!I25</f>
        <v>54</v>
      </c>
      <c r="K84" s="65" t="n">
        <f aca="false">S2!J25</f>
        <v>49</v>
      </c>
      <c r="L84" s="65" t="n">
        <f aca="false">S2!K25</f>
        <v>51</v>
      </c>
      <c r="M84" s="65" t="n">
        <f aca="false">S2!L25</f>
        <v>60</v>
      </c>
      <c r="N84" s="65" t="n">
        <f aca="false">S2!M25</f>
        <v>73</v>
      </c>
      <c r="O84" s="65" t="n">
        <f aca="false">S2!N25</f>
        <v>59</v>
      </c>
      <c r="P84" s="65" t="n">
        <f aca="false">S2!P25</f>
        <v>457</v>
      </c>
      <c r="Q84" s="67" t="n">
        <f aca="false">S2!Q25</f>
        <v>57.125</v>
      </c>
      <c r="R84" s="65" t="n">
        <f aca="false">S2!R25</f>
        <v>48</v>
      </c>
      <c r="S84" s="68"/>
      <c r="AL84" s="108"/>
      <c r="AM84" s="108"/>
      <c r="AN84" s="108"/>
      <c r="AO84" s="108"/>
      <c r="AP84" s="108"/>
    </row>
    <row r="85" customFormat="false" ht="18" hidden="false" customHeight="true" outlineLevel="0" collapsed="false">
      <c r="B85" s="50"/>
      <c r="C85" s="50"/>
      <c r="D85" s="63"/>
      <c r="E85" s="49"/>
      <c r="F85" s="49"/>
      <c r="G85" s="64" t="s">
        <v>13</v>
      </c>
      <c r="H85" s="65" t="n">
        <f aca="false">Ave!F25</f>
        <v>50</v>
      </c>
      <c r="I85" s="65" t="n">
        <f aca="false">Ave!G25</f>
        <v>61</v>
      </c>
      <c r="J85" s="66" t="n">
        <f aca="false">Ave!H25</f>
        <v>54</v>
      </c>
      <c r="K85" s="65" t="n">
        <f aca="false">Ave!I25</f>
        <v>49</v>
      </c>
      <c r="L85" s="65" t="n">
        <f aca="false">Ave!J25</f>
        <v>51</v>
      </c>
      <c r="M85" s="65" t="n">
        <f aca="false">Ave!K25</f>
        <v>60</v>
      </c>
      <c r="N85" s="65" t="n">
        <f aca="false">Ave!L25</f>
        <v>73</v>
      </c>
      <c r="O85" s="65" t="n">
        <f aca="false">Ave!M25</f>
        <v>59</v>
      </c>
      <c r="P85" s="65" t="n">
        <f aca="false">Ave!N25</f>
        <v>457</v>
      </c>
      <c r="Q85" s="67" t="n">
        <f aca="false">Ave!O25</f>
        <v>57.125</v>
      </c>
      <c r="R85" s="65" t="n">
        <f aca="false">Ave!P25</f>
        <v>48</v>
      </c>
      <c r="S85" s="68"/>
      <c r="AL85" s="108"/>
      <c r="AM85" s="108"/>
      <c r="AN85" s="108"/>
      <c r="AO85" s="108"/>
      <c r="AP85" s="108"/>
    </row>
    <row r="86" customFormat="false" ht="18" hidden="false" customHeight="true" outlineLevel="0" collapsed="false">
      <c r="B86" s="50" t="n">
        <v>22</v>
      </c>
      <c r="C86" s="50" t="n">
        <f aca="false">S1!C26</f>
        <v>22</v>
      </c>
      <c r="D86" s="63" t="str">
        <f aca="false">Ave!C26</f>
        <v>ተማዱር ደሳለኝ ገብርየ</v>
      </c>
      <c r="E86" s="49" t="str">
        <f aca="false">S1!E26</f>
        <v>F</v>
      </c>
      <c r="F86" s="49" t="n">
        <f aca="false">S1!F26</f>
        <v>7</v>
      </c>
      <c r="G86" s="64" t="s">
        <v>90</v>
      </c>
      <c r="H86" s="65" t="n">
        <f aca="false">S1!G26</f>
        <v>94</v>
      </c>
      <c r="I86" s="65" t="n">
        <f aca="false">S1!H26</f>
        <v>95</v>
      </c>
      <c r="J86" s="66" t="n">
        <f aca="false">S1!I26</f>
        <v>96</v>
      </c>
      <c r="K86" s="65" t="n">
        <f aca="false">S1!J26</f>
        <v>89</v>
      </c>
      <c r="L86" s="65" t="n">
        <f aca="false">S1!K26</f>
        <v>96</v>
      </c>
      <c r="M86" s="65" t="n">
        <f aca="false">S1!L26</f>
        <v>85</v>
      </c>
      <c r="N86" s="65" t="n">
        <f aca="false">S1!M26</f>
        <v>89</v>
      </c>
      <c r="O86" s="65" t="n">
        <f aca="false">S1!N26</f>
        <v>70</v>
      </c>
      <c r="P86" s="65" t="n">
        <f aca="false">S1!P26</f>
        <v>714</v>
      </c>
      <c r="Q86" s="67" t="n">
        <f aca="false">S1!Q26</f>
        <v>89.25</v>
      </c>
      <c r="R86" s="65" t="n">
        <f aca="false">S1!R26</f>
        <v>4</v>
      </c>
      <c r="S86" s="68" t="str">
        <f aca="false">Ave!Q26</f>
        <v>ተዛውራለች</v>
      </c>
      <c r="AL86" s="108"/>
      <c r="AM86" s="108"/>
      <c r="AN86" s="108"/>
      <c r="AO86" s="108"/>
      <c r="AP86" s="108"/>
    </row>
    <row r="87" customFormat="false" ht="18" hidden="false" customHeight="true" outlineLevel="0" collapsed="false">
      <c r="B87" s="50"/>
      <c r="C87" s="50"/>
      <c r="D87" s="63"/>
      <c r="E87" s="49"/>
      <c r="F87" s="49"/>
      <c r="G87" s="64" t="s">
        <v>91</v>
      </c>
      <c r="H87" s="65" t="n">
        <f aca="false">S2!G26</f>
        <v>94</v>
      </c>
      <c r="I87" s="65" t="n">
        <f aca="false">S2!H26</f>
        <v>95</v>
      </c>
      <c r="J87" s="66" t="n">
        <f aca="false">S2!I26</f>
        <v>96</v>
      </c>
      <c r="K87" s="65" t="n">
        <f aca="false">S2!J26</f>
        <v>89</v>
      </c>
      <c r="L87" s="65" t="n">
        <f aca="false">S2!K26</f>
        <v>96</v>
      </c>
      <c r="M87" s="65" t="n">
        <f aca="false">S2!L26</f>
        <v>85</v>
      </c>
      <c r="N87" s="65" t="n">
        <f aca="false">S2!M26</f>
        <v>89</v>
      </c>
      <c r="O87" s="65" t="n">
        <f aca="false">S2!N26</f>
        <v>70</v>
      </c>
      <c r="P87" s="65" t="n">
        <f aca="false">S2!P26</f>
        <v>714</v>
      </c>
      <c r="Q87" s="67" t="n">
        <f aca="false">S2!Q26</f>
        <v>89.25</v>
      </c>
      <c r="R87" s="65" t="n">
        <f aca="false">S2!R26</f>
        <v>4</v>
      </c>
      <c r="S87" s="68"/>
      <c r="AL87" s="108"/>
      <c r="AM87" s="108"/>
      <c r="AN87" s="108"/>
      <c r="AO87" s="108"/>
      <c r="AP87" s="108"/>
    </row>
    <row r="88" customFormat="false" ht="18" hidden="false" customHeight="true" outlineLevel="0" collapsed="false">
      <c r="B88" s="50"/>
      <c r="C88" s="50"/>
      <c r="D88" s="63"/>
      <c r="E88" s="49"/>
      <c r="F88" s="49"/>
      <c r="G88" s="64" t="s">
        <v>13</v>
      </c>
      <c r="H88" s="65" t="n">
        <f aca="false">Ave!F26</f>
        <v>94</v>
      </c>
      <c r="I88" s="65" t="n">
        <f aca="false">Ave!G26</f>
        <v>95</v>
      </c>
      <c r="J88" s="66" t="n">
        <f aca="false">Ave!H26</f>
        <v>96</v>
      </c>
      <c r="K88" s="65" t="n">
        <f aca="false">Ave!I26</f>
        <v>89</v>
      </c>
      <c r="L88" s="65" t="n">
        <f aca="false">Ave!J26</f>
        <v>96</v>
      </c>
      <c r="M88" s="65" t="n">
        <f aca="false">Ave!K26</f>
        <v>85</v>
      </c>
      <c r="N88" s="65" t="n">
        <f aca="false">Ave!L26</f>
        <v>89</v>
      </c>
      <c r="O88" s="65" t="n">
        <f aca="false">Ave!M26</f>
        <v>70</v>
      </c>
      <c r="P88" s="65" t="n">
        <f aca="false">Ave!N26</f>
        <v>714</v>
      </c>
      <c r="Q88" s="67" t="n">
        <f aca="false">Ave!O26</f>
        <v>89.25</v>
      </c>
      <c r="R88" s="65" t="n">
        <f aca="false">Ave!P26</f>
        <v>4</v>
      </c>
      <c r="S88" s="68"/>
      <c r="AL88" s="108"/>
      <c r="AM88" s="108"/>
      <c r="AN88" s="108"/>
      <c r="AO88" s="108"/>
      <c r="AP88" s="108"/>
    </row>
    <row r="89" customFormat="false" ht="18" hidden="false" customHeight="true" outlineLevel="0" collapsed="false">
      <c r="B89" s="50" t="n">
        <v>23</v>
      </c>
      <c r="C89" s="50" t="n">
        <f aca="false">S1!C27</f>
        <v>23</v>
      </c>
      <c r="D89" s="63" t="str">
        <f aca="false">Ave!C27</f>
        <v>ተምኪን ሱለይማን ኡመር</v>
      </c>
      <c r="E89" s="49" t="str">
        <f aca="false">S1!E27</f>
        <v>M</v>
      </c>
      <c r="F89" s="49" t="n">
        <f aca="false">S1!F27</f>
        <v>7</v>
      </c>
      <c r="G89" s="64" t="s">
        <v>90</v>
      </c>
      <c r="H89" s="65" t="n">
        <f aca="false">S1!G27</f>
        <v>77</v>
      </c>
      <c r="I89" s="65" t="n">
        <f aca="false">S1!H27</f>
        <v>77</v>
      </c>
      <c r="J89" s="66" t="n">
        <f aca="false">S1!I27</f>
        <v>86</v>
      </c>
      <c r="K89" s="65" t="n">
        <f aca="false">S1!J27</f>
        <v>64</v>
      </c>
      <c r="L89" s="65" t="n">
        <f aca="false">S1!K27</f>
        <v>72</v>
      </c>
      <c r="M89" s="65" t="n">
        <f aca="false">S1!L27</f>
        <v>76</v>
      </c>
      <c r="N89" s="65" t="n">
        <f aca="false">S1!M27</f>
        <v>81</v>
      </c>
      <c r="O89" s="65" t="n">
        <f aca="false">S1!N27</f>
        <v>86</v>
      </c>
      <c r="P89" s="65" t="n">
        <f aca="false">S1!P27</f>
        <v>619</v>
      </c>
      <c r="Q89" s="67" t="n">
        <f aca="false">S1!Q27</f>
        <v>77.375</v>
      </c>
      <c r="R89" s="65" t="n">
        <f aca="false">S1!R27</f>
        <v>27</v>
      </c>
      <c r="S89" s="68" t="str">
        <f aca="false">Ave!Q27</f>
        <v>ተዛውሯል</v>
      </c>
      <c r="AL89" s="108"/>
      <c r="AM89" s="108"/>
      <c r="AN89" s="108"/>
      <c r="AO89" s="108"/>
      <c r="AP89" s="108"/>
    </row>
    <row r="90" customFormat="false" ht="18" hidden="false" customHeight="true" outlineLevel="0" collapsed="false">
      <c r="B90" s="50"/>
      <c r="C90" s="50"/>
      <c r="D90" s="63"/>
      <c r="E90" s="49"/>
      <c r="F90" s="49"/>
      <c r="G90" s="64" t="s">
        <v>91</v>
      </c>
      <c r="H90" s="65" t="n">
        <f aca="false">S2!G27</f>
        <v>77</v>
      </c>
      <c r="I90" s="65" t="n">
        <f aca="false">S2!H27</f>
        <v>77</v>
      </c>
      <c r="J90" s="66" t="n">
        <f aca="false">S2!I27</f>
        <v>86</v>
      </c>
      <c r="K90" s="65" t="n">
        <f aca="false">S2!J27</f>
        <v>64</v>
      </c>
      <c r="L90" s="65" t="n">
        <f aca="false">S2!K27</f>
        <v>72</v>
      </c>
      <c r="M90" s="65" t="n">
        <f aca="false">S2!L27</f>
        <v>76</v>
      </c>
      <c r="N90" s="65" t="n">
        <f aca="false">S2!M27</f>
        <v>81</v>
      </c>
      <c r="O90" s="65" t="n">
        <f aca="false">S2!N27</f>
        <v>86</v>
      </c>
      <c r="P90" s="65" t="n">
        <f aca="false">S2!P27</f>
        <v>619</v>
      </c>
      <c r="Q90" s="67" t="n">
        <f aca="false">S2!Q27</f>
        <v>77.375</v>
      </c>
      <c r="R90" s="65" t="n">
        <f aca="false">S2!R27</f>
        <v>27</v>
      </c>
      <c r="S90" s="68"/>
      <c r="AL90" s="108"/>
      <c r="AM90" s="108"/>
      <c r="AN90" s="108"/>
      <c r="AO90" s="108"/>
      <c r="AP90" s="108"/>
    </row>
    <row r="91" customFormat="false" ht="18" hidden="false" customHeight="true" outlineLevel="0" collapsed="false">
      <c r="B91" s="50"/>
      <c r="C91" s="50"/>
      <c r="D91" s="63"/>
      <c r="E91" s="49"/>
      <c r="F91" s="49"/>
      <c r="G91" s="64" t="s">
        <v>13</v>
      </c>
      <c r="H91" s="65" t="n">
        <f aca="false">Ave!F27</f>
        <v>77</v>
      </c>
      <c r="I91" s="65" t="n">
        <f aca="false">Ave!G27</f>
        <v>77</v>
      </c>
      <c r="J91" s="66" t="n">
        <f aca="false">Ave!H27</f>
        <v>86</v>
      </c>
      <c r="K91" s="65" t="n">
        <f aca="false">Ave!I27</f>
        <v>64</v>
      </c>
      <c r="L91" s="65" t="n">
        <f aca="false">Ave!J27</f>
        <v>72</v>
      </c>
      <c r="M91" s="65" t="n">
        <f aca="false">Ave!K27</f>
        <v>76</v>
      </c>
      <c r="N91" s="65" t="n">
        <f aca="false">Ave!L27</f>
        <v>81</v>
      </c>
      <c r="O91" s="65" t="n">
        <f aca="false">Ave!M27</f>
        <v>86</v>
      </c>
      <c r="P91" s="65" t="n">
        <f aca="false">Ave!N27</f>
        <v>619</v>
      </c>
      <c r="Q91" s="67" t="n">
        <f aca="false">Ave!O27</f>
        <v>77.375</v>
      </c>
      <c r="R91" s="65" t="n">
        <f aca="false">Ave!P27</f>
        <v>27</v>
      </c>
      <c r="S91" s="68"/>
      <c r="AL91" s="108"/>
      <c r="AM91" s="108"/>
      <c r="AN91" s="108"/>
      <c r="AO91" s="108"/>
      <c r="AP91" s="108"/>
    </row>
    <row r="92" customFormat="false" ht="18" hidden="false" customHeight="true" outlineLevel="0" collapsed="false">
      <c r="B92" s="50" t="n">
        <v>24</v>
      </c>
      <c r="C92" s="50" t="n">
        <f aca="false">S1!C28</f>
        <v>24</v>
      </c>
      <c r="D92" s="63" t="str">
        <f aca="false">Ave!C28</f>
        <v>ተውፊቅ አንዋር ብርሀን</v>
      </c>
      <c r="E92" s="49" t="str">
        <f aca="false">S1!E28</f>
        <v>M</v>
      </c>
      <c r="F92" s="49" t="n">
        <f aca="false">S1!F28</f>
        <v>7</v>
      </c>
      <c r="G92" s="64" t="s">
        <v>90</v>
      </c>
      <c r="H92" s="65" t="n">
        <f aca="false">S1!G28</f>
        <v>87</v>
      </c>
      <c r="I92" s="65" t="n">
        <f aca="false">S1!H28</f>
        <v>75</v>
      </c>
      <c r="J92" s="66" t="n">
        <f aca="false">S1!I28</f>
        <v>75</v>
      </c>
      <c r="K92" s="65" t="n">
        <f aca="false">S1!J28</f>
        <v>63</v>
      </c>
      <c r="L92" s="65" t="n">
        <f aca="false">S1!K28</f>
        <v>64</v>
      </c>
      <c r="M92" s="65" t="n">
        <f aca="false">S1!L28</f>
        <v>78</v>
      </c>
      <c r="N92" s="65" t="n">
        <f aca="false">S1!M28</f>
        <v>72</v>
      </c>
      <c r="O92" s="65" t="n">
        <f aca="false">S1!N28</f>
        <v>73</v>
      </c>
      <c r="P92" s="65" t="n">
        <f aca="false">S1!P28</f>
        <v>587</v>
      </c>
      <c r="Q92" s="67" t="n">
        <f aca="false">S1!Q28</f>
        <v>73.375</v>
      </c>
      <c r="R92" s="65" t="n">
        <f aca="false">S1!R28</f>
        <v>34</v>
      </c>
      <c r="S92" s="68" t="str">
        <f aca="false">Ave!Q28</f>
        <v>ተዛውሯል</v>
      </c>
      <c r="AL92" s="108"/>
      <c r="AM92" s="108"/>
      <c r="AN92" s="108"/>
      <c r="AO92" s="108"/>
      <c r="AP92" s="108"/>
    </row>
    <row r="93" customFormat="false" ht="18" hidden="false" customHeight="true" outlineLevel="0" collapsed="false">
      <c r="B93" s="50"/>
      <c r="C93" s="50"/>
      <c r="D93" s="63"/>
      <c r="E93" s="49"/>
      <c r="F93" s="49"/>
      <c r="G93" s="64" t="s">
        <v>91</v>
      </c>
      <c r="H93" s="65" t="n">
        <f aca="false">S2!G28</f>
        <v>87</v>
      </c>
      <c r="I93" s="65" t="n">
        <f aca="false">S2!H28</f>
        <v>75</v>
      </c>
      <c r="J93" s="66" t="n">
        <f aca="false">S2!I28</f>
        <v>75</v>
      </c>
      <c r="K93" s="65" t="n">
        <f aca="false">S2!J28</f>
        <v>63</v>
      </c>
      <c r="L93" s="65" t="n">
        <f aca="false">S2!K28</f>
        <v>64</v>
      </c>
      <c r="M93" s="65" t="n">
        <f aca="false">S2!L28</f>
        <v>78</v>
      </c>
      <c r="N93" s="65" t="n">
        <f aca="false">S2!M28</f>
        <v>72</v>
      </c>
      <c r="O93" s="65" t="n">
        <f aca="false">S2!N28</f>
        <v>73</v>
      </c>
      <c r="P93" s="65" t="n">
        <f aca="false">S2!P28</f>
        <v>587</v>
      </c>
      <c r="Q93" s="67" t="n">
        <f aca="false">S2!Q28</f>
        <v>73.375</v>
      </c>
      <c r="R93" s="65" t="n">
        <f aca="false">S2!R28</f>
        <v>34</v>
      </c>
      <c r="S93" s="68"/>
      <c r="AL93" s="108"/>
      <c r="AM93" s="108"/>
      <c r="AN93" s="108"/>
      <c r="AO93" s="108"/>
      <c r="AP93" s="108"/>
    </row>
    <row r="94" customFormat="false" ht="18" hidden="false" customHeight="true" outlineLevel="0" collapsed="false">
      <c r="B94" s="50"/>
      <c r="C94" s="50"/>
      <c r="D94" s="63"/>
      <c r="E94" s="49"/>
      <c r="F94" s="49"/>
      <c r="G94" s="64" t="s">
        <v>13</v>
      </c>
      <c r="H94" s="65" t="n">
        <f aca="false">Ave!F28</f>
        <v>87</v>
      </c>
      <c r="I94" s="65" t="n">
        <f aca="false">Ave!G28</f>
        <v>75</v>
      </c>
      <c r="J94" s="66" t="n">
        <f aca="false">Ave!H28</f>
        <v>75</v>
      </c>
      <c r="K94" s="65" t="n">
        <f aca="false">Ave!I28</f>
        <v>63</v>
      </c>
      <c r="L94" s="65" t="n">
        <f aca="false">Ave!J28</f>
        <v>64</v>
      </c>
      <c r="M94" s="65" t="n">
        <f aca="false">Ave!K28</f>
        <v>78</v>
      </c>
      <c r="N94" s="65" t="n">
        <f aca="false">Ave!L28</f>
        <v>72</v>
      </c>
      <c r="O94" s="65" t="n">
        <f aca="false">Ave!M28</f>
        <v>73</v>
      </c>
      <c r="P94" s="65" t="n">
        <f aca="false">Ave!N28</f>
        <v>587</v>
      </c>
      <c r="Q94" s="67" t="n">
        <f aca="false">Ave!O28</f>
        <v>73.375</v>
      </c>
      <c r="R94" s="65" t="n">
        <f aca="false">Ave!P28</f>
        <v>34</v>
      </c>
      <c r="S94" s="68"/>
      <c r="AL94" s="108"/>
      <c r="AM94" s="108"/>
      <c r="AN94" s="108"/>
      <c r="AO94" s="108"/>
      <c r="AP94" s="108"/>
    </row>
    <row r="95" s="74" customFormat="true" ht="18" hidden="false" customHeight="true" outlineLevel="0" collapsed="false">
      <c r="B95" s="75"/>
      <c r="C95" s="75"/>
      <c r="D95" s="76"/>
      <c r="E95" s="76"/>
      <c r="F95" s="76"/>
      <c r="G95" s="76"/>
      <c r="H95" s="75"/>
      <c r="I95" s="75"/>
      <c r="J95" s="77"/>
      <c r="K95" s="75"/>
      <c r="L95" s="75"/>
      <c r="M95" s="75"/>
      <c r="N95" s="75"/>
      <c r="O95" s="75"/>
      <c r="P95" s="75"/>
      <c r="Q95" s="75"/>
      <c r="R95" s="75"/>
      <c r="S95" s="78"/>
      <c r="T95" s="75"/>
      <c r="U95" s="75"/>
      <c r="V95" s="79"/>
    </row>
    <row r="96" s="74" customFormat="true" ht="18" hidden="false" customHeight="true" outlineLevel="0" collapsed="false">
      <c r="B96" s="75"/>
      <c r="C96" s="75"/>
      <c r="D96" s="106" t="s">
        <v>92</v>
      </c>
      <c r="E96" s="106"/>
      <c r="F96" s="106"/>
      <c r="G96" s="76"/>
      <c r="H96" s="75"/>
      <c r="I96" s="82" t="s">
        <v>93</v>
      </c>
      <c r="J96" s="82"/>
      <c r="K96" s="82"/>
      <c r="L96" s="82"/>
      <c r="M96" s="82"/>
      <c r="N96" s="83" t="s">
        <v>94</v>
      </c>
      <c r="O96" s="83"/>
      <c r="P96" s="83"/>
      <c r="Q96" s="83"/>
      <c r="R96" s="83"/>
      <c r="S96" s="83"/>
      <c r="T96" s="83"/>
      <c r="U96" s="83"/>
      <c r="V96" s="79"/>
    </row>
    <row r="97" s="74" customFormat="true" ht="18" hidden="false" customHeight="true" outlineLevel="0" collapsed="false">
      <c r="B97" s="75"/>
      <c r="C97" s="75"/>
      <c r="D97" s="84" t="s">
        <v>95</v>
      </c>
      <c r="E97" s="84"/>
      <c r="F97" s="84"/>
      <c r="G97" s="76"/>
      <c r="H97" s="75"/>
      <c r="I97" s="85" t="s">
        <v>99</v>
      </c>
      <c r="J97" s="85"/>
      <c r="K97" s="85"/>
      <c r="L97" s="85"/>
      <c r="M97" s="85"/>
      <c r="N97" s="75" t="s">
        <v>96</v>
      </c>
      <c r="O97" s="75"/>
      <c r="P97" s="75"/>
      <c r="Q97" s="75"/>
      <c r="R97" s="75"/>
      <c r="S97" s="86"/>
      <c r="T97" s="87"/>
      <c r="U97" s="87"/>
      <c r="V97" s="79"/>
    </row>
    <row r="98" s="74" customFormat="true" ht="18" hidden="false" customHeight="true" outlineLevel="0" collapsed="false">
      <c r="B98" s="75"/>
      <c r="C98" s="75"/>
      <c r="D98" s="84" t="s">
        <v>97</v>
      </c>
      <c r="E98" s="84"/>
      <c r="F98" s="84"/>
      <c r="G98" s="76"/>
      <c r="H98" s="75"/>
      <c r="I98" s="88" t="s">
        <v>98</v>
      </c>
      <c r="J98" s="88"/>
      <c r="K98" s="88"/>
      <c r="L98" s="88"/>
      <c r="M98" s="88"/>
      <c r="N98" s="89" t="s">
        <v>97</v>
      </c>
      <c r="O98" s="89"/>
      <c r="P98" s="89"/>
      <c r="Q98" s="89"/>
      <c r="R98" s="89"/>
      <c r="S98" s="89"/>
      <c r="T98" s="89"/>
      <c r="U98" s="89"/>
      <c r="V98" s="79"/>
    </row>
    <row r="99" s="74" customFormat="true" ht="18" hidden="false" customHeight="true" outlineLevel="0" collapsed="false">
      <c r="B99" s="75"/>
      <c r="C99" s="75"/>
      <c r="D99" s="76"/>
      <c r="E99" s="76"/>
      <c r="F99" s="76"/>
      <c r="G99" s="76"/>
      <c r="H99" s="75"/>
      <c r="I99" s="75"/>
      <c r="J99" s="77"/>
      <c r="K99" s="75"/>
      <c r="L99" s="75"/>
      <c r="M99" s="75"/>
      <c r="N99" s="75"/>
      <c r="O99" s="75"/>
      <c r="P99" s="75"/>
      <c r="Q99" s="75"/>
      <c r="R99" s="75"/>
      <c r="S99" s="78"/>
      <c r="T99" s="75"/>
      <c r="U99" s="75"/>
      <c r="V99" s="79"/>
    </row>
    <row r="100" s="90" customFormat="true" ht="18" hidden="false" customHeight="true" outlineLevel="0" collapsed="false">
      <c r="B100" s="76"/>
      <c r="C100" s="76"/>
      <c r="D100" s="91" t="s">
        <v>0</v>
      </c>
      <c r="E100" s="42" t="s">
        <v>1</v>
      </c>
      <c r="F100" s="76"/>
      <c r="G100" s="76"/>
      <c r="H100" s="76"/>
      <c r="I100" s="76"/>
      <c r="J100" s="92"/>
      <c r="K100" s="76"/>
      <c r="L100" s="76"/>
      <c r="M100" s="76" t="s">
        <v>87</v>
      </c>
      <c r="N100" s="76"/>
      <c r="O100" s="76"/>
      <c r="P100" s="76"/>
      <c r="Q100" s="76"/>
      <c r="R100" s="76"/>
      <c r="S100" s="78"/>
      <c r="T100" s="76"/>
      <c r="U100" s="76"/>
      <c r="V100" s="76"/>
    </row>
    <row r="101" s="93" customFormat="true" ht="18" hidden="false" customHeight="true" outlineLevel="0" collapsed="false">
      <c r="B101" s="76"/>
      <c r="C101" s="76"/>
      <c r="D101" s="76"/>
      <c r="E101" s="76"/>
      <c r="F101" s="76"/>
      <c r="G101" s="76"/>
      <c r="H101" s="76" t="s">
        <v>3</v>
      </c>
      <c r="I101" s="76"/>
      <c r="J101" s="92"/>
      <c r="K101" s="76" t="s">
        <v>4</v>
      </c>
      <c r="L101" s="76"/>
      <c r="M101" s="76"/>
      <c r="N101" s="76"/>
      <c r="O101" s="76"/>
      <c r="P101" s="76"/>
      <c r="Q101" s="76"/>
      <c r="R101" s="76"/>
      <c r="S101" s="78"/>
      <c r="T101" s="76"/>
      <c r="U101" s="76"/>
      <c r="V101" s="94"/>
    </row>
    <row r="102" s="95" customFormat="true" ht="18" hidden="false" customHeight="true" outlineLevel="0" collapsed="false">
      <c r="B102" s="96" t="s">
        <v>5</v>
      </c>
      <c r="C102" s="97"/>
      <c r="D102" s="69" t="s">
        <v>7</v>
      </c>
      <c r="E102" s="69" t="s">
        <v>8</v>
      </c>
      <c r="F102" s="69" t="s">
        <v>9</v>
      </c>
      <c r="G102" s="69" t="s">
        <v>88</v>
      </c>
      <c r="H102" s="97" t="s">
        <v>10</v>
      </c>
      <c r="I102" s="97"/>
      <c r="J102" s="97"/>
      <c r="K102" s="97"/>
      <c r="L102" s="97"/>
      <c r="M102" s="97"/>
      <c r="N102" s="97"/>
      <c r="O102" s="97"/>
      <c r="P102" s="96" t="s">
        <v>12</v>
      </c>
      <c r="Q102" s="96" t="s">
        <v>13</v>
      </c>
      <c r="R102" s="96" t="s">
        <v>14</v>
      </c>
      <c r="S102" s="98" t="s">
        <v>76</v>
      </c>
      <c r="T102" s="99"/>
      <c r="U102" s="99"/>
      <c r="V102" s="100"/>
    </row>
    <row r="103" s="74" customFormat="true" ht="18" hidden="false" customHeight="true" outlineLevel="0" collapsed="false">
      <c r="B103" s="96"/>
      <c r="C103" s="70"/>
      <c r="D103" s="69"/>
      <c r="E103" s="69"/>
      <c r="F103" s="69"/>
      <c r="G103" s="69"/>
      <c r="H103" s="70" t="s">
        <v>15</v>
      </c>
      <c r="I103" s="70" t="s">
        <v>16</v>
      </c>
      <c r="J103" s="71" t="s">
        <v>17</v>
      </c>
      <c r="K103" s="70" t="s">
        <v>18</v>
      </c>
      <c r="L103" s="70" t="s">
        <v>19</v>
      </c>
      <c r="M103" s="70" t="s">
        <v>20</v>
      </c>
      <c r="N103" s="70" t="s">
        <v>21</v>
      </c>
      <c r="O103" s="70" t="s">
        <v>22</v>
      </c>
      <c r="P103" s="96"/>
      <c r="Q103" s="96"/>
      <c r="R103" s="96"/>
      <c r="S103" s="98"/>
      <c r="T103" s="75"/>
      <c r="U103" s="75"/>
      <c r="V103" s="79"/>
    </row>
    <row r="104" s="74" customFormat="true" ht="18" hidden="false" customHeight="true" outlineLevel="0" collapsed="false">
      <c r="B104" s="96" t="n">
        <v>25</v>
      </c>
      <c r="C104" s="70"/>
      <c r="D104" s="109" t="str">
        <f aca="false">Ave!C29</f>
        <v>ነጃት አብዱረህማን እንድሪስ</v>
      </c>
      <c r="E104" s="110" t="str">
        <f aca="false">S1!E29</f>
        <v>F</v>
      </c>
      <c r="F104" s="110" t="n">
        <f aca="false">S1!F29</f>
        <v>7</v>
      </c>
      <c r="G104" s="64" t="s">
        <v>90</v>
      </c>
      <c r="H104" s="70" t="n">
        <f aca="false">S1!G29</f>
        <v>96</v>
      </c>
      <c r="I104" s="70" t="n">
        <f aca="false">S1!H29</f>
        <v>99</v>
      </c>
      <c r="J104" s="71" t="n">
        <f aca="false">S1!I29</f>
        <v>97</v>
      </c>
      <c r="K104" s="70" t="n">
        <f aca="false">S1!J29</f>
        <v>89</v>
      </c>
      <c r="L104" s="70" t="n">
        <f aca="false">S1!K29</f>
        <v>92</v>
      </c>
      <c r="M104" s="70" t="n">
        <f aca="false">S1!L29</f>
        <v>87</v>
      </c>
      <c r="N104" s="70" t="n">
        <f aca="false">S1!M29</f>
        <v>95</v>
      </c>
      <c r="O104" s="70" t="n">
        <f aca="false">S1!N29</f>
        <v>89</v>
      </c>
      <c r="P104" s="70" t="n">
        <f aca="false">S1!P29</f>
        <v>744</v>
      </c>
      <c r="Q104" s="72" t="n">
        <f aca="false">S1!Q29</f>
        <v>93</v>
      </c>
      <c r="R104" s="70" t="n">
        <f aca="false">S1!R29</f>
        <v>3</v>
      </c>
      <c r="S104" s="111" t="str">
        <f aca="false">Ave!Q29</f>
        <v>ተዛውራለች</v>
      </c>
      <c r="T104" s="75"/>
      <c r="U104" s="75"/>
      <c r="V104" s="79"/>
    </row>
    <row r="105" s="74" customFormat="true" ht="18" hidden="false" customHeight="true" outlineLevel="0" collapsed="false">
      <c r="B105" s="96"/>
      <c r="C105" s="70"/>
      <c r="D105" s="109"/>
      <c r="E105" s="110"/>
      <c r="F105" s="110"/>
      <c r="G105" s="64" t="s">
        <v>91</v>
      </c>
      <c r="H105" s="70" t="n">
        <f aca="false">S2!G29</f>
        <v>96</v>
      </c>
      <c r="I105" s="70" t="n">
        <f aca="false">S2!H29</f>
        <v>99</v>
      </c>
      <c r="J105" s="71" t="n">
        <f aca="false">S2!I29</f>
        <v>97</v>
      </c>
      <c r="K105" s="70" t="n">
        <f aca="false">S2!J29</f>
        <v>89</v>
      </c>
      <c r="L105" s="70" t="n">
        <f aca="false">S2!K29</f>
        <v>92</v>
      </c>
      <c r="M105" s="70" t="n">
        <f aca="false">S2!L29</f>
        <v>87</v>
      </c>
      <c r="N105" s="70" t="n">
        <f aca="false">S2!M29</f>
        <v>95</v>
      </c>
      <c r="O105" s="70" t="n">
        <f aca="false">S2!N29</f>
        <v>89</v>
      </c>
      <c r="P105" s="70" t="n">
        <f aca="false">S2!P29</f>
        <v>744</v>
      </c>
      <c r="Q105" s="72" t="n">
        <f aca="false">S2!Q29</f>
        <v>93</v>
      </c>
      <c r="R105" s="70" t="n">
        <f aca="false">S2!R29</f>
        <v>3</v>
      </c>
      <c r="S105" s="111"/>
      <c r="T105" s="75"/>
      <c r="U105" s="75"/>
      <c r="V105" s="79"/>
    </row>
    <row r="106" s="74" customFormat="true" ht="18" hidden="false" customHeight="true" outlineLevel="0" collapsed="false">
      <c r="B106" s="96"/>
      <c r="C106" s="70"/>
      <c r="D106" s="109"/>
      <c r="E106" s="110"/>
      <c r="F106" s="110"/>
      <c r="G106" s="64" t="s">
        <v>13</v>
      </c>
      <c r="H106" s="70" t="n">
        <f aca="false">Ave!F29</f>
        <v>96</v>
      </c>
      <c r="I106" s="70" t="n">
        <f aca="false">Ave!G29</f>
        <v>99</v>
      </c>
      <c r="J106" s="71" t="n">
        <f aca="false">Ave!H29</f>
        <v>97</v>
      </c>
      <c r="K106" s="70" t="n">
        <f aca="false">Ave!I29</f>
        <v>89</v>
      </c>
      <c r="L106" s="70" t="n">
        <f aca="false">Ave!J29</f>
        <v>92</v>
      </c>
      <c r="M106" s="70" t="n">
        <f aca="false">Ave!K29</f>
        <v>87</v>
      </c>
      <c r="N106" s="70" t="n">
        <f aca="false">Ave!L29</f>
        <v>95</v>
      </c>
      <c r="O106" s="70" t="n">
        <f aca="false">Ave!M29</f>
        <v>89</v>
      </c>
      <c r="P106" s="70" t="n">
        <f aca="false">Ave!N29</f>
        <v>744</v>
      </c>
      <c r="Q106" s="72" t="n">
        <f aca="false">Ave!O29</f>
        <v>93</v>
      </c>
      <c r="R106" s="70" t="n">
        <f aca="false">Ave!P29</f>
        <v>3</v>
      </c>
      <c r="S106" s="111"/>
      <c r="T106" s="75"/>
      <c r="U106" s="75"/>
      <c r="V106" s="79"/>
    </row>
    <row r="107" s="74" customFormat="true" ht="18" hidden="false" customHeight="true" outlineLevel="0" collapsed="false">
      <c r="B107" s="96" t="n">
        <v>26</v>
      </c>
      <c r="C107" s="70"/>
      <c r="D107" s="109" t="str">
        <f aca="false">Ave!C30</f>
        <v>አህላም ሙሀመድ ብርሀኔ</v>
      </c>
      <c r="E107" s="110" t="str">
        <f aca="false">S1!E30</f>
        <v>F</v>
      </c>
      <c r="F107" s="110" t="n">
        <f aca="false">S1!F30</f>
        <v>7</v>
      </c>
      <c r="G107" s="64" t="s">
        <v>90</v>
      </c>
      <c r="H107" s="70" t="n">
        <f aca="false">S1!G30</f>
        <v>91</v>
      </c>
      <c r="I107" s="70" t="n">
        <f aca="false">S1!H30</f>
        <v>91</v>
      </c>
      <c r="J107" s="71" t="n">
        <f aca="false">S1!I30</f>
        <v>90</v>
      </c>
      <c r="K107" s="70" t="n">
        <f aca="false">S1!J30</f>
        <v>78</v>
      </c>
      <c r="L107" s="70" t="n">
        <f aca="false">S1!K30</f>
        <v>96</v>
      </c>
      <c r="M107" s="70" t="n">
        <f aca="false">S1!L30</f>
        <v>83</v>
      </c>
      <c r="N107" s="70" t="n">
        <f aca="false">S1!M30</f>
        <v>93</v>
      </c>
      <c r="O107" s="70" t="n">
        <f aca="false">S1!N30</f>
        <v>73</v>
      </c>
      <c r="P107" s="70" t="n">
        <f aca="false">S1!P30</f>
        <v>695</v>
      </c>
      <c r="Q107" s="72" t="n">
        <f aca="false">S1!Q30</f>
        <v>86.875</v>
      </c>
      <c r="R107" s="70" t="n">
        <f aca="false">S1!R30</f>
        <v>8</v>
      </c>
      <c r="S107" s="111" t="str">
        <f aca="false">Ave!Q30</f>
        <v>ተዛውራለች</v>
      </c>
      <c r="T107" s="75"/>
      <c r="U107" s="75"/>
      <c r="V107" s="79"/>
    </row>
    <row r="108" s="74" customFormat="true" ht="18" hidden="false" customHeight="true" outlineLevel="0" collapsed="false">
      <c r="B108" s="96"/>
      <c r="C108" s="70"/>
      <c r="D108" s="109"/>
      <c r="E108" s="110"/>
      <c r="F108" s="110"/>
      <c r="G108" s="64" t="s">
        <v>91</v>
      </c>
      <c r="H108" s="70" t="n">
        <f aca="false">S2!G30</f>
        <v>91</v>
      </c>
      <c r="I108" s="70" t="n">
        <f aca="false">S2!H30</f>
        <v>91</v>
      </c>
      <c r="J108" s="71" t="n">
        <f aca="false">S2!I30</f>
        <v>90</v>
      </c>
      <c r="K108" s="70" t="n">
        <f aca="false">S2!J30</f>
        <v>78</v>
      </c>
      <c r="L108" s="70" t="n">
        <f aca="false">S2!K30</f>
        <v>96</v>
      </c>
      <c r="M108" s="70" t="n">
        <f aca="false">S2!L30</f>
        <v>83</v>
      </c>
      <c r="N108" s="70" t="n">
        <f aca="false">S2!M30</f>
        <v>93</v>
      </c>
      <c r="O108" s="70" t="n">
        <f aca="false">S2!N30</f>
        <v>73</v>
      </c>
      <c r="P108" s="70" t="n">
        <f aca="false">S2!P30</f>
        <v>695</v>
      </c>
      <c r="Q108" s="72" t="n">
        <f aca="false">S2!Q30</f>
        <v>86.875</v>
      </c>
      <c r="R108" s="70" t="n">
        <f aca="false">S2!R30</f>
        <v>8</v>
      </c>
      <c r="S108" s="111"/>
      <c r="T108" s="75"/>
      <c r="U108" s="75"/>
      <c r="V108" s="79"/>
    </row>
    <row r="109" s="74" customFormat="true" ht="18" hidden="false" customHeight="true" outlineLevel="0" collapsed="false">
      <c r="B109" s="96"/>
      <c r="C109" s="70"/>
      <c r="D109" s="109"/>
      <c r="E109" s="110"/>
      <c r="F109" s="110"/>
      <c r="G109" s="64" t="s">
        <v>13</v>
      </c>
      <c r="H109" s="70" t="n">
        <f aca="false">Ave!F30</f>
        <v>91</v>
      </c>
      <c r="I109" s="70" t="n">
        <f aca="false">Ave!G30</f>
        <v>91</v>
      </c>
      <c r="J109" s="71" t="n">
        <f aca="false">Ave!H30</f>
        <v>90</v>
      </c>
      <c r="K109" s="70" t="n">
        <f aca="false">Ave!I30</f>
        <v>78</v>
      </c>
      <c r="L109" s="70" t="n">
        <f aca="false">Ave!J30</f>
        <v>96</v>
      </c>
      <c r="M109" s="70" t="n">
        <f aca="false">Ave!K30</f>
        <v>83</v>
      </c>
      <c r="N109" s="70" t="n">
        <f aca="false">Ave!L30</f>
        <v>93</v>
      </c>
      <c r="O109" s="70" t="n">
        <f aca="false">Ave!M30</f>
        <v>73</v>
      </c>
      <c r="P109" s="70" t="n">
        <f aca="false">Ave!N30</f>
        <v>695</v>
      </c>
      <c r="Q109" s="72" t="n">
        <f aca="false">Ave!O30</f>
        <v>86.875</v>
      </c>
      <c r="R109" s="70" t="n">
        <f aca="false">Ave!P30</f>
        <v>8</v>
      </c>
      <c r="S109" s="111"/>
      <c r="T109" s="75"/>
      <c r="U109" s="75"/>
      <c r="V109" s="79"/>
    </row>
    <row r="110" customFormat="false" ht="18" hidden="false" customHeight="true" outlineLevel="0" collapsed="false">
      <c r="B110" s="50" t="n">
        <v>27</v>
      </c>
      <c r="C110" s="50" t="n">
        <f aca="false">S1!C31</f>
        <v>27</v>
      </c>
      <c r="D110" s="63" t="str">
        <f aca="false">Ave!C31</f>
        <v>አህመድ ሙሀመድ ፈንታ</v>
      </c>
      <c r="E110" s="49" t="str">
        <f aca="false">S1!E31</f>
        <v>F</v>
      </c>
      <c r="F110" s="49" t="n">
        <f aca="false">S1!F31</f>
        <v>7</v>
      </c>
      <c r="G110" s="64" t="s">
        <v>90</v>
      </c>
      <c r="H110" s="65" t="n">
        <f aca="false">S1!G31</f>
        <v>25</v>
      </c>
      <c r="I110" s="65" t="n">
        <f aca="false">S1!H31</f>
        <v>32</v>
      </c>
      <c r="J110" s="66" t="n">
        <f aca="false">S1!I31</f>
        <v>32</v>
      </c>
      <c r="K110" s="65" t="n">
        <f aca="false">S1!J31</f>
        <v>60</v>
      </c>
      <c r="L110" s="65" t="n">
        <f aca="false">S1!K31</f>
        <v>24</v>
      </c>
      <c r="M110" s="65" t="n">
        <f aca="false">S1!L31</f>
        <v>36</v>
      </c>
      <c r="N110" s="65" t="n">
        <f aca="false">S1!M31</f>
        <v>25</v>
      </c>
      <c r="O110" s="65" t="n">
        <f aca="false">S1!N31</f>
        <v>60</v>
      </c>
      <c r="P110" s="65" t="n">
        <f aca="false">S1!P31</f>
        <v>294</v>
      </c>
      <c r="Q110" s="67" t="n">
        <f aca="false">S1!Q31</f>
        <v>36.75</v>
      </c>
      <c r="R110" s="65" t="n">
        <f aca="false">S1!R31</f>
        <v>49</v>
      </c>
      <c r="S110" s="68" t="str">
        <f aca="false">Ave!Q31</f>
        <v>አልተዛወረችም</v>
      </c>
      <c r="AL110" s="108"/>
      <c r="AM110" s="108"/>
      <c r="AN110" s="108"/>
      <c r="AO110" s="108"/>
      <c r="AP110" s="108"/>
    </row>
    <row r="111" customFormat="false" ht="18" hidden="false" customHeight="true" outlineLevel="0" collapsed="false">
      <c r="B111" s="50"/>
      <c r="C111" s="50"/>
      <c r="D111" s="63"/>
      <c r="E111" s="49"/>
      <c r="F111" s="49"/>
      <c r="G111" s="64" t="s">
        <v>91</v>
      </c>
      <c r="H111" s="65" t="n">
        <f aca="false">S2!G31</f>
        <v>25</v>
      </c>
      <c r="I111" s="65" t="n">
        <f aca="false">S2!H31</f>
        <v>32</v>
      </c>
      <c r="J111" s="66" t="n">
        <f aca="false">S2!I31</f>
        <v>32</v>
      </c>
      <c r="K111" s="65" t="n">
        <f aca="false">S2!J31</f>
        <v>60</v>
      </c>
      <c r="L111" s="65" t="n">
        <f aca="false">S2!K31</f>
        <v>24</v>
      </c>
      <c r="M111" s="65" t="n">
        <f aca="false">S2!L31</f>
        <v>36</v>
      </c>
      <c r="N111" s="65" t="n">
        <f aca="false">S2!M31</f>
        <v>25</v>
      </c>
      <c r="O111" s="65" t="n">
        <f aca="false">S2!N31</f>
        <v>60</v>
      </c>
      <c r="P111" s="65" t="n">
        <f aca="false">S2!P31</f>
        <v>294</v>
      </c>
      <c r="Q111" s="67" t="n">
        <f aca="false">S2!Q31</f>
        <v>36.75</v>
      </c>
      <c r="R111" s="65" t="n">
        <f aca="false">S2!R31</f>
        <v>49</v>
      </c>
      <c r="S111" s="68"/>
      <c r="AL111" s="108"/>
      <c r="AM111" s="108"/>
      <c r="AN111" s="108"/>
      <c r="AO111" s="108"/>
      <c r="AP111" s="108"/>
    </row>
    <row r="112" customFormat="false" ht="18" hidden="false" customHeight="true" outlineLevel="0" collapsed="false">
      <c r="B112" s="50"/>
      <c r="C112" s="50"/>
      <c r="D112" s="63"/>
      <c r="E112" s="49"/>
      <c r="F112" s="49"/>
      <c r="G112" s="64" t="s">
        <v>13</v>
      </c>
      <c r="H112" s="65" t="n">
        <f aca="false">Ave!F31</f>
        <v>25</v>
      </c>
      <c r="I112" s="65" t="n">
        <f aca="false">Ave!G31</f>
        <v>32</v>
      </c>
      <c r="J112" s="66" t="n">
        <f aca="false">Ave!H31</f>
        <v>32</v>
      </c>
      <c r="K112" s="65" t="n">
        <f aca="false">Ave!I31</f>
        <v>60</v>
      </c>
      <c r="L112" s="65" t="n">
        <f aca="false">Ave!J31</f>
        <v>24</v>
      </c>
      <c r="M112" s="65" t="n">
        <f aca="false">Ave!K31</f>
        <v>36</v>
      </c>
      <c r="N112" s="65" t="n">
        <f aca="false">Ave!L31</f>
        <v>25</v>
      </c>
      <c r="O112" s="65" t="n">
        <f aca="false">Ave!M31</f>
        <v>60</v>
      </c>
      <c r="P112" s="65" t="n">
        <f aca="false">Ave!N31</f>
        <v>294</v>
      </c>
      <c r="Q112" s="67" t="n">
        <f aca="false">Ave!O31</f>
        <v>36.75</v>
      </c>
      <c r="R112" s="65" t="n">
        <f aca="false">Ave!P31</f>
        <v>49</v>
      </c>
      <c r="S112" s="68"/>
      <c r="AL112" s="108"/>
      <c r="AM112" s="108"/>
      <c r="AN112" s="108"/>
      <c r="AO112" s="108"/>
      <c r="AP112" s="108"/>
    </row>
    <row r="113" customFormat="false" ht="18" hidden="false" customHeight="true" outlineLevel="0" collapsed="false">
      <c r="B113" s="50" t="n">
        <v>28</v>
      </c>
      <c r="C113" s="50" t="n">
        <f aca="false">S1!C32</f>
        <v>28</v>
      </c>
      <c r="D113" s="63" t="str">
        <f aca="false">Ave!C32</f>
        <v>አመተረህማን ሙሀመድ ሰኢድ</v>
      </c>
      <c r="E113" s="49" t="str">
        <f aca="false">S1!E32</f>
        <v>F</v>
      </c>
      <c r="F113" s="49" t="n">
        <f aca="false">S1!F32</f>
        <v>7</v>
      </c>
      <c r="G113" s="64" t="s">
        <v>90</v>
      </c>
      <c r="H113" s="65" t="n">
        <f aca="false">S1!G32</f>
        <v>77</v>
      </c>
      <c r="I113" s="65" t="n">
        <f aca="false">S1!H32</f>
        <v>84</v>
      </c>
      <c r="J113" s="66" t="n">
        <f aca="false">S1!I32</f>
        <v>90</v>
      </c>
      <c r="K113" s="65" t="n">
        <f aca="false">S1!J32</f>
        <v>63</v>
      </c>
      <c r="L113" s="65" t="n">
        <f aca="false">S1!K32</f>
        <v>70</v>
      </c>
      <c r="M113" s="65" t="n">
        <f aca="false">S1!L32</f>
        <v>75</v>
      </c>
      <c r="N113" s="65" t="n">
        <f aca="false">S1!M32</f>
        <v>74</v>
      </c>
      <c r="O113" s="65" t="n">
        <f aca="false">S1!N32</f>
        <v>60</v>
      </c>
      <c r="P113" s="65" t="n">
        <f aca="false">S1!P32</f>
        <v>593</v>
      </c>
      <c r="Q113" s="67" t="n">
        <f aca="false">S1!Q32</f>
        <v>74.125</v>
      </c>
      <c r="R113" s="65" t="n">
        <f aca="false">S1!R32</f>
        <v>32</v>
      </c>
      <c r="S113" s="68" t="str">
        <f aca="false">Ave!Q32</f>
        <v>ተዛውራለች</v>
      </c>
      <c r="AL113" s="108"/>
      <c r="AM113" s="108"/>
      <c r="AN113" s="108"/>
      <c r="AO113" s="108"/>
      <c r="AP113" s="108"/>
    </row>
    <row r="114" customFormat="false" ht="18" hidden="false" customHeight="true" outlineLevel="0" collapsed="false">
      <c r="B114" s="50"/>
      <c r="C114" s="50"/>
      <c r="D114" s="63"/>
      <c r="E114" s="49"/>
      <c r="F114" s="49"/>
      <c r="G114" s="64" t="s">
        <v>91</v>
      </c>
      <c r="H114" s="65" t="n">
        <f aca="false">S2!G32</f>
        <v>77</v>
      </c>
      <c r="I114" s="65" t="n">
        <f aca="false">S2!H32</f>
        <v>84</v>
      </c>
      <c r="J114" s="66" t="n">
        <f aca="false">S2!I32</f>
        <v>90</v>
      </c>
      <c r="K114" s="65" t="n">
        <f aca="false">S2!J32</f>
        <v>63</v>
      </c>
      <c r="L114" s="65" t="n">
        <f aca="false">S2!K32</f>
        <v>70</v>
      </c>
      <c r="M114" s="65" t="n">
        <f aca="false">S2!L32</f>
        <v>75</v>
      </c>
      <c r="N114" s="65" t="n">
        <f aca="false">S2!M32</f>
        <v>74</v>
      </c>
      <c r="O114" s="65" t="n">
        <f aca="false">S2!N32</f>
        <v>60</v>
      </c>
      <c r="P114" s="65" t="n">
        <f aca="false">S2!P32</f>
        <v>593</v>
      </c>
      <c r="Q114" s="67" t="n">
        <f aca="false">S2!Q32</f>
        <v>74.125</v>
      </c>
      <c r="R114" s="65" t="n">
        <f aca="false">S2!R32</f>
        <v>32</v>
      </c>
      <c r="S114" s="68"/>
      <c r="AL114" s="108"/>
      <c r="AM114" s="108"/>
      <c r="AN114" s="108"/>
      <c r="AO114" s="108"/>
      <c r="AP114" s="108"/>
    </row>
    <row r="115" customFormat="false" ht="18" hidden="false" customHeight="true" outlineLevel="0" collapsed="false">
      <c r="B115" s="50"/>
      <c r="C115" s="50"/>
      <c r="D115" s="63"/>
      <c r="E115" s="49"/>
      <c r="F115" s="49"/>
      <c r="G115" s="64" t="s">
        <v>13</v>
      </c>
      <c r="H115" s="65" t="n">
        <f aca="false">Ave!F32</f>
        <v>77</v>
      </c>
      <c r="I115" s="65" t="n">
        <f aca="false">Ave!G32</f>
        <v>84</v>
      </c>
      <c r="J115" s="66" t="n">
        <f aca="false">Ave!H32</f>
        <v>90</v>
      </c>
      <c r="K115" s="65" t="n">
        <f aca="false">Ave!I32</f>
        <v>63</v>
      </c>
      <c r="L115" s="65" t="n">
        <f aca="false">Ave!J32</f>
        <v>70</v>
      </c>
      <c r="M115" s="65" t="n">
        <f aca="false">Ave!K32</f>
        <v>75</v>
      </c>
      <c r="N115" s="65" t="n">
        <f aca="false">Ave!L32</f>
        <v>74</v>
      </c>
      <c r="O115" s="65" t="n">
        <f aca="false">Ave!M32</f>
        <v>60</v>
      </c>
      <c r="P115" s="65" t="n">
        <f aca="false">Ave!N32</f>
        <v>593</v>
      </c>
      <c r="Q115" s="67" t="n">
        <f aca="false">Ave!O32</f>
        <v>74.125</v>
      </c>
      <c r="R115" s="65" t="n">
        <f aca="false">Ave!P32</f>
        <v>32</v>
      </c>
      <c r="S115" s="68"/>
      <c r="AL115" s="108"/>
      <c r="AM115" s="108"/>
      <c r="AN115" s="108"/>
      <c r="AO115" s="108"/>
      <c r="AP115" s="108"/>
    </row>
    <row r="116" customFormat="false" ht="18" hidden="false" customHeight="true" outlineLevel="0" collapsed="false">
      <c r="B116" s="50" t="n">
        <v>29</v>
      </c>
      <c r="C116" s="50" t="n">
        <f aca="false">S1!C33</f>
        <v>29</v>
      </c>
      <c r="D116" s="63" t="str">
        <f aca="false">Ave!C33</f>
        <v>አሚኑ ሙሀመድ ካሳው</v>
      </c>
      <c r="E116" s="49" t="str">
        <f aca="false">S1!E33</f>
        <v>M</v>
      </c>
      <c r="F116" s="49" t="n">
        <f aca="false">S1!F33</f>
        <v>7</v>
      </c>
      <c r="G116" s="64" t="s">
        <v>90</v>
      </c>
      <c r="H116" s="65" t="n">
        <f aca="false">S1!G33</f>
        <v>85</v>
      </c>
      <c r="I116" s="65" t="n">
        <f aca="false">S1!H33</f>
        <v>77</v>
      </c>
      <c r="J116" s="66" t="n">
        <f aca="false">S1!I33</f>
        <v>88</v>
      </c>
      <c r="K116" s="65" t="n">
        <f aca="false">S1!J33</f>
        <v>71</v>
      </c>
      <c r="L116" s="65" t="n">
        <f aca="false">S1!K33</f>
        <v>80</v>
      </c>
      <c r="M116" s="65" t="n">
        <f aca="false">S1!L33</f>
        <v>91</v>
      </c>
      <c r="N116" s="65" t="n">
        <f aca="false">S1!M33</f>
        <v>68</v>
      </c>
      <c r="O116" s="65" t="n">
        <f aca="false">S1!N33</f>
        <v>94</v>
      </c>
      <c r="P116" s="65" t="n">
        <f aca="false">S1!P33</f>
        <v>654</v>
      </c>
      <c r="Q116" s="67" t="n">
        <f aca="false">S1!Q33</f>
        <v>81.75</v>
      </c>
      <c r="R116" s="65" t="n">
        <f aca="false">S1!R33</f>
        <v>18</v>
      </c>
      <c r="S116" s="68" t="str">
        <f aca="false">Ave!Q33</f>
        <v>ተዛውሯል</v>
      </c>
      <c r="AL116" s="108"/>
      <c r="AM116" s="108"/>
      <c r="AN116" s="108"/>
      <c r="AO116" s="108"/>
      <c r="AP116" s="108"/>
    </row>
    <row r="117" customFormat="false" ht="18" hidden="false" customHeight="true" outlineLevel="0" collapsed="false">
      <c r="B117" s="50"/>
      <c r="C117" s="50"/>
      <c r="D117" s="63"/>
      <c r="E117" s="49"/>
      <c r="F117" s="49"/>
      <c r="G117" s="64" t="s">
        <v>91</v>
      </c>
      <c r="H117" s="65" t="n">
        <f aca="false">S2!G33</f>
        <v>85</v>
      </c>
      <c r="I117" s="65" t="n">
        <f aca="false">S2!H33</f>
        <v>77</v>
      </c>
      <c r="J117" s="66" t="n">
        <f aca="false">S2!I33</f>
        <v>88</v>
      </c>
      <c r="K117" s="65" t="n">
        <f aca="false">S2!J33</f>
        <v>71</v>
      </c>
      <c r="L117" s="65" t="n">
        <f aca="false">S2!K33</f>
        <v>80</v>
      </c>
      <c r="M117" s="65" t="n">
        <f aca="false">S2!L33</f>
        <v>91</v>
      </c>
      <c r="N117" s="65" t="n">
        <f aca="false">S2!M33</f>
        <v>68</v>
      </c>
      <c r="O117" s="65" t="n">
        <f aca="false">S2!N33</f>
        <v>94</v>
      </c>
      <c r="P117" s="65" t="n">
        <f aca="false">S2!P33</f>
        <v>654</v>
      </c>
      <c r="Q117" s="67" t="n">
        <f aca="false">S2!Q33</f>
        <v>81.75</v>
      </c>
      <c r="R117" s="65" t="n">
        <f aca="false">S2!R33</f>
        <v>18</v>
      </c>
      <c r="S117" s="68"/>
      <c r="AL117" s="108"/>
      <c r="AM117" s="108"/>
      <c r="AN117" s="108"/>
      <c r="AO117" s="108"/>
      <c r="AP117" s="108"/>
    </row>
    <row r="118" customFormat="false" ht="18" hidden="false" customHeight="true" outlineLevel="0" collapsed="false">
      <c r="B118" s="50"/>
      <c r="C118" s="50"/>
      <c r="D118" s="63"/>
      <c r="E118" s="49"/>
      <c r="F118" s="49"/>
      <c r="G118" s="64" t="s">
        <v>13</v>
      </c>
      <c r="H118" s="65" t="n">
        <f aca="false">Ave!F33</f>
        <v>85</v>
      </c>
      <c r="I118" s="65" t="n">
        <f aca="false">Ave!G33</f>
        <v>77</v>
      </c>
      <c r="J118" s="66" t="n">
        <f aca="false">Ave!H33</f>
        <v>88</v>
      </c>
      <c r="K118" s="65" t="n">
        <f aca="false">Ave!I33</f>
        <v>71</v>
      </c>
      <c r="L118" s="65" t="n">
        <f aca="false">Ave!J33</f>
        <v>80</v>
      </c>
      <c r="M118" s="65" t="n">
        <f aca="false">Ave!K33</f>
        <v>91</v>
      </c>
      <c r="N118" s="65" t="n">
        <f aca="false">Ave!L33</f>
        <v>68</v>
      </c>
      <c r="O118" s="65" t="n">
        <f aca="false">Ave!M33</f>
        <v>94</v>
      </c>
      <c r="P118" s="65" t="n">
        <f aca="false">Ave!N33</f>
        <v>654</v>
      </c>
      <c r="Q118" s="67" t="n">
        <f aca="false">Ave!O33</f>
        <v>81.75</v>
      </c>
      <c r="R118" s="65" t="n">
        <f aca="false">Ave!P33</f>
        <v>18</v>
      </c>
      <c r="S118" s="68"/>
      <c r="AL118" s="108"/>
      <c r="AM118" s="108"/>
      <c r="AN118" s="108"/>
      <c r="AO118" s="108"/>
      <c r="AP118" s="108"/>
    </row>
    <row r="119" customFormat="false" ht="18" hidden="false" customHeight="true" outlineLevel="0" collapsed="false">
      <c r="B119" s="50" t="n">
        <v>30</v>
      </c>
      <c r="C119" s="50" t="n">
        <f aca="false">S1!C34</f>
        <v>30</v>
      </c>
      <c r="D119" s="63" t="str">
        <f aca="false">Ave!C34</f>
        <v>አማር ጉበና ጌታሁን</v>
      </c>
      <c r="E119" s="49" t="str">
        <f aca="false">S1!E34</f>
        <v>M</v>
      </c>
      <c r="F119" s="49" t="n">
        <f aca="false">S1!F34</f>
        <v>7</v>
      </c>
      <c r="G119" s="64" t="s">
        <v>90</v>
      </c>
      <c r="H119" s="65" t="n">
        <f aca="false">S1!G34</f>
        <v>73</v>
      </c>
      <c r="I119" s="65" t="n">
        <f aca="false">S1!H34</f>
        <v>68</v>
      </c>
      <c r="J119" s="66" t="n">
        <f aca="false">S1!I34</f>
        <v>82</v>
      </c>
      <c r="K119" s="65" t="n">
        <f aca="false">S1!J34</f>
        <v>69</v>
      </c>
      <c r="L119" s="65" t="n">
        <f aca="false">S1!K34</f>
        <v>70</v>
      </c>
      <c r="M119" s="65" t="n">
        <f aca="false">S1!L34</f>
        <v>75</v>
      </c>
      <c r="N119" s="65" t="n">
        <f aca="false">S1!M34</f>
        <v>76</v>
      </c>
      <c r="O119" s="65" t="n">
        <f aca="false">S1!N34</f>
        <v>81</v>
      </c>
      <c r="P119" s="65" t="n">
        <f aca="false">S1!P34</f>
        <v>594</v>
      </c>
      <c r="Q119" s="67" t="n">
        <f aca="false">S1!Q34</f>
        <v>74.25</v>
      </c>
      <c r="R119" s="65" t="n">
        <f aca="false">S1!R34</f>
        <v>31</v>
      </c>
      <c r="S119" s="68" t="str">
        <f aca="false">Ave!Q34</f>
        <v>ተዛውሯል</v>
      </c>
      <c r="AL119" s="108"/>
      <c r="AM119" s="108"/>
      <c r="AN119" s="108"/>
      <c r="AO119" s="108"/>
      <c r="AP119" s="108"/>
    </row>
    <row r="120" customFormat="false" ht="18" hidden="false" customHeight="true" outlineLevel="0" collapsed="false">
      <c r="B120" s="50"/>
      <c r="C120" s="50"/>
      <c r="D120" s="63"/>
      <c r="E120" s="49"/>
      <c r="F120" s="49"/>
      <c r="G120" s="64" t="s">
        <v>91</v>
      </c>
      <c r="H120" s="65" t="n">
        <f aca="false">S2!G34</f>
        <v>73</v>
      </c>
      <c r="I120" s="65" t="n">
        <f aca="false">S2!H34</f>
        <v>68</v>
      </c>
      <c r="J120" s="66" t="n">
        <f aca="false">S2!I34</f>
        <v>82</v>
      </c>
      <c r="K120" s="65" t="n">
        <f aca="false">S2!J34</f>
        <v>69</v>
      </c>
      <c r="L120" s="65" t="n">
        <f aca="false">S2!K34</f>
        <v>70</v>
      </c>
      <c r="M120" s="65" t="n">
        <f aca="false">S2!L34</f>
        <v>75</v>
      </c>
      <c r="N120" s="65" t="n">
        <f aca="false">S2!M34</f>
        <v>76</v>
      </c>
      <c r="O120" s="65" t="n">
        <f aca="false">S2!N34</f>
        <v>81</v>
      </c>
      <c r="P120" s="65" t="n">
        <f aca="false">S2!P34</f>
        <v>594</v>
      </c>
      <c r="Q120" s="67" t="n">
        <f aca="false">S2!Q34</f>
        <v>74.25</v>
      </c>
      <c r="R120" s="65" t="n">
        <f aca="false">S2!R34</f>
        <v>31</v>
      </c>
      <c r="S120" s="68"/>
      <c r="AL120" s="108"/>
      <c r="AM120" s="108"/>
      <c r="AN120" s="108"/>
      <c r="AO120" s="108"/>
      <c r="AP120" s="108"/>
    </row>
    <row r="121" customFormat="false" ht="18" hidden="false" customHeight="true" outlineLevel="0" collapsed="false">
      <c r="B121" s="50"/>
      <c r="C121" s="50"/>
      <c r="D121" s="63"/>
      <c r="E121" s="49"/>
      <c r="F121" s="49"/>
      <c r="G121" s="64" t="s">
        <v>13</v>
      </c>
      <c r="H121" s="65" t="n">
        <f aca="false">Ave!F34</f>
        <v>73</v>
      </c>
      <c r="I121" s="65" t="n">
        <f aca="false">Ave!G34</f>
        <v>68</v>
      </c>
      <c r="J121" s="66" t="n">
        <f aca="false">Ave!H34</f>
        <v>82</v>
      </c>
      <c r="K121" s="65" t="n">
        <f aca="false">Ave!I34</f>
        <v>69</v>
      </c>
      <c r="L121" s="65" t="n">
        <f aca="false">Ave!J34</f>
        <v>70</v>
      </c>
      <c r="M121" s="65" t="n">
        <f aca="false">Ave!K34</f>
        <v>75</v>
      </c>
      <c r="N121" s="65" t="n">
        <f aca="false">Ave!L34</f>
        <v>76</v>
      </c>
      <c r="O121" s="65" t="n">
        <f aca="false">Ave!M34</f>
        <v>81</v>
      </c>
      <c r="P121" s="65" t="n">
        <f aca="false">Ave!N34</f>
        <v>594</v>
      </c>
      <c r="Q121" s="67" t="n">
        <f aca="false">Ave!O34</f>
        <v>74.25</v>
      </c>
      <c r="R121" s="65" t="n">
        <f aca="false">Ave!P34</f>
        <v>31</v>
      </c>
      <c r="S121" s="68"/>
      <c r="AL121" s="108"/>
      <c r="AM121" s="108"/>
      <c r="AN121" s="108"/>
      <c r="AO121" s="108"/>
      <c r="AP121" s="108"/>
    </row>
    <row r="122" customFormat="false" ht="18" hidden="false" customHeight="true" outlineLevel="0" collapsed="false">
      <c r="B122" s="50" t="n">
        <v>31</v>
      </c>
      <c r="C122" s="50" t="n">
        <f aca="false">S1!C35</f>
        <v>31</v>
      </c>
      <c r="D122" s="63" t="str">
        <f aca="false">Ave!C35</f>
        <v>አብደላህዙልቢጀደይን ሰኢድ እንድሪስ</v>
      </c>
      <c r="E122" s="49" t="str">
        <f aca="false">S1!E35</f>
        <v>M</v>
      </c>
      <c r="F122" s="49" t="n">
        <f aca="false">S1!F35</f>
        <v>7</v>
      </c>
      <c r="G122" s="64" t="s">
        <v>90</v>
      </c>
      <c r="H122" s="65" t="n">
        <f aca="false">S1!G35</f>
        <v>88</v>
      </c>
      <c r="I122" s="65" t="n">
        <f aca="false">S1!H35</f>
        <v>73</v>
      </c>
      <c r="J122" s="66" t="n">
        <f aca="false">S1!I35</f>
        <v>88</v>
      </c>
      <c r="K122" s="65" t="n">
        <f aca="false">S1!J35</f>
        <v>88</v>
      </c>
      <c r="L122" s="65" t="n">
        <f aca="false">S1!K35</f>
        <v>79</v>
      </c>
      <c r="M122" s="65" t="n">
        <f aca="false">S1!L35</f>
        <v>74</v>
      </c>
      <c r="N122" s="65" t="n">
        <f aca="false">S1!M35</f>
        <v>71</v>
      </c>
      <c r="O122" s="65" t="n">
        <f aca="false">S1!N35</f>
        <v>85</v>
      </c>
      <c r="P122" s="65" t="n">
        <f aca="false">S1!P35</f>
        <v>646</v>
      </c>
      <c r="Q122" s="67" t="n">
        <f aca="false">S1!Q35</f>
        <v>80.75</v>
      </c>
      <c r="R122" s="65" t="n">
        <f aca="false">S1!R35</f>
        <v>20</v>
      </c>
      <c r="S122" s="68" t="str">
        <f aca="false">Ave!Q35</f>
        <v>ተዛውሯል</v>
      </c>
      <c r="AL122" s="108"/>
      <c r="AM122" s="108"/>
      <c r="AN122" s="108"/>
      <c r="AO122" s="108"/>
      <c r="AP122" s="108"/>
    </row>
    <row r="123" customFormat="false" ht="18" hidden="false" customHeight="true" outlineLevel="0" collapsed="false">
      <c r="B123" s="50"/>
      <c r="C123" s="50"/>
      <c r="D123" s="63"/>
      <c r="E123" s="49"/>
      <c r="F123" s="49"/>
      <c r="G123" s="64" t="s">
        <v>91</v>
      </c>
      <c r="H123" s="65" t="n">
        <f aca="false">S2!G35</f>
        <v>88</v>
      </c>
      <c r="I123" s="65" t="n">
        <f aca="false">S2!H35</f>
        <v>73</v>
      </c>
      <c r="J123" s="66" t="n">
        <f aca="false">S2!I35</f>
        <v>88</v>
      </c>
      <c r="K123" s="65" t="n">
        <f aca="false">S2!J35</f>
        <v>88</v>
      </c>
      <c r="L123" s="65" t="n">
        <f aca="false">S2!K35</f>
        <v>79</v>
      </c>
      <c r="M123" s="65" t="n">
        <f aca="false">S2!L35</f>
        <v>74</v>
      </c>
      <c r="N123" s="65" t="n">
        <f aca="false">S2!M35</f>
        <v>71</v>
      </c>
      <c r="O123" s="65" t="n">
        <f aca="false">S2!N35</f>
        <v>85</v>
      </c>
      <c r="P123" s="65" t="n">
        <f aca="false">S2!P35</f>
        <v>646</v>
      </c>
      <c r="Q123" s="67" t="n">
        <f aca="false">S2!Q35</f>
        <v>80.75</v>
      </c>
      <c r="R123" s="65" t="n">
        <f aca="false">S2!R35</f>
        <v>20</v>
      </c>
      <c r="S123" s="68"/>
      <c r="AL123" s="108"/>
      <c r="AM123" s="108"/>
      <c r="AN123" s="108"/>
      <c r="AO123" s="108"/>
      <c r="AP123" s="108"/>
    </row>
    <row r="124" customFormat="false" ht="18" hidden="false" customHeight="true" outlineLevel="0" collapsed="false">
      <c r="B124" s="50"/>
      <c r="C124" s="50"/>
      <c r="D124" s="63"/>
      <c r="E124" s="49"/>
      <c r="F124" s="49"/>
      <c r="G124" s="64" t="s">
        <v>13</v>
      </c>
      <c r="H124" s="65" t="n">
        <f aca="false">Ave!F35</f>
        <v>88</v>
      </c>
      <c r="I124" s="65" t="n">
        <f aca="false">Ave!G35</f>
        <v>73</v>
      </c>
      <c r="J124" s="66" t="n">
        <f aca="false">Ave!H35</f>
        <v>88</v>
      </c>
      <c r="K124" s="65" t="n">
        <f aca="false">Ave!I35</f>
        <v>88</v>
      </c>
      <c r="L124" s="65" t="n">
        <f aca="false">Ave!J35</f>
        <v>79</v>
      </c>
      <c r="M124" s="65" t="n">
        <f aca="false">Ave!K35</f>
        <v>74</v>
      </c>
      <c r="N124" s="65" t="n">
        <f aca="false">Ave!L35</f>
        <v>71</v>
      </c>
      <c r="O124" s="65" t="n">
        <f aca="false">Ave!M35</f>
        <v>85</v>
      </c>
      <c r="P124" s="65" t="n">
        <f aca="false">Ave!N35</f>
        <v>646</v>
      </c>
      <c r="Q124" s="67" t="n">
        <f aca="false">Ave!O35</f>
        <v>80.75</v>
      </c>
      <c r="R124" s="65" t="n">
        <f aca="false">Ave!P35</f>
        <v>20</v>
      </c>
      <c r="S124" s="68"/>
      <c r="AL124" s="108"/>
      <c r="AM124" s="108"/>
      <c r="AN124" s="108"/>
      <c r="AO124" s="108"/>
      <c r="AP124" s="108"/>
    </row>
    <row r="125" customFormat="false" ht="18" hidden="false" customHeight="true" outlineLevel="0" collapsed="false">
      <c r="B125" s="50" t="n">
        <v>32</v>
      </c>
      <c r="C125" s="50" t="n">
        <f aca="false">S1!C36</f>
        <v>32</v>
      </c>
      <c r="D125" s="63" t="str">
        <f aca="false">Ave!C36</f>
        <v>አብዱረህማን ሙሀመድ አወል</v>
      </c>
      <c r="E125" s="49" t="str">
        <f aca="false">S1!E36</f>
        <v>M</v>
      </c>
      <c r="F125" s="49" t="n">
        <f aca="false">S1!F36</f>
        <v>7</v>
      </c>
      <c r="G125" s="64" t="s">
        <v>90</v>
      </c>
      <c r="H125" s="65" t="n">
        <f aca="false">S1!G36</f>
        <v>91</v>
      </c>
      <c r="I125" s="65" t="n">
        <f aca="false">S1!H36</f>
        <v>80</v>
      </c>
      <c r="J125" s="66" t="n">
        <f aca="false">S1!I36</f>
        <v>88</v>
      </c>
      <c r="K125" s="65" t="n">
        <f aca="false">S1!J36</f>
        <v>85</v>
      </c>
      <c r="L125" s="65" t="n">
        <f aca="false">S1!K36</f>
        <v>91</v>
      </c>
      <c r="M125" s="65" t="n">
        <f aca="false">S1!L36</f>
        <v>81</v>
      </c>
      <c r="N125" s="65" t="n">
        <f aca="false">S1!M36</f>
        <v>82</v>
      </c>
      <c r="O125" s="65" t="n">
        <f aca="false">S1!N36</f>
        <v>77</v>
      </c>
      <c r="P125" s="65" t="n">
        <f aca="false">S1!P36</f>
        <v>675</v>
      </c>
      <c r="Q125" s="67" t="n">
        <f aca="false">S1!Q36</f>
        <v>84.375</v>
      </c>
      <c r="R125" s="65" t="n">
        <f aca="false">S1!R36</f>
        <v>12</v>
      </c>
      <c r="S125" s="68" t="str">
        <f aca="false">Ave!Q36</f>
        <v>ተዛውሯል</v>
      </c>
      <c r="AL125" s="108"/>
      <c r="AM125" s="108"/>
      <c r="AN125" s="108"/>
      <c r="AO125" s="108"/>
      <c r="AP125" s="108"/>
    </row>
    <row r="126" customFormat="false" ht="18" hidden="false" customHeight="true" outlineLevel="0" collapsed="false">
      <c r="B126" s="50"/>
      <c r="C126" s="50"/>
      <c r="D126" s="63"/>
      <c r="E126" s="49"/>
      <c r="F126" s="49"/>
      <c r="G126" s="64" t="s">
        <v>91</v>
      </c>
      <c r="H126" s="65" t="n">
        <f aca="false">S2!G36</f>
        <v>91</v>
      </c>
      <c r="I126" s="65" t="n">
        <f aca="false">S2!H36</f>
        <v>80</v>
      </c>
      <c r="J126" s="66" t="n">
        <f aca="false">S2!I36</f>
        <v>88</v>
      </c>
      <c r="K126" s="65" t="n">
        <f aca="false">S2!J36</f>
        <v>85</v>
      </c>
      <c r="L126" s="65" t="n">
        <f aca="false">S2!K36</f>
        <v>91</v>
      </c>
      <c r="M126" s="65" t="n">
        <f aca="false">S2!L36</f>
        <v>81</v>
      </c>
      <c r="N126" s="65" t="n">
        <f aca="false">S2!M36</f>
        <v>82</v>
      </c>
      <c r="O126" s="65" t="n">
        <f aca="false">S2!N36</f>
        <v>77</v>
      </c>
      <c r="P126" s="65" t="n">
        <f aca="false">S2!P36</f>
        <v>675</v>
      </c>
      <c r="Q126" s="67" t="n">
        <f aca="false">S2!Q36</f>
        <v>84.375</v>
      </c>
      <c r="R126" s="65" t="n">
        <f aca="false">S2!R36</f>
        <v>12</v>
      </c>
      <c r="S126" s="68"/>
      <c r="AL126" s="108"/>
      <c r="AM126" s="108"/>
      <c r="AN126" s="108"/>
      <c r="AO126" s="108"/>
      <c r="AP126" s="108"/>
    </row>
    <row r="127" customFormat="false" ht="18" hidden="false" customHeight="true" outlineLevel="0" collapsed="false">
      <c r="B127" s="50"/>
      <c r="C127" s="50"/>
      <c r="D127" s="63"/>
      <c r="E127" s="49"/>
      <c r="F127" s="49"/>
      <c r="G127" s="64" t="s">
        <v>13</v>
      </c>
      <c r="H127" s="65" t="n">
        <f aca="false">Ave!F36</f>
        <v>91</v>
      </c>
      <c r="I127" s="65" t="n">
        <f aca="false">Ave!G36</f>
        <v>80</v>
      </c>
      <c r="J127" s="66" t="n">
        <f aca="false">Ave!H36</f>
        <v>88</v>
      </c>
      <c r="K127" s="65" t="n">
        <f aca="false">Ave!I36</f>
        <v>85</v>
      </c>
      <c r="L127" s="65" t="n">
        <f aca="false">Ave!J36</f>
        <v>91</v>
      </c>
      <c r="M127" s="65" t="n">
        <f aca="false">Ave!K36</f>
        <v>81</v>
      </c>
      <c r="N127" s="65" t="n">
        <f aca="false">Ave!L36</f>
        <v>82</v>
      </c>
      <c r="O127" s="65" t="n">
        <f aca="false">Ave!M36</f>
        <v>77</v>
      </c>
      <c r="P127" s="65" t="n">
        <f aca="false">Ave!N36</f>
        <v>675</v>
      </c>
      <c r="Q127" s="67" t="n">
        <f aca="false">Ave!O36</f>
        <v>84.375</v>
      </c>
      <c r="R127" s="65" t="n">
        <f aca="false">Ave!P36</f>
        <v>12</v>
      </c>
      <c r="S127" s="68"/>
      <c r="AL127" s="108"/>
      <c r="AM127" s="108"/>
      <c r="AN127" s="108"/>
      <c r="AO127" s="108"/>
      <c r="AP127" s="108"/>
    </row>
    <row r="128" s="74" customFormat="true" ht="18" hidden="false" customHeight="true" outlineLevel="0" collapsed="false">
      <c r="B128" s="75"/>
      <c r="C128" s="75"/>
      <c r="D128" s="76"/>
      <c r="E128" s="76"/>
      <c r="F128" s="76"/>
      <c r="G128" s="76"/>
      <c r="H128" s="75"/>
      <c r="I128" s="75"/>
      <c r="J128" s="77"/>
      <c r="K128" s="75"/>
      <c r="L128" s="75"/>
      <c r="M128" s="75"/>
      <c r="N128" s="75"/>
      <c r="O128" s="75"/>
      <c r="P128" s="75"/>
      <c r="Q128" s="75"/>
      <c r="R128" s="75"/>
      <c r="S128" s="78"/>
      <c r="T128" s="75"/>
      <c r="U128" s="75"/>
      <c r="V128" s="79"/>
    </row>
    <row r="129" s="74" customFormat="true" ht="18" hidden="false" customHeight="true" outlineLevel="0" collapsed="false">
      <c r="B129" s="75"/>
      <c r="C129" s="75"/>
      <c r="D129" s="106" t="s">
        <v>92</v>
      </c>
      <c r="E129" s="106"/>
      <c r="F129" s="106"/>
      <c r="G129" s="76"/>
      <c r="H129" s="82" t="s">
        <v>93</v>
      </c>
      <c r="I129" s="82"/>
      <c r="J129" s="82"/>
      <c r="K129" s="82"/>
      <c r="L129" s="82"/>
      <c r="M129" s="82"/>
      <c r="N129" s="89" t="s">
        <v>94</v>
      </c>
      <c r="O129" s="89"/>
      <c r="P129" s="89"/>
      <c r="Q129" s="89"/>
      <c r="R129" s="89"/>
      <c r="S129" s="89"/>
      <c r="T129" s="89"/>
      <c r="U129" s="89"/>
      <c r="V129" s="79"/>
    </row>
    <row r="130" s="74" customFormat="true" ht="18" hidden="false" customHeight="true" outlineLevel="0" collapsed="false">
      <c r="B130" s="75"/>
      <c r="C130" s="75"/>
      <c r="D130" s="84" t="s">
        <v>95</v>
      </c>
      <c r="E130" s="84"/>
      <c r="F130" s="84"/>
      <c r="G130" s="76"/>
      <c r="H130" s="88" t="s">
        <v>96</v>
      </c>
      <c r="I130" s="88"/>
      <c r="J130" s="88"/>
      <c r="K130" s="88"/>
      <c r="L130" s="88"/>
      <c r="M130" s="88"/>
      <c r="N130" s="75" t="s">
        <v>96</v>
      </c>
      <c r="O130" s="75"/>
      <c r="P130" s="75"/>
      <c r="Q130" s="75"/>
      <c r="R130" s="75"/>
      <c r="S130" s="86"/>
      <c r="T130" s="87"/>
      <c r="U130" s="87"/>
      <c r="V130" s="79"/>
    </row>
    <row r="131" s="74" customFormat="true" ht="18" hidden="false" customHeight="true" outlineLevel="0" collapsed="false">
      <c r="B131" s="75"/>
      <c r="C131" s="75"/>
      <c r="D131" s="84" t="s">
        <v>97</v>
      </c>
      <c r="E131" s="84"/>
      <c r="F131" s="84"/>
      <c r="G131" s="76"/>
      <c r="H131" s="88" t="s">
        <v>98</v>
      </c>
      <c r="I131" s="88"/>
      <c r="J131" s="88"/>
      <c r="K131" s="88"/>
      <c r="L131" s="88"/>
      <c r="M131" s="88"/>
      <c r="N131" s="89" t="s">
        <v>97</v>
      </c>
      <c r="O131" s="89"/>
      <c r="P131" s="89"/>
      <c r="Q131" s="89"/>
      <c r="R131" s="89"/>
      <c r="S131" s="89"/>
      <c r="T131" s="89"/>
      <c r="U131" s="89"/>
      <c r="V131" s="79"/>
    </row>
    <row r="132" s="74" customFormat="true" ht="18" hidden="false" customHeight="true" outlineLevel="0" collapsed="false">
      <c r="B132" s="75"/>
      <c r="C132" s="75"/>
      <c r="D132" s="76"/>
      <c r="E132" s="76"/>
      <c r="F132" s="76"/>
      <c r="G132" s="76"/>
      <c r="H132" s="75"/>
      <c r="I132" s="75"/>
      <c r="J132" s="77"/>
      <c r="K132" s="75"/>
      <c r="L132" s="75"/>
      <c r="M132" s="75"/>
      <c r="N132" s="75"/>
      <c r="O132" s="75"/>
      <c r="P132" s="75"/>
      <c r="Q132" s="75"/>
      <c r="R132" s="75"/>
      <c r="S132" s="78"/>
      <c r="T132" s="75"/>
      <c r="U132" s="75"/>
      <c r="V132" s="79"/>
    </row>
    <row r="133" s="90" customFormat="true" ht="18" hidden="false" customHeight="true" outlineLevel="0" collapsed="false">
      <c r="B133" s="76"/>
      <c r="C133" s="76"/>
      <c r="D133" s="91" t="s">
        <v>0</v>
      </c>
      <c r="E133" s="42" t="s">
        <v>1</v>
      </c>
      <c r="F133" s="76"/>
      <c r="G133" s="76"/>
      <c r="H133" s="76"/>
      <c r="I133" s="76"/>
      <c r="J133" s="92"/>
      <c r="K133" s="76"/>
      <c r="L133" s="76"/>
      <c r="M133" s="76" t="s">
        <v>87</v>
      </c>
      <c r="N133" s="76"/>
      <c r="O133" s="76"/>
      <c r="P133" s="76"/>
      <c r="Q133" s="76"/>
      <c r="R133" s="76"/>
      <c r="S133" s="78"/>
      <c r="T133" s="76"/>
      <c r="U133" s="76"/>
      <c r="V133" s="76"/>
    </row>
    <row r="134" s="93" customFormat="true" ht="18" hidden="false" customHeight="true" outlineLevel="0" collapsed="false">
      <c r="B134" s="76"/>
      <c r="C134" s="76"/>
      <c r="D134" s="76"/>
      <c r="E134" s="76"/>
      <c r="F134" s="76"/>
      <c r="G134" s="76"/>
      <c r="H134" s="76" t="s">
        <v>3</v>
      </c>
      <c r="I134" s="76"/>
      <c r="J134" s="92"/>
      <c r="K134" s="76" t="s">
        <v>4</v>
      </c>
      <c r="L134" s="76"/>
      <c r="M134" s="76"/>
      <c r="N134" s="76"/>
      <c r="O134" s="76"/>
      <c r="P134" s="76"/>
      <c r="Q134" s="76"/>
      <c r="R134" s="76"/>
      <c r="S134" s="78"/>
      <c r="T134" s="76"/>
      <c r="U134" s="76"/>
      <c r="V134" s="94"/>
    </row>
    <row r="135" s="95" customFormat="true" ht="18" hidden="false" customHeight="true" outlineLevel="0" collapsed="false">
      <c r="B135" s="96" t="s">
        <v>5</v>
      </c>
      <c r="C135" s="97"/>
      <c r="D135" s="69" t="s">
        <v>7</v>
      </c>
      <c r="E135" s="69" t="s">
        <v>8</v>
      </c>
      <c r="F135" s="69" t="s">
        <v>9</v>
      </c>
      <c r="G135" s="69" t="s">
        <v>88</v>
      </c>
      <c r="H135" s="97" t="s">
        <v>10</v>
      </c>
      <c r="I135" s="97"/>
      <c r="J135" s="97"/>
      <c r="K135" s="97"/>
      <c r="L135" s="97"/>
      <c r="M135" s="97"/>
      <c r="N135" s="97"/>
      <c r="O135" s="97"/>
      <c r="P135" s="96" t="s">
        <v>12</v>
      </c>
      <c r="Q135" s="96" t="s">
        <v>13</v>
      </c>
      <c r="R135" s="96" t="s">
        <v>14</v>
      </c>
      <c r="S135" s="98" t="s">
        <v>76</v>
      </c>
      <c r="T135" s="99"/>
      <c r="U135" s="99"/>
      <c r="V135" s="100"/>
    </row>
    <row r="136" s="74" customFormat="true" ht="18" hidden="false" customHeight="true" outlineLevel="0" collapsed="false">
      <c r="B136" s="96"/>
      <c r="C136" s="70"/>
      <c r="D136" s="69"/>
      <c r="E136" s="69"/>
      <c r="F136" s="69"/>
      <c r="G136" s="69"/>
      <c r="H136" s="70" t="s">
        <v>15</v>
      </c>
      <c r="I136" s="70" t="s">
        <v>16</v>
      </c>
      <c r="J136" s="71" t="s">
        <v>17</v>
      </c>
      <c r="K136" s="70" t="s">
        <v>18</v>
      </c>
      <c r="L136" s="70" t="s">
        <v>19</v>
      </c>
      <c r="M136" s="70" t="s">
        <v>20</v>
      </c>
      <c r="N136" s="70" t="s">
        <v>21</v>
      </c>
      <c r="O136" s="70" t="s">
        <v>22</v>
      </c>
      <c r="P136" s="96"/>
      <c r="Q136" s="96"/>
      <c r="R136" s="96"/>
      <c r="S136" s="98"/>
      <c r="T136" s="75"/>
      <c r="U136" s="75"/>
      <c r="V136" s="79"/>
    </row>
    <row r="137" customFormat="false" ht="18" hidden="false" customHeight="true" outlineLevel="0" collapsed="false">
      <c r="B137" s="50" t="n">
        <v>33</v>
      </c>
      <c r="C137" s="50" t="n">
        <f aca="false">S1!C37</f>
        <v>33</v>
      </c>
      <c r="D137" s="63" t="str">
        <f aca="false">Ave!C37</f>
        <v>አፍራ ሀሰን ይመር</v>
      </c>
      <c r="E137" s="49" t="str">
        <f aca="false">S1!E37</f>
        <v>F</v>
      </c>
      <c r="F137" s="49" t="n">
        <f aca="false">S1!F37</f>
        <v>7</v>
      </c>
      <c r="G137" s="64" t="s">
        <v>90</v>
      </c>
      <c r="H137" s="65" t="n">
        <f aca="false">S1!G37</f>
        <v>90</v>
      </c>
      <c r="I137" s="65" t="n">
        <f aca="false">S1!H37</f>
        <v>84</v>
      </c>
      <c r="J137" s="66" t="n">
        <f aca="false">S1!I37</f>
        <v>90</v>
      </c>
      <c r="K137" s="65" t="n">
        <f aca="false">S1!J37</f>
        <v>86</v>
      </c>
      <c r="L137" s="65" t="n">
        <f aca="false">S1!K37</f>
        <v>92</v>
      </c>
      <c r="M137" s="65" t="n">
        <f aca="false">S1!L37</f>
        <v>86</v>
      </c>
      <c r="N137" s="65" t="n">
        <f aca="false">S1!M37</f>
        <v>86</v>
      </c>
      <c r="O137" s="65" t="n">
        <f aca="false">S1!N37</f>
        <v>74</v>
      </c>
      <c r="P137" s="65" t="n">
        <f aca="false">S1!P37</f>
        <v>688</v>
      </c>
      <c r="Q137" s="67" t="n">
        <f aca="false">S1!Q37</f>
        <v>86</v>
      </c>
      <c r="R137" s="65" t="n">
        <f aca="false">S1!R37</f>
        <v>9</v>
      </c>
      <c r="S137" s="68" t="str">
        <f aca="false">Ave!Q37</f>
        <v>ተዛውራለች</v>
      </c>
      <c r="AL137" s="108"/>
      <c r="AM137" s="108"/>
      <c r="AN137" s="108"/>
      <c r="AO137" s="108"/>
      <c r="AP137" s="108"/>
    </row>
    <row r="138" customFormat="false" ht="18" hidden="false" customHeight="true" outlineLevel="0" collapsed="false">
      <c r="B138" s="50"/>
      <c r="C138" s="50"/>
      <c r="D138" s="63"/>
      <c r="E138" s="49"/>
      <c r="F138" s="49"/>
      <c r="G138" s="64" t="s">
        <v>91</v>
      </c>
      <c r="H138" s="65" t="n">
        <f aca="false">S2!G37</f>
        <v>90</v>
      </c>
      <c r="I138" s="65" t="n">
        <f aca="false">S2!H37</f>
        <v>84</v>
      </c>
      <c r="J138" s="66" t="n">
        <f aca="false">S2!I37</f>
        <v>90</v>
      </c>
      <c r="K138" s="65" t="n">
        <f aca="false">S2!J37</f>
        <v>86</v>
      </c>
      <c r="L138" s="65" t="n">
        <f aca="false">S2!K37</f>
        <v>92</v>
      </c>
      <c r="M138" s="65" t="n">
        <f aca="false">S2!L37</f>
        <v>86</v>
      </c>
      <c r="N138" s="65" t="n">
        <f aca="false">S2!M37</f>
        <v>86</v>
      </c>
      <c r="O138" s="65" t="n">
        <f aca="false">S2!N37</f>
        <v>74</v>
      </c>
      <c r="P138" s="65" t="n">
        <f aca="false">S2!P37</f>
        <v>688</v>
      </c>
      <c r="Q138" s="67" t="n">
        <f aca="false">S2!Q37</f>
        <v>86</v>
      </c>
      <c r="R138" s="65" t="n">
        <f aca="false">S2!R37</f>
        <v>9</v>
      </c>
      <c r="S138" s="68"/>
      <c r="AL138" s="108"/>
      <c r="AM138" s="108"/>
      <c r="AN138" s="108"/>
      <c r="AO138" s="108"/>
      <c r="AP138" s="108"/>
    </row>
    <row r="139" customFormat="false" ht="18" hidden="false" customHeight="true" outlineLevel="0" collapsed="false">
      <c r="B139" s="50"/>
      <c r="C139" s="50"/>
      <c r="D139" s="63"/>
      <c r="E139" s="49"/>
      <c r="F139" s="49"/>
      <c r="G139" s="64" t="s">
        <v>13</v>
      </c>
      <c r="H139" s="65" t="n">
        <f aca="false">Ave!F37</f>
        <v>90</v>
      </c>
      <c r="I139" s="65" t="n">
        <f aca="false">Ave!G37</f>
        <v>84</v>
      </c>
      <c r="J139" s="66" t="n">
        <f aca="false">Ave!H37</f>
        <v>90</v>
      </c>
      <c r="K139" s="65" t="n">
        <f aca="false">Ave!I37</f>
        <v>86</v>
      </c>
      <c r="L139" s="65" t="n">
        <f aca="false">Ave!J37</f>
        <v>92</v>
      </c>
      <c r="M139" s="65" t="n">
        <f aca="false">Ave!K37</f>
        <v>86</v>
      </c>
      <c r="N139" s="65" t="n">
        <f aca="false">Ave!L37</f>
        <v>86</v>
      </c>
      <c r="O139" s="65" t="n">
        <f aca="false">Ave!M37</f>
        <v>74</v>
      </c>
      <c r="P139" s="65" t="n">
        <f aca="false">Ave!N37</f>
        <v>688</v>
      </c>
      <c r="Q139" s="67" t="n">
        <f aca="false">Ave!O37</f>
        <v>86</v>
      </c>
      <c r="R139" s="65" t="n">
        <f aca="false">Ave!P37</f>
        <v>9</v>
      </c>
      <c r="S139" s="68"/>
      <c r="AL139" s="108"/>
      <c r="AM139" s="108"/>
      <c r="AN139" s="108"/>
      <c r="AO139" s="108"/>
      <c r="AP139" s="108"/>
    </row>
    <row r="140" customFormat="false" ht="18" hidden="false" customHeight="true" outlineLevel="0" collapsed="false">
      <c r="B140" s="50" t="n">
        <v>34</v>
      </c>
      <c r="C140" s="50" t="n">
        <f aca="false">S1!C38</f>
        <v>34</v>
      </c>
      <c r="D140" s="63" t="str">
        <f aca="false">Ave!C38</f>
        <v>አፍራህ አህመድ ሙክታር</v>
      </c>
      <c r="E140" s="49" t="str">
        <f aca="false">S1!E38</f>
        <v>F</v>
      </c>
      <c r="F140" s="49" t="n">
        <f aca="false">S1!F38</f>
        <v>7</v>
      </c>
      <c r="G140" s="64" t="s">
        <v>90</v>
      </c>
      <c r="H140" s="65" t="n">
        <f aca="false">S1!G38</f>
        <v>62</v>
      </c>
      <c r="I140" s="65" t="n">
        <f aca="false">S1!H38</f>
        <v>77</v>
      </c>
      <c r="J140" s="66" t="n">
        <f aca="false">S1!I38</f>
        <v>55</v>
      </c>
      <c r="K140" s="65" t="n">
        <f aca="false">S1!J38</f>
        <v>77</v>
      </c>
      <c r="L140" s="65" t="n">
        <f aca="false">S1!K38</f>
        <v>81</v>
      </c>
      <c r="M140" s="65" t="n">
        <f aca="false">S1!L38</f>
        <v>75</v>
      </c>
      <c r="N140" s="65" t="n">
        <f aca="false">S1!M38</f>
        <v>71</v>
      </c>
      <c r="O140" s="65" t="n">
        <f aca="false">S1!N38</f>
        <v>83</v>
      </c>
      <c r="P140" s="65" t="n">
        <f aca="false">S1!P38</f>
        <v>581</v>
      </c>
      <c r="Q140" s="67" t="n">
        <f aca="false">S1!Q38</f>
        <v>72.625</v>
      </c>
      <c r="R140" s="65" t="n">
        <f aca="false">S1!R38</f>
        <v>36</v>
      </c>
      <c r="S140" s="68" t="str">
        <f aca="false">Ave!Q38</f>
        <v>ተዛውራለች</v>
      </c>
      <c r="AL140" s="108"/>
      <c r="AM140" s="108"/>
      <c r="AN140" s="108"/>
      <c r="AO140" s="108"/>
      <c r="AP140" s="108"/>
    </row>
    <row r="141" customFormat="false" ht="18" hidden="false" customHeight="true" outlineLevel="0" collapsed="false">
      <c r="B141" s="50"/>
      <c r="C141" s="50"/>
      <c r="D141" s="63"/>
      <c r="E141" s="49"/>
      <c r="F141" s="49"/>
      <c r="G141" s="64" t="s">
        <v>91</v>
      </c>
      <c r="H141" s="65" t="n">
        <f aca="false">S2!G38</f>
        <v>62</v>
      </c>
      <c r="I141" s="65" t="n">
        <f aca="false">S2!H38</f>
        <v>77</v>
      </c>
      <c r="J141" s="66" t="n">
        <f aca="false">S2!I38</f>
        <v>55</v>
      </c>
      <c r="K141" s="65" t="n">
        <f aca="false">S2!J38</f>
        <v>77</v>
      </c>
      <c r="L141" s="65" t="n">
        <f aca="false">S2!K38</f>
        <v>81</v>
      </c>
      <c r="M141" s="65" t="n">
        <f aca="false">S2!L38</f>
        <v>75</v>
      </c>
      <c r="N141" s="65" t="n">
        <f aca="false">S2!M38</f>
        <v>71</v>
      </c>
      <c r="O141" s="65" t="n">
        <f aca="false">S2!N38</f>
        <v>83</v>
      </c>
      <c r="P141" s="65" t="n">
        <f aca="false">S2!P38</f>
        <v>581</v>
      </c>
      <c r="Q141" s="67" t="n">
        <f aca="false">S2!Q38</f>
        <v>72.625</v>
      </c>
      <c r="R141" s="65" t="n">
        <f aca="false">S2!R38</f>
        <v>36</v>
      </c>
      <c r="S141" s="68"/>
      <c r="AL141" s="108"/>
      <c r="AM141" s="108"/>
      <c r="AN141" s="108"/>
      <c r="AO141" s="108"/>
      <c r="AP141" s="108"/>
    </row>
    <row r="142" customFormat="false" ht="18" hidden="false" customHeight="true" outlineLevel="0" collapsed="false">
      <c r="B142" s="50"/>
      <c r="C142" s="50"/>
      <c r="D142" s="63"/>
      <c r="E142" s="49"/>
      <c r="F142" s="49"/>
      <c r="G142" s="64" t="s">
        <v>13</v>
      </c>
      <c r="H142" s="65" t="n">
        <f aca="false">Ave!F38</f>
        <v>62</v>
      </c>
      <c r="I142" s="65" t="n">
        <f aca="false">Ave!G38</f>
        <v>77</v>
      </c>
      <c r="J142" s="66" t="n">
        <f aca="false">Ave!H38</f>
        <v>55</v>
      </c>
      <c r="K142" s="65" t="n">
        <f aca="false">Ave!I38</f>
        <v>77</v>
      </c>
      <c r="L142" s="65" t="n">
        <f aca="false">Ave!J38</f>
        <v>81</v>
      </c>
      <c r="M142" s="65" t="n">
        <f aca="false">Ave!K38</f>
        <v>75</v>
      </c>
      <c r="N142" s="65" t="n">
        <f aca="false">Ave!L38</f>
        <v>71</v>
      </c>
      <c r="O142" s="65" t="n">
        <f aca="false">Ave!M38</f>
        <v>83</v>
      </c>
      <c r="P142" s="65" t="n">
        <f aca="false">Ave!N38</f>
        <v>581</v>
      </c>
      <c r="Q142" s="67" t="n">
        <f aca="false">Ave!O38</f>
        <v>72.625</v>
      </c>
      <c r="R142" s="65" t="n">
        <f aca="false">Ave!P38</f>
        <v>36</v>
      </c>
      <c r="S142" s="68"/>
      <c r="AL142" s="108"/>
      <c r="AM142" s="108"/>
      <c r="AN142" s="108"/>
      <c r="AO142" s="108"/>
      <c r="AP142" s="108"/>
    </row>
    <row r="143" customFormat="false" ht="18" hidden="false" customHeight="true" outlineLevel="0" collapsed="false">
      <c r="B143" s="50" t="n">
        <v>35</v>
      </c>
      <c r="C143" s="50" t="n">
        <f aca="false">S1!C41</f>
        <v>37</v>
      </c>
      <c r="D143" s="63" t="str">
        <f aca="false">Ave!C39</f>
        <v>ኡመር እንድሪስ ያሲን</v>
      </c>
      <c r="E143" s="49" t="str">
        <f aca="false">S1!E39</f>
        <v>M</v>
      </c>
      <c r="F143" s="49" t="n">
        <f aca="false">S1!F39</f>
        <v>9</v>
      </c>
      <c r="G143" s="64" t="s">
        <v>90</v>
      </c>
      <c r="H143" s="65" t="n">
        <f aca="false">S1!G39</f>
        <v>61</v>
      </c>
      <c r="I143" s="65" t="n">
        <f aca="false">S1!H39</f>
        <v>64</v>
      </c>
      <c r="J143" s="66" t="n">
        <f aca="false">S1!I39</f>
        <v>56</v>
      </c>
      <c r="K143" s="65" t="n">
        <f aca="false">S1!J39</f>
        <v>49</v>
      </c>
      <c r="L143" s="65" t="n">
        <f aca="false">S1!K39</f>
        <v>64</v>
      </c>
      <c r="M143" s="65" t="n">
        <f aca="false">S1!L39</f>
        <v>56</v>
      </c>
      <c r="N143" s="65" t="n">
        <f aca="false">S1!M39</f>
        <v>59</v>
      </c>
      <c r="O143" s="65" t="n">
        <f aca="false">S1!N39</f>
        <v>71</v>
      </c>
      <c r="P143" s="65" t="n">
        <f aca="false">S1!P39</f>
        <v>480</v>
      </c>
      <c r="Q143" s="67" t="n">
        <f aca="false">S1!Q39</f>
        <v>60</v>
      </c>
      <c r="R143" s="65" t="n">
        <f aca="false">S1!R39</f>
        <v>46</v>
      </c>
      <c r="S143" s="68" t="str">
        <f aca="false">Ave!Q39</f>
        <v>ተዛውሯል</v>
      </c>
      <c r="AL143" s="108"/>
      <c r="AM143" s="108"/>
      <c r="AN143" s="108"/>
      <c r="AO143" s="108"/>
      <c r="AP143" s="108"/>
    </row>
    <row r="144" customFormat="false" ht="18" hidden="false" customHeight="true" outlineLevel="0" collapsed="false">
      <c r="B144" s="50"/>
      <c r="C144" s="50"/>
      <c r="D144" s="63"/>
      <c r="E144" s="49"/>
      <c r="F144" s="49"/>
      <c r="G144" s="64" t="s">
        <v>91</v>
      </c>
      <c r="H144" s="65" t="n">
        <f aca="false">S2!G39</f>
        <v>61</v>
      </c>
      <c r="I144" s="65" t="n">
        <f aca="false">S2!H39</f>
        <v>64</v>
      </c>
      <c r="J144" s="66" t="n">
        <f aca="false">S2!I39</f>
        <v>56</v>
      </c>
      <c r="K144" s="65" t="n">
        <f aca="false">S2!J39</f>
        <v>49</v>
      </c>
      <c r="L144" s="65" t="n">
        <f aca="false">S2!K39</f>
        <v>64</v>
      </c>
      <c r="M144" s="65" t="n">
        <f aca="false">S2!L39</f>
        <v>56</v>
      </c>
      <c r="N144" s="65" t="n">
        <f aca="false">S2!M39</f>
        <v>59</v>
      </c>
      <c r="O144" s="65" t="n">
        <f aca="false">S2!N39</f>
        <v>71</v>
      </c>
      <c r="P144" s="65" t="n">
        <f aca="false">S2!P39</f>
        <v>480</v>
      </c>
      <c r="Q144" s="67" t="n">
        <f aca="false">S2!Q39</f>
        <v>60</v>
      </c>
      <c r="R144" s="65" t="n">
        <f aca="false">S2!R39</f>
        <v>46</v>
      </c>
      <c r="S144" s="68"/>
      <c r="AL144" s="108"/>
      <c r="AM144" s="108"/>
      <c r="AN144" s="108"/>
      <c r="AO144" s="108"/>
      <c r="AP144" s="108"/>
    </row>
    <row r="145" customFormat="false" ht="18" hidden="false" customHeight="true" outlineLevel="0" collapsed="false">
      <c r="B145" s="50"/>
      <c r="C145" s="50"/>
      <c r="D145" s="63"/>
      <c r="E145" s="49"/>
      <c r="F145" s="49"/>
      <c r="G145" s="64" t="s">
        <v>13</v>
      </c>
      <c r="H145" s="65" t="n">
        <f aca="false">Ave!F39</f>
        <v>61</v>
      </c>
      <c r="I145" s="65" t="n">
        <f aca="false">Ave!G39</f>
        <v>64</v>
      </c>
      <c r="J145" s="66" t="n">
        <f aca="false">Ave!H39</f>
        <v>56</v>
      </c>
      <c r="K145" s="65" t="n">
        <f aca="false">Ave!I39</f>
        <v>49</v>
      </c>
      <c r="L145" s="65" t="n">
        <f aca="false">Ave!J39</f>
        <v>64</v>
      </c>
      <c r="M145" s="65" t="n">
        <f aca="false">Ave!K39</f>
        <v>56</v>
      </c>
      <c r="N145" s="65" t="n">
        <f aca="false">Ave!L39</f>
        <v>59</v>
      </c>
      <c r="O145" s="65" t="n">
        <f aca="false">Ave!M39</f>
        <v>71</v>
      </c>
      <c r="P145" s="65" t="n">
        <f aca="false">Ave!N39</f>
        <v>480</v>
      </c>
      <c r="Q145" s="67" t="n">
        <f aca="false">Ave!O39</f>
        <v>60</v>
      </c>
      <c r="R145" s="65" t="n">
        <f aca="false">Ave!P39</f>
        <v>46</v>
      </c>
      <c r="S145" s="68"/>
      <c r="AL145" s="108"/>
      <c r="AM145" s="108"/>
      <c r="AN145" s="108"/>
      <c r="AO145" s="108"/>
      <c r="AP145" s="108"/>
    </row>
    <row r="146" customFormat="false" ht="18" hidden="false" customHeight="true" outlineLevel="0" collapsed="false">
      <c r="B146" s="50" t="n">
        <v>36</v>
      </c>
      <c r="C146" s="50" t="n">
        <f aca="false">S1!C42</f>
        <v>38</v>
      </c>
      <c r="D146" s="63" t="str">
        <f aca="false">Ave!C40</f>
        <v>ኡመር ይማም ሰኢድ</v>
      </c>
      <c r="E146" s="49" t="str">
        <f aca="false">S1!E40</f>
        <v>M</v>
      </c>
      <c r="F146" s="49" t="n">
        <f aca="false">S1!F40</f>
        <v>7</v>
      </c>
      <c r="G146" s="64" t="s">
        <v>90</v>
      </c>
      <c r="H146" s="65" t="n">
        <f aca="false">S1!G40</f>
        <v>51</v>
      </c>
      <c r="I146" s="65" t="n">
        <f aca="false">S1!H40</f>
        <v>64</v>
      </c>
      <c r="J146" s="66" t="n">
        <f aca="false">S1!I40</f>
        <v>76</v>
      </c>
      <c r="K146" s="65" t="n">
        <f aca="false">S1!J40</f>
        <v>55</v>
      </c>
      <c r="L146" s="65" t="n">
        <f aca="false">S1!K40</f>
        <v>54</v>
      </c>
      <c r="M146" s="65" t="n">
        <f aca="false">S1!L40</f>
        <v>69</v>
      </c>
      <c r="N146" s="65" t="n">
        <f aca="false">S1!M40</f>
        <v>58</v>
      </c>
      <c r="O146" s="65" t="n">
        <f aca="false">S1!N40</f>
        <v>80</v>
      </c>
      <c r="P146" s="65" t="n">
        <f aca="false">S1!P40</f>
        <v>507</v>
      </c>
      <c r="Q146" s="67" t="n">
        <f aca="false">S1!Q40</f>
        <v>63.375</v>
      </c>
      <c r="R146" s="65" t="n">
        <f aca="false">S1!R40</f>
        <v>45</v>
      </c>
      <c r="S146" s="68" t="str">
        <f aca="false">Ave!Q40</f>
        <v>ተዛውሯል</v>
      </c>
    </row>
    <row r="147" customFormat="false" ht="18" hidden="false" customHeight="true" outlineLevel="0" collapsed="false">
      <c r="B147" s="50"/>
      <c r="C147" s="50"/>
      <c r="D147" s="63"/>
      <c r="E147" s="49"/>
      <c r="F147" s="49"/>
      <c r="G147" s="64" t="s">
        <v>91</v>
      </c>
      <c r="H147" s="65" t="n">
        <f aca="false">S2!G40</f>
        <v>51</v>
      </c>
      <c r="I147" s="65" t="n">
        <f aca="false">S2!H40</f>
        <v>64</v>
      </c>
      <c r="J147" s="66" t="n">
        <f aca="false">S2!I40</f>
        <v>76</v>
      </c>
      <c r="K147" s="65" t="n">
        <f aca="false">S2!J40</f>
        <v>55</v>
      </c>
      <c r="L147" s="65" t="n">
        <f aca="false">S2!K40</f>
        <v>54</v>
      </c>
      <c r="M147" s="65" t="n">
        <f aca="false">S2!L40</f>
        <v>69</v>
      </c>
      <c r="N147" s="65" t="n">
        <f aca="false">S2!M40</f>
        <v>58</v>
      </c>
      <c r="O147" s="65" t="n">
        <f aca="false">S2!N40</f>
        <v>80</v>
      </c>
      <c r="P147" s="65" t="n">
        <f aca="false">S2!P40</f>
        <v>507</v>
      </c>
      <c r="Q147" s="67" t="n">
        <f aca="false">S2!Q40</f>
        <v>63.375</v>
      </c>
      <c r="R147" s="65" t="n">
        <f aca="false">S2!R40</f>
        <v>45</v>
      </c>
      <c r="S147" s="68"/>
    </row>
    <row r="148" customFormat="false" ht="18" hidden="false" customHeight="true" outlineLevel="0" collapsed="false">
      <c r="B148" s="50"/>
      <c r="C148" s="50"/>
      <c r="D148" s="63"/>
      <c r="E148" s="49"/>
      <c r="F148" s="49"/>
      <c r="G148" s="64" t="s">
        <v>13</v>
      </c>
      <c r="H148" s="65" t="n">
        <f aca="false">Ave!F40</f>
        <v>51</v>
      </c>
      <c r="I148" s="65" t="n">
        <f aca="false">Ave!G40</f>
        <v>64</v>
      </c>
      <c r="J148" s="66" t="n">
        <f aca="false">Ave!H40</f>
        <v>76</v>
      </c>
      <c r="K148" s="65" t="n">
        <f aca="false">Ave!I40</f>
        <v>55</v>
      </c>
      <c r="L148" s="65" t="n">
        <f aca="false">Ave!J40</f>
        <v>54</v>
      </c>
      <c r="M148" s="65" t="n">
        <f aca="false">Ave!K40</f>
        <v>69</v>
      </c>
      <c r="N148" s="65" t="n">
        <f aca="false">Ave!L40</f>
        <v>58</v>
      </c>
      <c r="O148" s="65" t="n">
        <f aca="false">Ave!M40</f>
        <v>80</v>
      </c>
      <c r="P148" s="65" t="n">
        <f aca="false">Ave!N40</f>
        <v>507</v>
      </c>
      <c r="Q148" s="67" t="n">
        <f aca="false">Ave!O40</f>
        <v>63.375</v>
      </c>
      <c r="R148" s="65" t="n">
        <f aca="false">Ave!P40</f>
        <v>45</v>
      </c>
      <c r="S148" s="68"/>
    </row>
    <row r="149" customFormat="false" ht="18" hidden="false" customHeight="true" outlineLevel="0" collapsed="false">
      <c r="B149" s="50" t="n">
        <v>37</v>
      </c>
      <c r="C149" s="50" t="n">
        <f aca="false">S1!C43</f>
        <v>39</v>
      </c>
      <c r="D149" s="63" t="str">
        <f aca="false">Ave!C41</f>
        <v>ኢልሀም ይማም አሰፋ</v>
      </c>
      <c r="E149" s="49" t="str">
        <f aca="false">S1!E41</f>
        <v>F</v>
      </c>
      <c r="F149" s="49" t="n">
        <f aca="false">S1!F41</f>
        <v>7</v>
      </c>
      <c r="G149" s="64" t="s">
        <v>90</v>
      </c>
      <c r="H149" s="65" t="n">
        <f aca="false">S1!G41</f>
        <v>67</v>
      </c>
      <c r="I149" s="65" t="n">
        <f aca="false">S1!H41</f>
        <v>63</v>
      </c>
      <c r="J149" s="66" t="n">
        <f aca="false">S1!I41</f>
        <v>68</v>
      </c>
      <c r="K149" s="65" t="n">
        <f aca="false">S1!J41</f>
        <v>53</v>
      </c>
      <c r="L149" s="65" t="n">
        <f aca="false">S1!K41</f>
        <v>58</v>
      </c>
      <c r="M149" s="65" t="n">
        <f aca="false">S1!L41</f>
        <v>66</v>
      </c>
      <c r="N149" s="65" t="n">
        <f aca="false">S1!M41</f>
        <v>71</v>
      </c>
      <c r="O149" s="65" t="n">
        <f aca="false">S1!N41</f>
        <v>71</v>
      </c>
      <c r="P149" s="65" t="n">
        <f aca="false">S1!P41</f>
        <v>517</v>
      </c>
      <c r="Q149" s="67" t="n">
        <f aca="false">S1!Q41</f>
        <v>64.625</v>
      </c>
      <c r="R149" s="65" t="n">
        <f aca="false">S1!R41</f>
        <v>43</v>
      </c>
      <c r="S149" s="68" t="str">
        <f aca="false">Ave!Q41</f>
        <v>ተዛውራለች</v>
      </c>
    </row>
    <row r="150" customFormat="false" ht="18" hidden="false" customHeight="true" outlineLevel="0" collapsed="false">
      <c r="B150" s="50"/>
      <c r="C150" s="50"/>
      <c r="D150" s="63"/>
      <c r="E150" s="49"/>
      <c r="F150" s="49"/>
      <c r="G150" s="64" t="s">
        <v>91</v>
      </c>
      <c r="H150" s="65" t="n">
        <f aca="false">S2!G41</f>
        <v>67</v>
      </c>
      <c r="I150" s="65" t="n">
        <f aca="false">S2!H41</f>
        <v>63</v>
      </c>
      <c r="J150" s="66" t="n">
        <f aca="false">S2!I41</f>
        <v>68</v>
      </c>
      <c r="K150" s="65" t="n">
        <f aca="false">S2!J41</f>
        <v>53</v>
      </c>
      <c r="L150" s="65" t="n">
        <f aca="false">S2!K41</f>
        <v>58</v>
      </c>
      <c r="M150" s="65" t="n">
        <f aca="false">S2!L41</f>
        <v>66</v>
      </c>
      <c r="N150" s="65" t="n">
        <f aca="false">S2!M41</f>
        <v>71</v>
      </c>
      <c r="O150" s="65" t="n">
        <f aca="false">S2!N41</f>
        <v>71</v>
      </c>
      <c r="P150" s="65" t="n">
        <f aca="false">S2!P41</f>
        <v>517</v>
      </c>
      <c r="Q150" s="67" t="n">
        <f aca="false">S2!Q41</f>
        <v>64.625</v>
      </c>
      <c r="R150" s="65" t="n">
        <f aca="false">S2!R41</f>
        <v>43</v>
      </c>
      <c r="S150" s="68"/>
    </row>
    <row r="151" customFormat="false" ht="18" hidden="false" customHeight="true" outlineLevel="0" collapsed="false">
      <c r="B151" s="50"/>
      <c r="C151" s="50"/>
      <c r="D151" s="63"/>
      <c r="E151" s="49"/>
      <c r="F151" s="49"/>
      <c r="G151" s="64" t="s">
        <v>13</v>
      </c>
      <c r="H151" s="65" t="n">
        <f aca="false">Ave!F41</f>
        <v>67</v>
      </c>
      <c r="I151" s="65" t="n">
        <f aca="false">Ave!G41</f>
        <v>63</v>
      </c>
      <c r="J151" s="66" t="n">
        <f aca="false">Ave!H41</f>
        <v>68</v>
      </c>
      <c r="K151" s="65" t="n">
        <f aca="false">Ave!I41</f>
        <v>53</v>
      </c>
      <c r="L151" s="65" t="n">
        <f aca="false">Ave!J41</f>
        <v>58</v>
      </c>
      <c r="M151" s="65" t="n">
        <f aca="false">Ave!K41</f>
        <v>66</v>
      </c>
      <c r="N151" s="65" t="n">
        <f aca="false">Ave!L41</f>
        <v>71</v>
      </c>
      <c r="O151" s="65" t="n">
        <f aca="false">Ave!M41</f>
        <v>71</v>
      </c>
      <c r="P151" s="65" t="n">
        <f aca="false">Ave!N41</f>
        <v>517</v>
      </c>
      <c r="Q151" s="67" t="n">
        <f aca="false">Ave!O41</f>
        <v>64.625</v>
      </c>
      <c r="R151" s="65" t="n">
        <f aca="false">Ave!P41</f>
        <v>43</v>
      </c>
      <c r="S151" s="68"/>
    </row>
    <row r="152" customFormat="false" ht="18" hidden="false" customHeight="true" outlineLevel="0" collapsed="false">
      <c r="B152" s="50" t="n">
        <v>38</v>
      </c>
      <c r="C152" s="50" t="n">
        <f aca="false">S1!C44</f>
        <v>40</v>
      </c>
      <c r="D152" s="63" t="str">
        <f aca="false">Ave!C42</f>
        <v>ኢማን ሰኢድ ሙሀመድ</v>
      </c>
      <c r="E152" s="49" t="str">
        <f aca="false">S1!E42</f>
        <v>F</v>
      </c>
      <c r="F152" s="49" t="n">
        <f aca="false">S1!F42</f>
        <v>7</v>
      </c>
      <c r="G152" s="64" t="s">
        <v>90</v>
      </c>
      <c r="H152" s="65" t="n">
        <f aca="false">S1!G42</f>
        <v>80</v>
      </c>
      <c r="I152" s="65" t="n">
        <f aca="false">S1!H42</f>
        <v>76</v>
      </c>
      <c r="J152" s="66" t="n">
        <f aca="false">S1!I42</f>
        <v>98</v>
      </c>
      <c r="K152" s="65" t="n">
        <f aca="false">S1!J42</f>
        <v>85</v>
      </c>
      <c r="L152" s="65" t="n">
        <f aca="false">S1!K42</f>
        <v>88</v>
      </c>
      <c r="M152" s="65" t="n">
        <f aca="false">S1!L42</f>
        <v>71</v>
      </c>
      <c r="N152" s="65" t="n">
        <f aca="false">S1!M42</f>
        <v>88</v>
      </c>
      <c r="O152" s="65" t="n">
        <f aca="false">S1!N42</f>
        <v>90</v>
      </c>
      <c r="P152" s="65" t="n">
        <f aca="false">S1!P42</f>
        <v>676</v>
      </c>
      <c r="Q152" s="67" t="n">
        <f aca="false">S1!Q42</f>
        <v>84.5</v>
      </c>
      <c r="R152" s="65" t="n">
        <f aca="false">S1!R42</f>
        <v>11</v>
      </c>
      <c r="S152" s="68" t="str">
        <f aca="false">Ave!Q42</f>
        <v>ተዛውራለች</v>
      </c>
    </row>
    <row r="153" customFormat="false" ht="18" hidden="false" customHeight="true" outlineLevel="0" collapsed="false">
      <c r="B153" s="50"/>
      <c r="C153" s="50"/>
      <c r="D153" s="63"/>
      <c r="E153" s="49"/>
      <c r="F153" s="49"/>
      <c r="G153" s="64" t="s">
        <v>91</v>
      </c>
      <c r="H153" s="65" t="n">
        <f aca="false">S2!G42</f>
        <v>80</v>
      </c>
      <c r="I153" s="65" t="n">
        <f aca="false">S2!H42</f>
        <v>76</v>
      </c>
      <c r="J153" s="66" t="n">
        <f aca="false">S2!I42</f>
        <v>98</v>
      </c>
      <c r="K153" s="65" t="n">
        <f aca="false">S2!J42</f>
        <v>85</v>
      </c>
      <c r="L153" s="65" t="n">
        <f aca="false">S2!K42</f>
        <v>88</v>
      </c>
      <c r="M153" s="65" t="n">
        <f aca="false">S2!L42</f>
        <v>71</v>
      </c>
      <c r="N153" s="65" t="n">
        <f aca="false">S2!M42</f>
        <v>88</v>
      </c>
      <c r="O153" s="65" t="n">
        <f aca="false">S2!N42</f>
        <v>90</v>
      </c>
      <c r="P153" s="65" t="n">
        <f aca="false">S2!P42</f>
        <v>676</v>
      </c>
      <c r="Q153" s="67" t="n">
        <f aca="false">S2!Q42</f>
        <v>84.5</v>
      </c>
      <c r="R153" s="65" t="n">
        <f aca="false">S2!R42</f>
        <v>11</v>
      </c>
      <c r="S153" s="68"/>
    </row>
    <row r="154" customFormat="false" ht="18" hidden="false" customHeight="true" outlineLevel="0" collapsed="false">
      <c r="B154" s="50"/>
      <c r="C154" s="50"/>
      <c r="D154" s="63"/>
      <c r="E154" s="49"/>
      <c r="F154" s="49"/>
      <c r="G154" s="64" t="s">
        <v>13</v>
      </c>
      <c r="H154" s="65" t="n">
        <f aca="false">Ave!F42</f>
        <v>80</v>
      </c>
      <c r="I154" s="65" t="n">
        <f aca="false">Ave!G42</f>
        <v>76</v>
      </c>
      <c r="J154" s="66" t="n">
        <f aca="false">Ave!H42</f>
        <v>98</v>
      </c>
      <c r="K154" s="65" t="n">
        <f aca="false">Ave!I42</f>
        <v>85</v>
      </c>
      <c r="L154" s="65" t="n">
        <f aca="false">Ave!J42</f>
        <v>88</v>
      </c>
      <c r="M154" s="65" t="n">
        <f aca="false">Ave!K42</f>
        <v>71</v>
      </c>
      <c r="N154" s="65" t="n">
        <f aca="false">Ave!L42</f>
        <v>88</v>
      </c>
      <c r="O154" s="65" t="n">
        <f aca="false">Ave!M42</f>
        <v>90</v>
      </c>
      <c r="P154" s="65" t="n">
        <f aca="false">Ave!N42</f>
        <v>676</v>
      </c>
      <c r="Q154" s="67" t="n">
        <f aca="false">Ave!O42</f>
        <v>84.5</v>
      </c>
      <c r="R154" s="65" t="n">
        <f aca="false">Ave!P42</f>
        <v>11</v>
      </c>
      <c r="S154" s="68"/>
    </row>
    <row r="155" customFormat="false" ht="18" hidden="false" customHeight="true" outlineLevel="0" collapsed="false">
      <c r="B155" s="50" t="n">
        <v>39</v>
      </c>
      <c r="C155" s="50" t="n">
        <f aca="false">S1!C45</f>
        <v>41</v>
      </c>
      <c r="D155" s="63" t="str">
        <f aca="false">Ave!C43</f>
        <v>ኢሳ ጉበና ጌታሁን</v>
      </c>
      <c r="E155" s="49" t="str">
        <f aca="false">S1!E43</f>
        <v>M</v>
      </c>
      <c r="F155" s="49" t="n">
        <f aca="false">S1!F43</f>
        <v>7</v>
      </c>
      <c r="G155" s="64" t="s">
        <v>90</v>
      </c>
      <c r="H155" s="65" t="n">
        <f aca="false">S1!G43</f>
        <v>87</v>
      </c>
      <c r="I155" s="65" t="n">
        <f aca="false">S1!H43</f>
        <v>87</v>
      </c>
      <c r="J155" s="66" t="n">
        <f aca="false">S1!I43</f>
        <v>94</v>
      </c>
      <c r="K155" s="65" t="n">
        <f aca="false">S1!J43</f>
        <v>80</v>
      </c>
      <c r="L155" s="65" t="n">
        <f aca="false">S1!K43</f>
        <v>77</v>
      </c>
      <c r="M155" s="65" t="n">
        <f aca="false">S1!L43</f>
        <v>75</v>
      </c>
      <c r="N155" s="65" t="n">
        <f aca="false">S1!M43</f>
        <v>83</v>
      </c>
      <c r="O155" s="65" t="n">
        <f aca="false">S1!N43</f>
        <v>84</v>
      </c>
      <c r="P155" s="65" t="n">
        <f aca="false">S1!P43</f>
        <v>667</v>
      </c>
      <c r="Q155" s="67" t="n">
        <f aca="false">S1!Q43</f>
        <v>83.375</v>
      </c>
      <c r="R155" s="65" t="n">
        <f aca="false">S1!R43</f>
        <v>14</v>
      </c>
      <c r="S155" s="68" t="str">
        <f aca="false">Ave!Q43</f>
        <v>ተዛውሯል</v>
      </c>
    </row>
    <row r="156" customFormat="false" ht="18" hidden="false" customHeight="true" outlineLevel="0" collapsed="false">
      <c r="B156" s="50"/>
      <c r="C156" s="50"/>
      <c r="D156" s="63"/>
      <c r="E156" s="49"/>
      <c r="F156" s="49"/>
      <c r="G156" s="64" t="s">
        <v>91</v>
      </c>
      <c r="H156" s="65" t="n">
        <f aca="false">S2!G43</f>
        <v>87</v>
      </c>
      <c r="I156" s="65" t="n">
        <f aca="false">S2!H43</f>
        <v>87</v>
      </c>
      <c r="J156" s="66" t="n">
        <f aca="false">S2!I43</f>
        <v>94</v>
      </c>
      <c r="K156" s="65" t="n">
        <f aca="false">S2!J43</f>
        <v>80</v>
      </c>
      <c r="L156" s="65" t="n">
        <f aca="false">S2!K43</f>
        <v>77</v>
      </c>
      <c r="M156" s="65" t="n">
        <f aca="false">S2!L43</f>
        <v>75</v>
      </c>
      <c r="N156" s="65" t="n">
        <f aca="false">S2!M43</f>
        <v>83</v>
      </c>
      <c r="O156" s="65" t="n">
        <f aca="false">S2!N43</f>
        <v>84</v>
      </c>
      <c r="P156" s="65" t="n">
        <f aca="false">S2!P43</f>
        <v>667</v>
      </c>
      <c r="Q156" s="67" t="n">
        <f aca="false">S2!Q43</f>
        <v>83.375</v>
      </c>
      <c r="R156" s="65" t="n">
        <f aca="false">S2!R43</f>
        <v>14</v>
      </c>
      <c r="S156" s="68"/>
    </row>
    <row r="157" customFormat="false" ht="18" hidden="false" customHeight="true" outlineLevel="0" collapsed="false">
      <c r="B157" s="50"/>
      <c r="C157" s="50"/>
      <c r="D157" s="63"/>
      <c r="E157" s="49"/>
      <c r="F157" s="49"/>
      <c r="G157" s="64" t="s">
        <v>13</v>
      </c>
      <c r="H157" s="65" t="n">
        <f aca="false">Ave!F43</f>
        <v>87</v>
      </c>
      <c r="I157" s="65" t="n">
        <f aca="false">Ave!G43</f>
        <v>87</v>
      </c>
      <c r="J157" s="66" t="n">
        <f aca="false">Ave!H43</f>
        <v>94</v>
      </c>
      <c r="K157" s="65" t="n">
        <f aca="false">Ave!I43</f>
        <v>80</v>
      </c>
      <c r="L157" s="65" t="n">
        <f aca="false">Ave!J43</f>
        <v>77</v>
      </c>
      <c r="M157" s="65" t="n">
        <f aca="false">Ave!K43</f>
        <v>75</v>
      </c>
      <c r="N157" s="65" t="n">
        <f aca="false">Ave!L43</f>
        <v>83</v>
      </c>
      <c r="O157" s="65" t="n">
        <f aca="false">Ave!M43</f>
        <v>84</v>
      </c>
      <c r="P157" s="65" t="n">
        <f aca="false">Ave!N43</f>
        <v>667</v>
      </c>
      <c r="Q157" s="67" t="n">
        <f aca="false">Ave!O43</f>
        <v>83.375</v>
      </c>
      <c r="R157" s="65" t="n">
        <f aca="false">Ave!P43</f>
        <v>14</v>
      </c>
      <c r="S157" s="68"/>
    </row>
    <row r="158" customFormat="false" ht="18" hidden="false" customHeight="true" outlineLevel="0" collapsed="false">
      <c r="B158" s="50" t="n">
        <v>40</v>
      </c>
      <c r="C158" s="50" t="n">
        <f aca="false">S1!C46</f>
        <v>42</v>
      </c>
      <c r="D158" s="63" t="str">
        <f aca="false">Ave!C44</f>
        <v>ኢዘዲን ሰኢድ ፈንታው</v>
      </c>
      <c r="E158" s="49" t="str">
        <f aca="false">S1!E44</f>
        <v>M</v>
      </c>
      <c r="F158" s="49" t="n">
        <f aca="false">S1!F44</f>
        <v>7</v>
      </c>
      <c r="G158" s="64" t="s">
        <v>90</v>
      </c>
      <c r="H158" s="65" t="n">
        <f aca="false">S1!G44</f>
        <v>83</v>
      </c>
      <c r="I158" s="65" t="n">
        <f aca="false">S1!H44</f>
        <v>66</v>
      </c>
      <c r="J158" s="66" t="n">
        <f aca="false">S1!I44</f>
        <v>53</v>
      </c>
      <c r="K158" s="65" t="n">
        <f aca="false">S1!J44</f>
        <v>70</v>
      </c>
      <c r="L158" s="65" t="n">
        <f aca="false">S1!K44</f>
        <v>73</v>
      </c>
      <c r="M158" s="65" t="n">
        <f aca="false">S1!L44</f>
        <v>88</v>
      </c>
      <c r="N158" s="65" t="n">
        <f aca="false">S1!M44</f>
        <v>68</v>
      </c>
      <c r="O158" s="65" t="n">
        <f aca="false">S1!N44</f>
        <v>99</v>
      </c>
      <c r="P158" s="65" t="n">
        <f aca="false">S1!P44</f>
        <v>600</v>
      </c>
      <c r="Q158" s="67" t="n">
        <f aca="false">S1!Q44</f>
        <v>75</v>
      </c>
      <c r="R158" s="65" t="n">
        <f aca="false">S1!R44</f>
        <v>30</v>
      </c>
      <c r="S158" s="68" t="str">
        <f aca="false">Ave!Q44</f>
        <v>ተዛውሯል</v>
      </c>
    </row>
    <row r="159" customFormat="false" ht="18" hidden="false" customHeight="true" outlineLevel="0" collapsed="false">
      <c r="B159" s="50"/>
      <c r="C159" s="50"/>
      <c r="D159" s="63"/>
      <c r="E159" s="49"/>
      <c r="F159" s="49"/>
      <c r="G159" s="64" t="s">
        <v>91</v>
      </c>
      <c r="H159" s="65" t="n">
        <f aca="false">S2!G44</f>
        <v>83</v>
      </c>
      <c r="I159" s="65" t="n">
        <f aca="false">S2!H44</f>
        <v>66</v>
      </c>
      <c r="J159" s="66" t="n">
        <f aca="false">S2!I44</f>
        <v>53</v>
      </c>
      <c r="K159" s="65" t="n">
        <f aca="false">S2!J44</f>
        <v>70</v>
      </c>
      <c r="L159" s="65" t="n">
        <f aca="false">S2!K44</f>
        <v>73</v>
      </c>
      <c r="M159" s="65" t="n">
        <f aca="false">S2!L44</f>
        <v>88</v>
      </c>
      <c r="N159" s="65" t="n">
        <f aca="false">S2!M44</f>
        <v>68</v>
      </c>
      <c r="O159" s="65" t="n">
        <f aca="false">S2!N44</f>
        <v>99</v>
      </c>
      <c r="P159" s="65" t="n">
        <f aca="false">S2!P44</f>
        <v>600</v>
      </c>
      <c r="Q159" s="67" t="n">
        <f aca="false">S2!Q44</f>
        <v>75</v>
      </c>
      <c r="R159" s="65" t="n">
        <f aca="false">S2!R44</f>
        <v>30</v>
      </c>
      <c r="S159" s="68"/>
    </row>
    <row r="160" customFormat="false" ht="18" hidden="false" customHeight="true" outlineLevel="0" collapsed="false">
      <c r="B160" s="50"/>
      <c r="C160" s="50"/>
      <c r="D160" s="63"/>
      <c r="E160" s="49"/>
      <c r="F160" s="49"/>
      <c r="G160" s="64" t="s">
        <v>13</v>
      </c>
      <c r="H160" s="65" t="n">
        <f aca="false">Ave!F44</f>
        <v>83</v>
      </c>
      <c r="I160" s="65" t="n">
        <f aca="false">Ave!G44</f>
        <v>66</v>
      </c>
      <c r="J160" s="66" t="n">
        <f aca="false">Ave!H44</f>
        <v>53</v>
      </c>
      <c r="K160" s="65" t="n">
        <f aca="false">Ave!I44</f>
        <v>70</v>
      </c>
      <c r="L160" s="65" t="n">
        <f aca="false">Ave!J44</f>
        <v>73</v>
      </c>
      <c r="M160" s="65" t="n">
        <f aca="false">Ave!K44</f>
        <v>88</v>
      </c>
      <c r="N160" s="65" t="n">
        <f aca="false">Ave!L44</f>
        <v>68</v>
      </c>
      <c r="O160" s="65" t="n">
        <f aca="false">Ave!M44</f>
        <v>99</v>
      </c>
      <c r="P160" s="65" t="n">
        <f aca="false">Ave!N44</f>
        <v>600</v>
      </c>
      <c r="Q160" s="67" t="n">
        <f aca="false">Ave!O44</f>
        <v>75</v>
      </c>
      <c r="R160" s="65" t="n">
        <f aca="false">Ave!P44</f>
        <v>30</v>
      </c>
      <c r="S160" s="68"/>
    </row>
    <row r="161" s="74" customFormat="true" ht="18" hidden="false" customHeight="true" outlineLevel="0" collapsed="false">
      <c r="B161" s="75"/>
      <c r="C161" s="75"/>
      <c r="D161" s="76"/>
      <c r="E161" s="76"/>
      <c r="F161" s="76"/>
      <c r="G161" s="76"/>
      <c r="H161" s="75"/>
      <c r="I161" s="75"/>
      <c r="J161" s="77"/>
      <c r="K161" s="75"/>
      <c r="L161" s="75"/>
      <c r="M161" s="75"/>
      <c r="N161" s="75"/>
      <c r="O161" s="75"/>
      <c r="P161" s="75"/>
      <c r="Q161" s="75"/>
      <c r="R161" s="75"/>
      <c r="S161" s="78"/>
      <c r="T161" s="75"/>
      <c r="U161" s="75"/>
      <c r="V161" s="79"/>
    </row>
    <row r="162" s="74" customFormat="true" ht="18" hidden="false" customHeight="true" outlineLevel="0" collapsed="false">
      <c r="B162" s="75"/>
      <c r="C162" s="75"/>
      <c r="D162" s="106" t="s">
        <v>92</v>
      </c>
      <c r="E162" s="106"/>
      <c r="F162" s="106"/>
      <c r="G162" s="76"/>
      <c r="H162" s="82" t="s">
        <v>93</v>
      </c>
      <c r="I162" s="82"/>
      <c r="J162" s="82"/>
      <c r="K162" s="82"/>
      <c r="L162" s="82"/>
      <c r="M162" s="82"/>
      <c r="N162" s="83" t="s">
        <v>94</v>
      </c>
      <c r="O162" s="83"/>
      <c r="P162" s="83"/>
      <c r="Q162" s="83"/>
      <c r="R162" s="83"/>
      <c r="S162" s="83"/>
      <c r="T162" s="83"/>
      <c r="U162" s="83"/>
      <c r="V162" s="79"/>
    </row>
    <row r="163" s="74" customFormat="true" ht="18" hidden="false" customHeight="true" outlineLevel="0" collapsed="false">
      <c r="B163" s="75"/>
      <c r="C163" s="75"/>
      <c r="D163" s="84" t="s">
        <v>95</v>
      </c>
      <c r="E163" s="84"/>
      <c r="F163" s="84"/>
      <c r="G163" s="76"/>
      <c r="H163" s="88" t="s">
        <v>96</v>
      </c>
      <c r="I163" s="88"/>
      <c r="J163" s="88"/>
      <c r="K163" s="88"/>
      <c r="L163" s="88"/>
      <c r="M163" s="88"/>
      <c r="N163" s="75" t="s">
        <v>96</v>
      </c>
      <c r="O163" s="75"/>
      <c r="P163" s="75"/>
      <c r="Q163" s="75"/>
      <c r="R163" s="75"/>
      <c r="S163" s="86"/>
      <c r="T163" s="87"/>
      <c r="U163" s="87"/>
      <c r="V163" s="79"/>
    </row>
    <row r="164" s="74" customFormat="true" ht="18" hidden="false" customHeight="true" outlineLevel="0" collapsed="false">
      <c r="B164" s="75"/>
      <c r="C164" s="75"/>
      <c r="D164" s="84" t="s">
        <v>97</v>
      </c>
      <c r="E164" s="84"/>
      <c r="F164" s="84"/>
      <c r="G164" s="76"/>
      <c r="H164" s="88" t="s">
        <v>98</v>
      </c>
      <c r="I164" s="88"/>
      <c r="J164" s="88"/>
      <c r="K164" s="88"/>
      <c r="L164" s="88"/>
      <c r="M164" s="88"/>
      <c r="N164" s="89" t="s">
        <v>97</v>
      </c>
      <c r="O164" s="89"/>
      <c r="P164" s="89"/>
      <c r="Q164" s="89"/>
      <c r="R164" s="89"/>
      <c r="S164" s="89"/>
      <c r="T164" s="89"/>
      <c r="U164" s="89"/>
      <c r="V164" s="79"/>
    </row>
    <row r="165" s="74" customFormat="true" ht="18" hidden="false" customHeight="true" outlineLevel="0" collapsed="false">
      <c r="B165" s="75"/>
      <c r="C165" s="75"/>
      <c r="D165" s="76"/>
      <c r="E165" s="76"/>
      <c r="F165" s="76"/>
      <c r="G165" s="76"/>
      <c r="H165" s="75"/>
      <c r="I165" s="75"/>
      <c r="J165" s="77"/>
      <c r="K165" s="75"/>
      <c r="L165" s="75"/>
      <c r="M165" s="75"/>
      <c r="N165" s="75"/>
      <c r="O165" s="75"/>
      <c r="P165" s="75"/>
      <c r="Q165" s="75"/>
      <c r="R165" s="75"/>
      <c r="S165" s="78"/>
      <c r="T165" s="75"/>
      <c r="U165" s="75"/>
      <c r="V165" s="79"/>
    </row>
    <row r="166" s="90" customFormat="true" ht="18" hidden="false" customHeight="true" outlineLevel="0" collapsed="false">
      <c r="B166" s="76"/>
      <c r="C166" s="76"/>
      <c r="D166" s="91" t="s">
        <v>0</v>
      </c>
      <c r="E166" s="42" t="s">
        <v>1</v>
      </c>
      <c r="F166" s="76"/>
      <c r="G166" s="76"/>
      <c r="H166" s="76"/>
      <c r="I166" s="76"/>
      <c r="J166" s="92"/>
      <c r="K166" s="76"/>
      <c r="L166" s="76"/>
      <c r="M166" s="76" t="s">
        <v>87</v>
      </c>
      <c r="N166" s="76"/>
      <c r="O166" s="76"/>
      <c r="P166" s="76"/>
      <c r="Q166" s="76"/>
      <c r="R166" s="76"/>
      <c r="S166" s="78"/>
      <c r="T166" s="76"/>
      <c r="U166" s="76"/>
      <c r="V166" s="76"/>
    </row>
    <row r="167" s="93" customFormat="true" ht="18" hidden="false" customHeight="true" outlineLevel="0" collapsed="false">
      <c r="B167" s="76"/>
      <c r="C167" s="76"/>
      <c r="D167" s="76"/>
      <c r="E167" s="76"/>
      <c r="F167" s="76"/>
      <c r="G167" s="76"/>
      <c r="H167" s="76" t="s">
        <v>3</v>
      </c>
      <c r="I167" s="76"/>
      <c r="J167" s="92"/>
      <c r="K167" s="76" t="s">
        <v>4</v>
      </c>
      <c r="L167" s="76"/>
      <c r="M167" s="76"/>
      <c r="N167" s="76"/>
      <c r="O167" s="76"/>
      <c r="P167" s="76"/>
      <c r="Q167" s="76"/>
      <c r="R167" s="76"/>
      <c r="S167" s="78"/>
      <c r="T167" s="76"/>
      <c r="U167" s="76"/>
      <c r="V167" s="94"/>
    </row>
    <row r="168" s="95" customFormat="true" ht="18" hidden="false" customHeight="true" outlineLevel="0" collapsed="false">
      <c r="B168" s="96" t="s">
        <v>5</v>
      </c>
      <c r="C168" s="97"/>
      <c r="D168" s="69" t="s">
        <v>7</v>
      </c>
      <c r="E168" s="69" t="s">
        <v>8</v>
      </c>
      <c r="F168" s="69" t="s">
        <v>9</v>
      </c>
      <c r="G168" s="69" t="s">
        <v>88</v>
      </c>
      <c r="H168" s="97" t="s">
        <v>10</v>
      </c>
      <c r="I168" s="97"/>
      <c r="J168" s="97"/>
      <c r="K168" s="97"/>
      <c r="L168" s="97"/>
      <c r="M168" s="97"/>
      <c r="N168" s="97"/>
      <c r="O168" s="97"/>
      <c r="P168" s="96" t="s">
        <v>12</v>
      </c>
      <c r="Q168" s="96" t="s">
        <v>13</v>
      </c>
      <c r="R168" s="96" t="s">
        <v>14</v>
      </c>
      <c r="S168" s="98" t="s">
        <v>76</v>
      </c>
      <c r="T168" s="99"/>
      <c r="U168" s="99"/>
      <c r="V168" s="100"/>
    </row>
    <row r="169" s="74" customFormat="true" ht="18" hidden="false" customHeight="true" outlineLevel="0" collapsed="false">
      <c r="B169" s="96"/>
      <c r="C169" s="70"/>
      <c r="D169" s="69"/>
      <c r="E169" s="69"/>
      <c r="F169" s="69"/>
      <c r="G169" s="69"/>
      <c r="H169" s="70" t="s">
        <v>15</v>
      </c>
      <c r="I169" s="70" t="s">
        <v>16</v>
      </c>
      <c r="J169" s="71" t="s">
        <v>17</v>
      </c>
      <c r="K169" s="70" t="s">
        <v>18</v>
      </c>
      <c r="L169" s="70" t="s">
        <v>19</v>
      </c>
      <c r="M169" s="70" t="s">
        <v>20</v>
      </c>
      <c r="N169" s="70" t="s">
        <v>21</v>
      </c>
      <c r="O169" s="70" t="s">
        <v>22</v>
      </c>
      <c r="P169" s="96"/>
      <c r="Q169" s="96"/>
      <c r="R169" s="96"/>
      <c r="S169" s="98"/>
      <c r="T169" s="75"/>
      <c r="U169" s="75"/>
      <c r="V169" s="79"/>
    </row>
    <row r="170" customFormat="false" ht="18" hidden="false" customHeight="true" outlineLevel="0" collapsed="false">
      <c r="B170" s="50" t="n">
        <v>41</v>
      </c>
      <c r="C170" s="50" t="n">
        <f aca="false">S1!C47</f>
        <v>43</v>
      </c>
      <c r="D170" s="63" t="str">
        <f aca="false">Ave!C45</f>
        <v>ዛኪር ሰኢድ አብዱ</v>
      </c>
      <c r="E170" s="49" t="str">
        <f aca="false">S1!E45</f>
        <v>M</v>
      </c>
      <c r="F170" s="49" t="n">
        <f aca="false">S1!F45</f>
        <v>7</v>
      </c>
      <c r="G170" s="64" t="s">
        <v>90</v>
      </c>
      <c r="H170" s="65" t="n">
        <f aca="false">S1!G45</f>
        <v>87</v>
      </c>
      <c r="I170" s="65" t="n">
        <f aca="false">S1!H45</f>
        <v>68</v>
      </c>
      <c r="J170" s="66" t="n">
        <f aca="false">S1!I45</f>
        <v>93</v>
      </c>
      <c r="K170" s="65" t="n">
        <f aca="false">S1!J45</f>
        <v>74</v>
      </c>
      <c r="L170" s="65" t="n">
        <f aca="false">S1!K45</f>
        <v>82</v>
      </c>
      <c r="M170" s="65" t="n">
        <f aca="false">S1!L45</f>
        <v>77</v>
      </c>
      <c r="N170" s="65" t="n">
        <f aca="false">S1!M45</f>
        <v>81</v>
      </c>
      <c r="O170" s="65" t="n">
        <f aca="false">S1!N45</f>
        <v>77</v>
      </c>
      <c r="P170" s="65" t="n">
        <f aca="false">S1!P45</f>
        <v>639</v>
      </c>
      <c r="Q170" s="67" t="n">
        <f aca="false">S1!Q45</f>
        <v>79.875</v>
      </c>
      <c r="R170" s="65" t="n">
        <f aca="false">S1!R45</f>
        <v>22</v>
      </c>
      <c r="S170" s="68" t="str">
        <f aca="false">Ave!Q45</f>
        <v>ተዛውሯል</v>
      </c>
    </row>
    <row r="171" customFormat="false" ht="18" hidden="false" customHeight="true" outlineLevel="0" collapsed="false">
      <c r="B171" s="50"/>
      <c r="C171" s="50"/>
      <c r="D171" s="63"/>
      <c r="E171" s="49"/>
      <c r="F171" s="49"/>
      <c r="G171" s="64" t="s">
        <v>91</v>
      </c>
      <c r="H171" s="65" t="n">
        <f aca="false">S2!G45</f>
        <v>87</v>
      </c>
      <c r="I171" s="65" t="n">
        <f aca="false">S2!H45</f>
        <v>68</v>
      </c>
      <c r="J171" s="66" t="n">
        <f aca="false">S2!I45</f>
        <v>93</v>
      </c>
      <c r="K171" s="65" t="n">
        <f aca="false">S2!J45</f>
        <v>74</v>
      </c>
      <c r="L171" s="65" t="n">
        <f aca="false">S2!K45</f>
        <v>82</v>
      </c>
      <c r="M171" s="65" t="n">
        <f aca="false">S2!L45</f>
        <v>77</v>
      </c>
      <c r="N171" s="65" t="n">
        <f aca="false">S2!M45</f>
        <v>81</v>
      </c>
      <c r="O171" s="65" t="n">
        <f aca="false">S2!N45</f>
        <v>77</v>
      </c>
      <c r="P171" s="65" t="n">
        <f aca="false">S2!P45</f>
        <v>639</v>
      </c>
      <c r="Q171" s="67" t="n">
        <f aca="false">S2!Q45</f>
        <v>79.875</v>
      </c>
      <c r="R171" s="65" t="n">
        <f aca="false">S2!R45</f>
        <v>22</v>
      </c>
      <c r="S171" s="68"/>
    </row>
    <row r="172" customFormat="false" ht="18" hidden="false" customHeight="true" outlineLevel="0" collapsed="false">
      <c r="B172" s="50"/>
      <c r="C172" s="50"/>
      <c r="D172" s="63"/>
      <c r="E172" s="49"/>
      <c r="F172" s="49"/>
      <c r="G172" s="64" t="s">
        <v>13</v>
      </c>
      <c r="H172" s="65" t="n">
        <f aca="false">Ave!F45</f>
        <v>87</v>
      </c>
      <c r="I172" s="65" t="n">
        <f aca="false">Ave!G45</f>
        <v>68</v>
      </c>
      <c r="J172" s="66" t="n">
        <f aca="false">Ave!H45</f>
        <v>93</v>
      </c>
      <c r="K172" s="65" t="n">
        <f aca="false">Ave!I45</f>
        <v>74</v>
      </c>
      <c r="L172" s="65" t="n">
        <f aca="false">Ave!J45</f>
        <v>82</v>
      </c>
      <c r="M172" s="65" t="n">
        <f aca="false">Ave!K45</f>
        <v>77</v>
      </c>
      <c r="N172" s="65" t="n">
        <f aca="false">Ave!L45</f>
        <v>81</v>
      </c>
      <c r="O172" s="65" t="n">
        <f aca="false">Ave!M45</f>
        <v>77</v>
      </c>
      <c r="P172" s="65" t="n">
        <f aca="false">Ave!N45</f>
        <v>639</v>
      </c>
      <c r="Q172" s="67" t="n">
        <f aca="false">Ave!O45</f>
        <v>79.875</v>
      </c>
      <c r="R172" s="65" t="n">
        <f aca="false">Ave!P45</f>
        <v>22</v>
      </c>
      <c r="S172" s="68"/>
    </row>
    <row r="173" customFormat="false" ht="18" hidden="false" customHeight="true" outlineLevel="0" collapsed="false">
      <c r="B173" s="50" t="n">
        <v>42</v>
      </c>
      <c r="C173" s="50" t="n">
        <f aca="false">S1!C48</f>
        <v>44</v>
      </c>
      <c r="D173" s="63" t="str">
        <f aca="false">Ave!C46</f>
        <v>የዚድ ኢብራሂም ረጃ</v>
      </c>
      <c r="E173" s="49" t="str">
        <f aca="false">S1!E46</f>
        <v>M</v>
      </c>
      <c r="F173" s="49" t="n">
        <f aca="false">S1!F46</f>
        <v>7</v>
      </c>
      <c r="G173" s="64" t="s">
        <v>90</v>
      </c>
      <c r="H173" s="65" t="n">
        <f aca="false">S1!G46</f>
        <v>73</v>
      </c>
      <c r="I173" s="65" t="n">
        <f aca="false">S1!H46</f>
        <v>60</v>
      </c>
      <c r="J173" s="66" t="n">
        <f aca="false">S1!I46</f>
        <v>77</v>
      </c>
      <c r="K173" s="65" t="n">
        <f aca="false">S1!J46</f>
        <v>61</v>
      </c>
      <c r="L173" s="65" t="n">
        <f aca="false">S1!K46</f>
        <v>85</v>
      </c>
      <c r="M173" s="65" t="n">
        <f aca="false">S1!L46</f>
        <v>66</v>
      </c>
      <c r="N173" s="65" t="n">
        <f aca="false">S1!M46</f>
        <v>62</v>
      </c>
      <c r="O173" s="65" t="n">
        <f aca="false">S1!N46</f>
        <v>73</v>
      </c>
      <c r="P173" s="65" t="n">
        <f aca="false">S1!P46</f>
        <v>557</v>
      </c>
      <c r="Q173" s="67" t="n">
        <f aca="false">S1!Q46</f>
        <v>69.625</v>
      </c>
      <c r="R173" s="65" t="n">
        <f aca="false">S1!R46</f>
        <v>37</v>
      </c>
      <c r="S173" s="68" t="str">
        <f aca="false">Ave!Q46</f>
        <v>ተዛውሯል</v>
      </c>
    </row>
    <row r="174" customFormat="false" ht="18" hidden="false" customHeight="true" outlineLevel="0" collapsed="false">
      <c r="B174" s="50"/>
      <c r="C174" s="50"/>
      <c r="D174" s="63"/>
      <c r="E174" s="49"/>
      <c r="F174" s="49"/>
      <c r="G174" s="64" t="s">
        <v>91</v>
      </c>
      <c r="H174" s="65" t="n">
        <f aca="false">S2!G46</f>
        <v>73</v>
      </c>
      <c r="I174" s="65" t="n">
        <f aca="false">S2!H46</f>
        <v>60</v>
      </c>
      <c r="J174" s="66" t="n">
        <f aca="false">S2!I46</f>
        <v>77</v>
      </c>
      <c r="K174" s="65" t="n">
        <f aca="false">S2!J46</f>
        <v>61</v>
      </c>
      <c r="L174" s="65" t="n">
        <f aca="false">S2!K46</f>
        <v>85</v>
      </c>
      <c r="M174" s="65" t="n">
        <f aca="false">S2!L46</f>
        <v>66</v>
      </c>
      <c r="N174" s="65" t="n">
        <f aca="false">S2!M46</f>
        <v>62</v>
      </c>
      <c r="O174" s="65" t="n">
        <f aca="false">S2!N46</f>
        <v>73</v>
      </c>
      <c r="P174" s="65" t="n">
        <f aca="false">S2!P46</f>
        <v>557</v>
      </c>
      <c r="Q174" s="67" t="n">
        <f aca="false">S2!Q46</f>
        <v>69.625</v>
      </c>
      <c r="R174" s="65" t="n">
        <f aca="false">S2!R46</f>
        <v>37</v>
      </c>
      <c r="S174" s="68"/>
    </row>
    <row r="175" customFormat="false" ht="18" hidden="false" customHeight="true" outlineLevel="0" collapsed="false">
      <c r="B175" s="50"/>
      <c r="C175" s="50"/>
      <c r="D175" s="63"/>
      <c r="E175" s="49"/>
      <c r="F175" s="49"/>
      <c r="G175" s="64" t="s">
        <v>13</v>
      </c>
      <c r="H175" s="65" t="n">
        <f aca="false">Ave!F46</f>
        <v>73</v>
      </c>
      <c r="I175" s="65" t="n">
        <f aca="false">Ave!G46</f>
        <v>60</v>
      </c>
      <c r="J175" s="66" t="n">
        <f aca="false">Ave!H46</f>
        <v>77</v>
      </c>
      <c r="K175" s="65" t="n">
        <f aca="false">Ave!I46</f>
        <v>61</v>
      </c>
      <c r="L175" s="65" t="n">
        <f aca="false">Ave!J46</f>
        <v>85</v>
      </c>
      <c r="M175" s="65" t="n">
        <f aca="false">Ave!K46</f>
        <v>66</v>
      </c>
      <c r="N175" s="65" t="n">
        <f aca="false">Ave!L46</f>
        <v>62</v>
      </c>
      <c r="O175" s="65" t="n">
        <f aca="false">Ave!M46</f>
        <v>73</v>
      </c>
      <c r="P175" s="65" t="n">
        <f aca="false">Ave!N46</f>
        <v>557</v>
      </c>
      <c r="Q175" s="67" t="n">
        <f aca="false">Ave!O46</f>
        <v>69.625</v>
      </c>
      <c r="R175" s="65" t="n">
        <f aca="false">Ave!P46</f>
        <v>37</v>
      </c>
      <c r="S175" s="68"/>
    </row>
    <row r="176" customFormat="false" ht="18" hidden="false" customHeight="true" outlineLevel="0" collapsed="false">
      <c r="B176" s="50" t="n">
        <v>43</v>
      </c>
      <c r="C176" s="50" t="n">
        <f aca="false">S1!C51</f>
        <v>47</v>
      </c>
      <c r="D176" s="63" t="str">
        <f aca="false">Ave!C47</f>
        <v>ዩስራ ሙሀመድ ሰኢድ</v>
      </c>
      <c r="E176" s="49" t="str">
        <f aca="false">S1!E47</f>
        <v>F</v>
      </c>
      <c r="F176" s="49" t="n">
        <f aca="false">S1!F47</f>
        <v>7</v>
      </c>
      <c r="G176" s="64" t="s">
        <v>90</v>
      </c>
      <c r="H176" s="65" t="n">
        <f aca="false">S1!G47</f>
        <v>76</v>
      </c>
      <c r="I176" s="65" t="n">
        <f aca="false">S1!H47</f>
        <v>92</v>
      </c>
      <c r="J176" s="66" t="n">
        <f aca="false">S1!I47</f>
        <v>97</v>
      </c>
      <c r="K176" s="65" t="n">
        <f aca="false">S1!J47</f>
        <v>77</v>
      </c>
      <c r="L176" s="65" t="n">
        <f aca="false">S1!K47</f>
        <v>90</v>
      </c>
      <c r="M176" s="65" t="n">
        <f aca="false">S1!L47</f>
        <v>82</v>
      </c>
      <c r="N176" s="65" t="n">
        <f aca="false">S1!M47</f>
        <v>95</v>
      </c>
      <c r="O176" s="65" t="n">
        <f aca="false">S1!N47</f>
        <v>59</v>
      </c>
      <c r="P176" s="65" t="n">
        <f aca="false">S1!P47</f>
        <v>668</v>
      </c>
      <c r="Q176" s="67" t="n">
        <f aca="false">S1!Q47</f>
        <v>83.5</v>
      </c>
      <c r="R176" s="65" t="n">
        <f aca="false">S1!R47</f>
        <v>13</v>
      </c>
      <c r="S176" s="68" t="str">
        <f aca="false">Ave!Q47</f>
        <v>ተዛውራለች</v>
      </c>
    </row>
    <row r="177" customFormat="false" ht="18" hidden="false" customHeight="true" outlineLevel="0" collapsed="false">
      <c r="B177" s="50"/>
      <c r="C177" s="50"/>
      <c r="D177" s="63"/>
      <c r="E177" s="49"/>
      <c r="F177" s="49"/>
      <c r="G177" s="64" t="s">
        <v>91</v>
      </c>
      <c r="H177" s="65" t="n">
        <f aca="false">S2!G47</f>
        <v>76</v>
      </c>
      <c r="I177" s="65" t="n">
        <f aca="false">S2!H47</f>
        <v>92</v>
      </c>
      <c r="J177" s="66" t="n">
        <f aca="false">S2!I47</f>
        <v>97</v>
      </c>
      <c r="K177" s="65" t="n">
        <f aca="false">S2!J47</f>
        <v>77</v>
      </c>
      <c r="L177" s="65" t="n">
        <f aca="false">S2!K47</f>
        <v>90</v>
      </c>
      <c r="M177" s="65" t="n">
        <f aca="false">S2!L47</f>
        <v>82</v>
      </c>
      <c r="N177" s="65" t="n">
        <f aca="false">S2!M47</f>
        <v>95</v>
      </c>
      <c r="O177" s="65" t="n">
        <f aca="false">S2!N47</f>
        <v>59</v>
      </c>
      <c r="P177" s="65" t="n">
        <f aca="false">S2!P47</f>
        <v>668</v>
      </c>
      <c r="Q177" s="67" t="n">
        <f aca="false">S2!Q47</f>
        <v>83.5</v>
      </c>
      <c r="R177" s="65" t="n">
        <f aca="false">S2!R47</f>
        <v>13</v>
      </c>
      <c r="S177" s="68"/>
    </row>
    <row r="178" customFormat="false" ht="18" hidden="false" customHeight="true" outlineLevel="0" collapsed="false">
      <c r="B178" s="50"/>
      <c r="C178" s="50"/>
      <c r="D178" s="63"/>
      <c r="E178" s="49"/>
      <c r="F178" s="49"/>
      <c r="G178" s="64" t="s">
        <v>13</v>
      </c>
      <c r="H178" s="65" t="n">
        <f aca="false">Ave!F47</f>
        <v>76</v>
      </c>
      <c r="I178" s="65" t="n">
        <f aca="false">Ave!G47</f>
        <v>92</v>
      </c>
      <c r="J178" s="66" t="n">
        <f aca="false">Ave!H47</f>
        <v>97</v>
      </c>
      <c r="K178" s="65" t="n">
        <f aca="false">Ave!I47</f>
        <v>77</v>
      </c>
      <c r="L178" s="65" t="n">
        <f aca="false">Ave!J47</f>
        <v>90</v>
      </c>
      <c r="M178" s="65" t="n">
        <f aca="false">Ave!K47</f>
        <v>82</v>
      </c>
      <c r="N178" s="65" t="n">
        <f aca="false">Ave!L47</f>
        <v>95</v>
      </c>
      <c r="O178" s="65" t="n">
        <f aca="false">Ave!M47</f>
        <v>59</v>
      </c>
      <c r="P178" s="65" t="n">
        <f aca="false">Ave!N47</f>
        <v>668</v>
      </c>
      <c r="Q178" s="67" t="n">
        <f aca="false">Ave!O47</f>
        <v>83.5</v>
      </c>
      <c r="R178" s="65" t="n">
        <f aca="false">Ave!P47</f>
        <v>13</v>
      </c>
      <c r="S178" s="68"/>
    </row>
    <row r="179" customFormat="false" ht="18" hidden="false" customHeight="true" outlineLevel="0" collapsed="false">
      <c r="B179" s="50" t="n">
        <v>44</v>
      </c>
      <c r="C179" s="50" t="n">
        <f aca="false">S1!C52</f>
        <v>48</v>
      </c>
      <c r="D179" s="63" t="str">
        <f aca="false">Ave!C48</f>
        <v>ዩስራ አህመድ ሙሀመድ</v>
      </c>
      <c r="E179" s="49" t="str">
        <f aca="false">S1!E48</f>
        <v>F</v>
      </c>
      <c r="F179" s="49" t="n">
        <f aca="false">S1!F48</f>
        <v>7</v>
      </c>
      <c r="G179" s="64" t="s">
        <v>90</v>
      </c>
      <c r="H179" s="65" t="n">
        <f aca="false">S1!G48</f>
        <v>49</v>
      </c>
      <c r="I179" s="65" t="n">
        <f aca="false">S1!H48</f>
        <v>56</v>
      </c>
      <c r="J179" s="66" t="n">
        <f aca="false">S1!I48</f>
        <v>48</v>
      </c>
      <c r="K179" s="65" t="n">
        <f aca="false">S1!J48</f>
        <v>52</v>
      </c>
      <c r="L179" s="65" t="n">
        <f aca="false">S1!K48</f>
        <v>66</v>
      </c>
      <c r="M179" s="65" t="n">
        <f aca="false">S1!L48</f>
        <v>70</v>
      </c>
      <c r="N179" s="65" t="n">
        <f aca="false">S1!M48</f>
        <v>66</v>
      </c>
      <c r="O179" s="65" t="n">
        <f aca="false">S1!N48</f>
        <v>72</v>
      </c>
      <c r="P179" s="65" t="n">
        <f aca="false">S1!P48</f>
        <v>479</v>
      </c>
      <c r="Q179" s="67" t="n">
        <f aca="false">S1!Q48</f>
        <v>59.875</v>
      </c>
      <c r="R179" s="65" t="n">
        <f aca="false">S1!R48</f>
        <v>47</v>
      </c>
      <c r="S179" s="68" t="str">
        <f aca="false">Ave!Q48</f>
        <v>ተዛውራለች</v>
      </c>
    </row>
    <row r="180" customFormat="false" ht="18" hidden="false" customHeight="true" outlineLevel="0" collapsed="false">
      <c r="B180" s="50"/>
      <c r="C180" s="50"/>
      <c r="D180" s="63"/>
      <c r="E180" s="49"/>
      <c r="F180" s="49"/>
      <c r="G180" s="64" t="s">
        <v>91</v>
      </c>
      <c r="H180" s="65" t="n">
        <f aca="false">S2!G48</f>
        <v>49</v>
      </c>
      <c r="I180" s="65" t="n">
        <f aca="false">S2!H48</f>
        <v>56</v>
      </c>
      <c r="J180" s="66" t="n">
        <f aca="false">S2!I48</f>
        <v>48</v>
      </c>
      <c r="K180" s="65" t="n">
        <f aca="false">S2!J48</f>
        <v>52</v>
      </c>
      <c r="L180" s="65" t="n">
        <f aca="false">S2!K48</f>
        <v>66</v>
      </c>
      <c r="M180" s="65" t="n">
        <f aca="false">S2!L48</f>
        <v>70</v>
      </c>
      <c r="N180" s="65" t="n">
        <f aca="false">S2!M48</f>
        <v>66</v>
      </c>
      <c r="O180" s="65" t="n">
        <f aca="false">S2!N48</f>
        <v>72</v>
      </c>
      <c r="P180" s="65" t="n">
        <f aca="false">S2!P48</f>
        <v>479</v>
      </c>
      <c r="Q180" s="67" t="n">
        <f aca="false">S2!Q48</f>
        <v>59.875</v>
      </c>
      <c r="R180" s="65" t="n">
        <f aca="false">S2!R48</f>
        <v>47</v>
      </c>
      <c r="S180" s="68"/>
    </row>
    <row r="181" customFormat="false" ht="18" hidden="false" customHeight="true" outlineLevel="0" collapsed="false">
      <c r="B181" s="50"/>
      <c r="C181" s="50"/>
      <c r="D181" s="63"/>
      <c r="E181" s="49"/>
      <c r="F181" s="49"/>
      <c r="G181" s="64" t="s">
        <v>13</v>
      </c>
      <c r="H181" s="65" t="n">
        <f aca="false">Ave!F48</f>
        <v>49</v>
      </c>
      <c r="I181" s="65" t="n">
        <f aca="false">Ave!G48</f>
        <v>56</v>
      </c>
      <c r="J181" s="66" t="n">
        <f aca="false">Ave!H48</f>
        <v>48</v>
      </c>
      <c r="K181" s="65" t="n">
        <f aca="false">Ave!I48</f>
        <v>52</v>
      </c>
      <c r="L181" s="65" t="n">
        <f aca="false">Ave!J48</f>
        <v>66</v>
      </c>
      <c r="M181" s="65" t="n">
        <f aca="false">Ave!K48</f>
        <v>70</v>
      </c>
      <c r="N181" s="65" t="n">
        <f aca="false">Ave!L48</f>
        <v>66</v>
      </c>
      <c r="O181" s="65" t="n">
        <f aca="false">Ave!M48</f>
        <v>72</v>
      </c>
      <c r="P181" s="65" t="n">
        <f aca="false">Ave!N48</f>
        <v>479</v>
      </c>
      <c r="Q181" s="67" t="n">
        <f aca="false">Ave!O48</f>
        <v>59.875</v>
      </c>
      <c r="R181" s="65" t="n">
        <f aca="false">Ave!P48</f>
        <v>47</v>
      </c>
      <c r="S181" s="68"/>
    </row>
    <row r="182" customFormat="false" ht="18" hidden="false" customHeight="true" outlineLevel="0" collapsed="false">
      <c r="B182" s="50" t="n">
        <v>45</v>
      </c>
      <c r="C182" s="50" t="n">
        <f aca="false">S1!C53</f>
        <v>49</v>
      </c>
      <c r="D182" s="63" t="str">
        <f aca="false">Ave!C49</f>
        <v>ያስሚን ሙሀመድ አወል</v>
      </c>
      <c r="E182" s="49" t="str">
        <f aca="false">S1!E49</f>
        <v>F</v>
      </c>
      <c r="F182" s="49" t="n">
        <f aca="false">S1!F49</f>
        <v>7</v>
      </c>
      <c r="G182" s="64" t="s">
        <v>90</v>
      </c>
      <c r="H182" s="65" t="n">
        <f aca="false">S1!G49</f>
        <v>63</v>
      </c>
      <c r="I182" s="65" t="n">
        <f aca="false">S1!H49</f>
        <v>67</v>
      </c>
      <c r="J182" s="66" t="n">
        <f aca="false">S1!I49</f>
        <v>84</v>
      </c>
      <c r="K182" s="65" t="n">
        <f aca="false">S1!J49</f>
        <v>61</v>
      </c>
      <c r="L182" s="65" t="n">
        <f aca="false">S1!K49</f>
        <v>62</v>
      </c>
      <c r="M182" s="65" t="n">
        <f aca="false">S1!L49</f>
        <v>75</v>
      </c>
      <c r="N182" s="65" t="n">
        <f aca="false">S1!M49</f>
        <v>51</v>
      </c>
      <c r="O182" s="65" t="n">
        <f aca="false">S1!N49</f>
        <v>58</v>
      </c>
      <c r="P182" s="65" t="n">
        <f aca="false">S1!P49</f>
        <v>521</v>
      </c>
      <c r="Q182" s="67" t="n">
        <f aca="false">S1!Q49</f>
        <v>65.125</v>
      </c>
      <c r="R182" s="65" t="n">
        <f aca="false">S1!R49</f>
        <v>42</v>
      </c>
      <c r="S182" s="68" t="str">
        <f aca="false">Ave!Q49</f>
        <v>ተዛውራለች</v>
      </c>
    </row>
    <row r="183" customFormat="false" ht="18" hidden="false" customHeight="true" outlineLevel="0" collapsed="false">
      <c r="B183" s="50"/>
      <c r="C183" s="50"/>
      <c r="D183" s="63"/>
      <c r="E183" s="49"/>
      <c r="F183" s="49"/>
      <c r="G183" s="64" t="s">
        <v>91</v>
      </c>
      <c r="H183" s="65" t="n">
        <f aca="false">S2!G49</f>
        <v>63</v>
      </c>
      <c r="I183" s="65" t="n">
        <f aca="false">S2!H49</f>
        <v>67</v>
      </c>
      <c r="J183" s="66" t="n">
        <f aca="false">S2!I49</f>
        <v>84</v>
      </c>
      <c r="K183" s="65" t="n">
        <f aca="false">S2!J49</f>
        <v>61</v>
      </c>
      <c r="L183" s="65" t="n">
        <f aca="false">S2!K49</f>
        <v>62</v>
      </c>
      <c r="M183" s="65" t="n">
        <f aca="false">S2!L49</f>
        <v>75</v>
      </c>
      <c r="N183" s="65" t="n">
        <f aca="false">S2!M49</f>
        <v>51</v>
      </c>
      <c r="O183" s="65" t="n">
        <f aca="false">S2!N49</f>
        <v>58</v>
      </c>
      <c r="P183" s="65" t="n">
        <f aca="false">S2!P49</f>
        <v>521</v>
      </c>
      <c r="Q183" s="67" t="n">
        <f aca="false">S2!Q49</f>
        <v>65.125</v>
      </c>
      <c r="R183" s="65" t="n">
        <f aca="false">S2!R49</f>
        <v>42</v>
      </c>
      <c r="S183" s="68"/>
    </row>
    <row r="184" customFormat="false" ht="18" hidden="false" customHeight="true" outlineLevel="0" collapsed="false">
      <c r="B184" s="50"/>
      <c r="C184" s="50"/>
      <c r="D184" s="63"/>
      <c r="E184" s="49"/>
      <c r="F184" s="49"/>
      <c r="G184" s="64" t="s">
        <v>13</v>
      </c>
      <c r="H184" s="65" t="n">
        <f aca="false">Ave!F49</f>
        <v>63</v>
      </c>
      <c r="I184" s="65" t="n">
        <f aca="false">Ave!G49</f>
        <v>67</v>
      </c>
      <c r="J184" s="66" t="n">
        <f aca="false">Ave!H49</f>
        <v>84</v>
      </c>
      <c r="K184" s="65" t="n">
        <f aca="false">Ave!I49</f>
        <v>61</v>
      </c>
      <c r="L184" s="65" t="n">
        <f aca="false">Ave!J49</f>
        <v>62</v>
      </c>
      <c r="M184" s="65" t="n">
        <f aca="false">Ave!K49</f>
        <v>75</v>
      </c>
      <c r="N184" s="65" t="n">
        <f aca="false">Ave!L49</f>
        <v>51</v>
      </c>
      <c r="O184" s="65" t="n">
        <f aca="false">Ave!M49</f>
        <v>58</v>
      </c>
      <c r="P184" s="65" t="n">
        <f aca="false">Ave!N49</f>
        <v>521</v>
      </c>
      <c r="Q184" s="67" t="n">
        <f aca="false">Ave!O49</f>
        <v>65.125</v>
      </c>
      <c r="R184" s="65" t="n">
        <f aca="false">Ave!P49</f>
        <v>42</v>
      </c>
      <c r="S184" s="68"/>
    </row>
    <row r="185" customFormat="false" ht="18" hidden="false" customHeight="true" outlineLevel="0" collapsed="false">
      <c r="B185" s="50" t="n">
        <v>46</v>
      </c>
      <c r="C185" s="50" t="n">
        <f aca="false">S1!C54</f>
        <v>50</v>
      </c>
      <c r="D185" s="63" t="str">
        <f aca="false">Ave!C50</f>
        <v>ጀማል ሙሀመድ ሁሴን</v>
      </c>
      <c r="E185" s="49" t="str">
        <f aca="false">S1!E50</f>
        <v>M</v>
      </c>
      <c r="F185" s="49" t="n">
        <f aca="false">S1!F50</f>
        <v>7</v>
      </c>
      <c r="G185" s="64" t="s">
        <v>90</v>
      </c>
      <c r="H185" s="65" t="n">
        <f aca="false">S1!G50</f>
        <v>93</v>
      </c>
      <c r="I185" s="65" t="n">
        <f aca="false">S1!H50</f>
        <v>76</v>
      </c>
      <c r="J185" s="66" t="n">
        <f aca="false">S1!I50</f>
        <v>93</v>
      </c>
      <c r="K185" s="65" t="n">
        <f aca="false">S1!J50</f>
        <v>74</v>
      </c>
      <c r="L185" s="65" t="n">
        <f aca="false">S1!K50</f>
        <v>83</v>
      </c>
      <c r="M185" s="65" t="n">
        <f aca="false">S1!L50</f>
        <v>81</v>
      </c>
      <c r="N185" s="65" t="n">
        <f aca="false">S1!M50</f>
        <v>69</v>
      </c>
      <c r="O185" s="65" t="n">
        <f aca="false">S1!N50</f>
        <v>85</v>
      </c>
      <c r="P185" s="65" t="n">
        <f aca="false">S1!P50</f>
        <v>654</v>
      </c>
      <c r="Q185" s="67" t="n">
        <f aca="false">S1!Q50</f>
        <v>81.75</v>
      </c>
      <c r="R185" s="65" t="n">
        <f aca="false">S1!R50</f>
        <v>18</v>
      </c>
      <c r="S185" s="68" t="str">
        <f aca="false">Ave!Q50</f>
        <v>ተዛውሯል</v>
      </c>
    </row>
    <row r="186" customFormat="false" ht="18" hidden="false" customHeight="true" outlineLevel="0" collapsed="false">
      <c r="B186" s="50"/>
      <c r="C186" s="50"/>
      <c r="D186" s="63"/>
      <c r="E186" s="49"/>
      <c r="F186" s="49"/>
      <c r="G186" s="64" t="s">
        <v>91</v>
      </c>
      <c r="H186" s="65" t="n">
        <f aca="false">S2!G50</f>
        <v>93</v>
      </c>
      <c r="I186" s="65" t="n">
        <f aca="false">S2!H50</f>
        <v>76</v>
      </c>
      <c r="J186" s="66" t="n">
        <f aca="false">S2!I50</f>
        <v>93</v>
      </c>
      <c r="K186" s="65" t="n">
        <f aca="false">S2!J50</f>
        <v>74</v>
      </c>
      <c r="L186" s="65" t="n">
        <f aca="false">S2!K50</f>
        <v>83</v>
      </c>
      <c r="M186" s="65" t="n">
        <f aca="false">S2!L50</f>
        <v>81</v>
      </c>
      <c r="N186" s="65" t="n">
        <f aca="false">S2!M50</f>
        <v>69</v>
      </c>
      <c r="O186" s="65" t="n">
        <f aca="false">S2!N50</f>
        <v>85</v>
      </c>
      <c r="P186" s="65" t="n">
        <f aca="false">S2!P50</f>
        <v>654</v>
      </c>
      <c r="Q186" s="67" t="n">
        <f aca="false">S2!Q50</f>
        <v>81.75</v>
      </c>
      <c r="R186" s="65" t="n">
        <f aca="false">S2!R50</f>
        <v>18</v>
      </c>
      <c r="S186" s="68"/>
    </row>
    <row r="187" customFormat="false" ht="18" hidden="false" customHeight="true" outlineLevel="0" collapsed="false">
      <c r="B187" s="50"/>
      <c r="C187" s="50"/>
      <c r="D187" s="63"/>
      <c r="E187" s="49"/>
      <c r="F187" s="49"/>
      <c r="G187" s="64" t="s">
        <v>13</v>
      </c>
      <c r="H187" s="65" t="n">
        <f aca="false">Ave!F50</f>
        <v>93</v>
      </c>
      <c r="I187" s="65" t="n">
        <f aca="false">Ave!G50</f>
        <v>76</v>
      </c>
      <c r="J187" s="66" t="n">
        <f aca="false">Ave!H50</f>
        <v>93</v>
      </c>
      <c r="K187" s="65" t="n">
        <f aca="false">Ave!I50</f>
        <v>74</v>
      </c>
      <c r="L187" s="65" t="n">
        <f aca="false">Ave!J50</f>
        <v>83</v>
      </c>
      <c r="M187" s="65" t="n">
        <f aca="false">Ave!K50</f>
        <v>81</v>
      </c>
      <c r="N187" s="65" t="n">
        <f aca="false">Ave!L50</f>
        <v>69</v>
      </c>
      <c r="O187" s="65" t="n">
        <f aca="false">Ave!M50</f>
        <v>85</v>
      </c>
      <c r="P187" s="65" t="n">
        <f aca="false">Ave!N50</f>
        <v>654</v>
      </c>
      <c r="Q187" s="67" t="n">
        <f aca="false">Ave!O50</f>
        <v>81.75</v>
      </c>
      <c r="R187" s="65" t="n">
        <f aca="false">Ave!P50</f>
        <v>18</v>
      </c>
      <c r="S187" s="68"/>
    </row>
    <row r="188" customFormat="false" ht="18" hidden="false" customHeight="true" outlineLevel="0" collapsed="false">
      <c r="B188" s="50" t="n">
        <v>47</v>
      </c>
      <c r="C188" s="50" t="n">
        <f aca="false">S1!C55</f>
        <v>51</v>
      </c>
      <c r="D188" s="63" t="str">
        <f aca="false">Ave!C51</f>
        <v>ፈውዛን አህመድ ይመር</v>
      </c>
      <c r="E188" s="49" t="str">
        <f aca="false">S1!E51</f>
        <v>M</v>
      </c>
      <c r="F188" s="49" t="n">
        <f aca="false">S1!F51</f>
        <v>7</v>
      </c>
      <c r="G188" s="64" t="s">
        <v>90</v>
      </c>
      <c r="H188" s="65" t="n">
        <f aca="false">S1!G51</f>
        <v>95</v>
      </c>
      <c r="I188" s="65" t="n">
        <f aca="false">S1!H51</f>
        <v>93</v>
      </c>
      <c r="J188" s="66" t="n">
        <f aca="false">S1!I51</f>
        <v>80</v>
      </c>
      <c r="K188" s="65" t="n">
        <f aca="false">S1!J51</f>
        <v>87</v>
      </c>
      <c r="L188" s="65" t="n">
        <f aca="false">S1!K51</f>
        <v>91</v>
      </c>
      <c r="M188" s="65" t="n">
        <f aca="false">S1!L51</f>
        <v>87</v>
      </c>
      <c r="N188" s="65" t="n">
        <f aca="false">S1!M51</f>
        <v>80</v>
      </c>
      <c r="O188" s="65" t="n">
        <f aca="false">S1!N51</f>
        <v>84</v>
      </c>
      <c r="P188" s="65" t="n">
        <f aca="false">S1!P51</f>
        <v>697</v>
      </c>
      <c r="Q188" s="67" t="n">
        <f aca="false">S1!Q51</f>
        <v>87.125</v>
      </c>
      <c r="R188" s="65" t="n">
        <f aca="false">S1!R51</f>
        <v>7</v>
      </c>
      <c r="S188" s="68" t="str">
        <f aca="false">Ave!Q51</f>
        <v>ተዛውሯል</v>
      </c>
    </row>
    <row r="189" customFormat="false" ht="18" hidden="false" customHeight="true" outlineLevel="0" collapsed="false">
      <c r="B189" s="50"/>
      <c r="C189" s="50"/>
      <c r="D189" s="63"/>
      <c r="E189" s="49"/>
      <c r="F189" s="49"/>
      <c r="G189" s="64" t="s">
        <v>91</v>
      </c>
      <c r="H189" s="65" t="n">
        <f aca="false">S2!G51</f>
        <v>95</v>
      </c>
      <c r="I189" s="65" t="n">
        <f aca="false">S2!H51</f>
        <v>93</v>
      </c>
      <c r="J189" s="66" t="n">
        <f aca="false">S2!I51</f>
        <v>80</v>
      </c>
      <c r="K189" s="65" t="n">
        <f aca="false">S2!J51</f>
        <v>87</v>
      </c>
      <c r="L189" s="65" t="n">
        <f aca="false">S2!K51</f>
        <v>91</v>
      </c>
      <c r="M189" s="65" t="n">
        <f aca="false">S2!L51</f>
        <v>87</v>
      </c>
      <c r="N189" s="65" t="n">
        <f aca="false">S2!M51</f>
        <v>80</v>
      </c>
      <c r="O189" s="65" t="n">
        <f aca="false">S2!N51</f>
        <v>84</v>
      </c>
      <c r="P189" s="65" t="n">
        <f aca="false">S2!P51</f>
        <v>697</v>
      </c>
      <c r="Q189" s="67" t="n">
        <f aca="false">S2!Q51</f>
        <v>87.125</v>
      </c>
      <c r="R189" s="65" t="n">
        <f aca="false">S2!R51</f>
        <v>7</v>
      </c>
      <c r="S189" s="68"/>
    </row>
    <row r="190" customFormat="false" ht="18" hidden="false" customHeight="true" outlineLevel="0" collapsed="false">
      <c r="B190" s="50"/>
      <c r="C190" s="50"/>
      <c r="D190" s="63"/>
      <c r="E190" s="49"/>
      <c r="F190" s="49"/>
      <c r="G190" s="64" t="s">
        <v>13</v>
      </c>
      <c r="H190" s="65" t="n">
        <f aca="false">Ave!F51</f>
        <v>95</v>
      </c>
      <c r="I190" s="65" t="n">
        <f aca="false">Ave!G51</f>
        <v>93</v>
      </c>
      <c r="J190" s="66" t="n">
        <f aca="false">Ave!H51</f>
        <v>80</v>
      </c>
      <c r="K190" s="65" t="n">
        <f aca="false">Ave!I51</f>
        <v>87</v>
      </c>
      <c r="L190" s="65" t="n">
        <f aca="false">Ave!J51</f>
        <v>91</v>
      </c>
      <c r="M190" s="65" t="n">
        <f aca="false">Ave!K51</f>
        <v>87</v>
      </c>
      <c r="N190" s="65" t="n">
        <f aca="false">Ave!L51</f>
        <v>80</v>
      </c>
      <c r="O190" s="65" t="n">
        <f aca="false">Ave!M51</f>
        <v>84</v>
      </c>
      <c r="P190" s="65" t="n">
        <f aca="false">Ave!N51</f>
        <v>697</v>
      </c>
      <c r="Q190" s="67" t="n">
        <f aca="false">Ave!O51</f>
        <v>87.125</v>
      </c>
      <c r="R190" s="65" t="n">
        <f aca="false">Ave!P51</f>
        <v>7</v>
      </c>
      <c r="S190" s="68"/>
    </row>
    <row r="191" customFormat="false" ht="18" hidden="false" customHeight="true" outlineLevel="0" collapsed="false">
      <c r="B191" s="50" t="n">
        <v>48</v>
      </c>
      <c r="C191" s="50" t="n">
        <f aca="false">S1!C56</f>
        <v>52</v>
      </c>
      <c r="D191" s="63" t="str">
        <f aca="false">Ave!C52</f>
        <v>ፊርደውስ ሙሀመድ ጌታሁን</v>
      </c>
      <c r="E191" s="49" t="str">
        <f aca="false">S1!E52</f>
        <v>F</v>
      </c>
      <c r="F191" s="49" t="n">
        <f aca="false">S1!F52</f>
        <v>7</v>
      </c>
      <c r="G191" s="64" t="s">
        <v>90</v>
      </c>
      <c r="H191" s="65" t="n">
        <f aca="false">S1!G52</f>
        <v>77</v>
      </c>
      <c r="I191" s="65" t="n">
        <f aca="false">S1!H52</f>
        <v>72</v>
      </c>
      <c r="J191" s="66" t="n">
        <f aca="false">S1!I52</f>
        <v>81</v>
      </c>
      <c r="K191" s="65" t="n">
        <f aca="false">S1!J52</f>
        <v>74</v>
      </c>
      <c r="L191" s="65" t="n">
        <f aca="false">S1!K52</f>
        <v>84</v>
      </c>
      <c r="M191" s="65" t="n">
        <f aca="false">S1!L52</f>
        <v>79</v>
      </c>
      <c r="N191" s="65" t="n">
        <f aca="false">S1!M52</f>
        <v>83</v>
      </c>
      <c r="O191" s="65" t="n">
        <f aca="false">S1!N52</f>
        <v>83</v>
      </c>
      <c r="P191" s="65" t="n">
        <f aca="false">S1!P52</f>
        <v>633</v>
      </c>
      <c r="Q191" s="67" t="n">
        <f aca="false">S1!Q52</f>
        <v>79.125</v>
      </c>
      <c r="R191" s="65" t="n">
        <f aca="false">S1!R52</f>
        <v>25</v>
      </c>
      <c r="S191" s="68" t="str">
        <f aca="false">Ave!Q52</f>
        <v>ተዛውራለች</v>
      </c>
    </row>
    <row r="192" customFormat="false" ht="18" hidden="false" customHeight="true" outlineLevel="0" collapsed="false">
      <c r="B192" s="50"/>
      <c r="C192" s="50"/>
      <c r="D192" s="63"/>
      <c r="E192" s="49"/>
      <c r="F192" s="49"/>
      <c r="G192" s="64" t="s">
        <v>91</v>
      </c>
      <c r="H192" s="65" t="n">
        <f aca="false">S2!G52</f>
        <v>77</v>
      </c>
      <c r="I192" s="65" t="n">
        <f aca="false">S2!H52</f>
        <v>72</v>
      </c>
      <c r="J192" s="66" t="n">
        <f aca="false">S2!I52</f>
        <v>81</v>
      </c>
      <c r="K192" s="65" t="n">
        <f aca="false">S2!J52</f>
        <v>74</v>
      </c>
      <c r="L192" s="65" t="n">
        <f aca="false">S2!K52</f>
        <v>84</v>
      </c>
      <c r="M192" s="65" t="n">
        <f aca="false">S2!L52</f>
        <v>79</v>
      </c>
      <c r="N192" s="65" t="n">
        <f aca="false">S2!M52</f>
        <v>83</v>
      </c>
      <c r="O192" s="65" t="n">
        <f aca="false">S2!N52</f>
        <v>83</v>
      </c>
      <c r="P192" s="65" t="n">
        <f aca="false">S2!P52</f>
        <v>633</v>
      </c>
      <c r="Q192" s="67" t="n">
        <f aca="false">S2!Q52</f>
        <v>79.125</v>
      </c>
      <c r="R192" s="65" t="n">
        <f aca="false">S2!R52</f>
        <v>25</v>
      </c>
      <c r="S192" s="68"/>
    </row>
    <row r="193" customFormat="false" ht="18" hidden="false" customHeight="true" outlineLevel="0" collapsed="false">
      <c r="B193" s="50"/>
      <c r="C193" s="50"/>
      <c r="D193" s="63"/>
      <c r="E193" s="49"/>
      <c r="F193" s="49"/>
      <c r="G193" s="64" t="s">
        <v>13</v>
      </c>
      <c r="H193" s="65" t="n">
        <f aca="false">Ave!F52</f>
        <v>77</v>
      </c>
      <c r="I193" s="65" t="n">
        <f aca="false">Ave!G52</f>
        <v>72</v>
      </c>
      <c r="J193" s="66" t="n">
        <f aca="false">Ave!H52</f>
        <v>81</v>
      </c>
      <c r="K193" s="65" t="n">
        <f aca="false">Ave!I52</f>
        <v>74</v>
      </c>
      <c r="L193" s="65" t="n">
        <f aca="false">Ave!J52</f>
        <v>84</v>
      </c>
      <c r="M193" s="65" t="n">
        <f aca="false">Ave!K52</f>
        <v>79</v>
      </c>
      <c r="N193" s="65" t="n">
        <f aca="false">Ave!L52</f>
        <v>83</v>
      </c>
      <c r="O193" s="65" t="n">
        <f aca="false">Ave!M52</f>
        <v>83</v>
      </c>
      <c r="P193" s="65" t="n">
        <f aca="false">Ave!N52</f>
        <v>633</v>
      </c>
      <c r="Q193" s="67" t="n">
        <f aca="false">Ave!O52</f>
        <v>79.125</v>
      </c>
      <c r="R193" s="65" t="n">
        <f aca="false">Ave!P52</f>
        <v>25</v>
      </c>
      <c r="S193" s="68"/>
    </row>
    <row r="194" s="74" customFormat="true" ht="18" hidden="false" customHeight="true" outlineLevel="0" collapsed="false">
      <c r="B194" s="75"/>
      <c r="C194" s="75"/>
      <c r="D194" s="76"/>
      <c r="E194" s="76"/>
      <c r="F194" s="76"/>
      <c r="G194" s="76"/>
      <c r="H194" s="75"/>
      <c r="I194" s="75"/>
      <c r="J194" s="77"/>
      <c r="K194" s="75"/>
      <c r="L194" s="75"/>
      <c r="M194" s="75"/>
      <c r="N194" s="75"/>
      <c r="O194" s="75"/>
      <c r="P194" s="75"/>
      <c r="Q194" s="75"/>
      <c r="R194" s="75"/>
      <c r="S194" s="78"/>
      <c r="T194" s="75"/>
      <c r="U194" s="75"/>
      <c r="V194" s="79"/>
    </row>
    <row r="195" s="74" customFormat="true" ht="18" hidden="false" customHeight="true" outlineLevel="0" collapsed="false">
      <c r="B195" s="75"/>
      <c r="C195" s="75"/>
      <c r="D195" s="106" t="s">
        <v>92</v>
      </c>
      <c r="E195" s="106"/>
      <c r="F195" s="106"/>
      <c r="G195" s="76"/>
      <c r="H195" s="82" t="s">
        <v>93</v>
      </c>
      <c r="I195" s="82"/>
      <c r="J195" s="82"/>
      <c r="K195" s="82"/>
      <c r="L195" s="82"/>
      <c r="M195" s="82"/>
      <c r="N195" s="83" t="s">
        <v>94</v>
      </c>
      <c r="O195" s="83"/>
      <c r="P195" s="83"/>
      <c r="Q195" s="83"/>
      <c r="R195" s="83"/>
      <c r="S195" s="83"/>
      <c r="T195" s="83"/>
      <c r="U195" s="83"/>
      <c r="V195" s="79"/>
    </row>
    <row r="196" s="74" customFormat="true" ht="18" hidden="false" customHeight="true" outlineLevel="0" collapsed="false">
      <c r="B196" s="75"/>
      <c r="C196" s="75"/>
      <c r="D196" s="84" t="s">
        <v>95</v>
      </c>
      <c r="E196" s="84"/>
      <c r="F196" s="84"/>
      <c r="G196" s="76"/>
      <c r="H196" s="88" t="s">
        <v>96</v>
      </c>
      <c r="I196" s="88"/>
      <c r="J196" s="88"/>
      <c r="K196" s="88"/>
      <c r="L196" s="88"/>
      <c r="M196" s="88"/>
      <c r="N196" s="75" t="s">
        <v>96</v>
      </c>
      <c r="O196" s="75"/>
      <c r="P196" s="75"/>
      <c r="Q196" s="75"/>
      <c r="R196" s="75"/>
      <c r="S196" s="86"/>
      <c r="T196" s="87"/>
      <c r="U196" s="87"/>
      <c r="V196" s="79"/>
    </row>
    <row r="197" s="74" customFormat="true" ht="18" hidden="false" customHeight="true" outlineLevel="0" collapsed="false">
      <c r="B197" s="75"/>
      <c r="C197" s="75"/>
      <c r="D197" s="84" t="s">
        <v>97</v>
      </c>
      <c r="E197" s="84"/>
      <c r="F197" s="84"/>
      <c r="G197" s="76"/>
      <c r="H197" s="88" t="s">
        <v>98</v>
      </c>
      <c r="I197" s="88"/>
      <c r="J197" s="88"/>
      <c r="K197" s="88"/>
      <c r="L197" s="88"/>
      <c r="M197" s="88"/>
      <c r="N197" s="89" t="s">
        <v>97</v>
      </c>
      <c r="O197" s="89"/>
      <c r="P197" s="89"/>
      <c r="Q197" s="89"/>
      <c r="R197" s="89"/>
      <c r="S197" s="89"/>
      <c r="T197" s="89"/>
      <c r="U197" s="89"/>
      <c r="V197" s="79"/>
    </row>
    <row r="198" s="74" customFormat="true" ht="18" hidden="false" customHeight="true" outlineLevel="0" collapsed="false">
      <c r="B198" s="75"/>
      <c r="C198" s="75"/>
      <c r="D198" s="76"/>
      <c r="E198" s="76"/>
      <c r="F198" s="76"/>
      <c r="G198" s="76"/>
      <c r="H198" s="75"/>
      <c r="I198" s="75"/>
      <c r="J198" s="77"/>
      <c r="K198" s="75"/>
      <c r="L198" s="75"/>
      <c r="M198" s="75"/>
      <c r="N198" s="75"/>
      <c r="O198" s="75"/>
      <c r="P198" s="75"/>
      <c r="Q198" s="75"/>
      <c r="R198" s="75"/>
      <c r="S198" s="78"/>
      <c r="T198" s="75"/>
      <c r="U198" s="75"/>
      <c r="V198" s="79"/>
    </row>
    <row r="199" s="90" customFormat="true" ht="18" hidden="false" customHeight="true" outlineLevel="0" collapsed="false">
      <c r="B199" s="76"/>
      <c r="C199" s="76"/>
      <c r="D199" s="91" t="s">
        <v>0</v>
      </c>
      <c r="E199" s="42" t="s">
        <v>1</v>
      </c>
      <c r="F199" s="76"/>
      <c r="G199" s="76"/>
      <c r="H199" s="76"/>
      <c r="I199" s="76"/>
      <c r="J199" s="92"/>
      <c r="K199" s="76"/>
      <c r="L199" s="76"/>
      <c r="M199" s="76" t="s">
        <v>87</v>
      </c>
      <c r="N199" s="76"/>
      <c r="O199" s="76"/>
      <c r="P199" s="76"/>
      <c r="Q199" s="76"/>
      <c r="R199" s="76"/>
      <c r="S199" s="78"/>
      <c r="T199" s="76"/>
      <c r="U199" s="76"/>
      <c r="V199" s="76"/>
    </row>
    <row r="200" s="93" customFormat="true" ht="18" hidden="false" customHeight="true" outlineLevel="0" collapsed="false">
      <c r="B200" s="76"/>
      <c r="C200" s="76"/>
      <c r="D200" s="76"/>
      <c r="E200" s="76"/>
      <c r="F200" s="76"/>
      <c r="G200" s="76"/>
      <c r="H200" s="76" t="s">
        <v>3</v>
      </c>
      <c r="I200" s="76"/>
      <c r="J200" s="92"/>
      <c r="K200" s="76" t="s">
        <v>4</v>
      </c>
      <c r="L200" s="76"/>
      <c r="M200" s="76"/>
      <c r="N200" s="76"/>
      <c r="O200" s="76"/>
      <c r="P200" s="76"/>
      <c r="Q200" s="76"/>
      <c r="R200" s="76"/>
      <c r="S200" s="78"/>
      <c r="T200" s="76"/>
      <c r="U200" s="76"/>
      <c r="V200" s="94"/>
    </row>
    <row r="201" s="95" customFormat="true" ht="18" hidden="false" customHeight="true" outlineLevel="0" collapsed="false">
      <c r="B201" s="96" t="s">
        <v>5</v>
      </c>
      <c r="C201" s="97"/>
      <c r="D201" s="69" t="s">
        <v>7</v>
      </c>
      <c r="E201" s="69" t="s">
        <v>8</v>
      </c>
      <c r="F201" s="69" t="s">
        <v>9</v>
      </c>
      <c r="G201" s="69" t="s">
        <v>88</v>
      </c>
      <c r="H201" s="97" t="s">
        <v>10</v>
      </c>
      <c r="I201" s="97"/>
      <c r="J201" s="97"/>
      <c r="K201" s="97"/>
      <c r="L201" s="97"/>
      <c r="M201" s="97"/>
      <c r="N201" s="97"/>
      <c r="O201" s="97"/>
      <c r="P201" s="96" t="s">
        <v>12</v>
      </c>
      <c r="Q201" s="96" t="s">
        <v>13</v>
      </c>
      <c r="R201" s="96" t="s">
        <v>14</v>
      </c>
      <c r="S201" s="98" t="s">
        <v>76</v>
      </c>
      <c r="T201" s="99"/>
      <c r="U201" s="99"/>
      <c r="V201" s="100"/>
    </row>
    <row r="202" s="74" customFormat="true" ht="18" hidden="false" customHeight="true" outlineLevel="0" collapsed="false">
      <c r="B202" s="96"/>
      <c r="C202" s="70"/>
      <c r="D202" s="69"/>
      <c r="E202" s="69"/>
      <c r="F202" s="69"/>
      <c r="G202" s="69"/>
      <c r="H202" s="70" t="s">
        <v>15</v>
      </c>
      <c r="I202" s="70" t="s">
        <v>16</v>
      </c>
      <c r="J202" s="71" t="s">
        <v>17</v>
      </c>
      <c r="K202" s="70" t="s">
        <v>18</v>
      </c>
      <c r="L202" s="70" t="s">
        <v>19</v>
      </c>
      <c r="M202" s="70" t="s">
        <v>20</v>
      </c>
      <c r="N202" s="70" t="s">
        <v>21</v>
      </c>
      <c r="O202" s="70" t="s">
        <v>22</v>
      </c>
      <c r="P202" s="96"/>
      <c r="Q202" s="96"/>
      <c r="R202" s="96"/>
      <c r="S202" s="98"/>
      <c r="T202" s="75"/>
      <c r="U202" s="75"/>
      <c r="V202" s="79"/>
    </row>
    <row r="203" customFormat="false" ht="18" hidden="false" customHeight="true" outlineLevel="0" collapsed="false">
      <c r="B203" s="50" t="n">
        <v>49</v>
      </c>
      <c r="C203" s="50" t="n">
        <f aca="false">S1!C57</f>
        <v>53</v>
      </c>
      <c r="D203" s="63" t="str">
        <f aca="false">Ave!C53</f>
        <v>ፊርደውስ ኡመር አህመድ</v>
      </c>
      <c r="E203" s="49" t="str">
        <f aca="false">S1!E53</f>
        <v>F</v>
      </c>
      <c r="F203" s="49" t="n">
        <f aca="false">S1!F53</f>
        <v>7</v>
      </c>
      <c r="G203" s="64" t="s">
        <v>90</v>
      </c>
      <c r="H203" s="65" t="n">
        <f aca="false">S1!G53</f>
        <v>89</v>
      </c>
      <c r="I203" s="65" t="n">
        <f aca="false">S1!H53</f>
        <v>81</v>
      </c>
      <c r="J203" s="66" t="n">
        <f aca="false">S1!I53</f>
        <v>77</v>
      </c>
      <c r="K203" s="65" t="n">
        <f aca="false">S1!J53</f>
        <v>68</v>
      </c>
      <c r="L203" s="65" t="n">
        <f aca="false">S1!K53</f>
        <v>86</v>
      </c>
      <c r="M203" s="65" t="n">
        <f aca="false">S1!L53</f>
        <v>75</v>
      </c>
      <c r="N203" s="65" t="n">
        <f aca="false">S1!M53</f>
        <v>72</v>
      </c>
      <c r="O203" s="65" t="n">
        <f aca="false">S1!N53</f>
        <v>60</v>
      </c>
      <c r="P203" s="65" t="n">
        <f aca="false">S1!P53</f>
        <v>608</v>
      </c>
      <c r="Q203" s="67" t="n">
        <f aca="false">S1!Q53</f>
        <v>76</v>
      </c>
      <c r="R203" s="65" t="n">
        <f aca="false">S1!R53</f>
        <v>28</v>
      </c>
      <c r="S203" s="68" t="str">
        <f aca="false">Ave!Q53</f>
        <v>ተዛውራለች</v>
      </c>
    </row>
    <row r="204" customFormat="false" ht="18" hidden="false" customHeight="true" outlineLevel="0" collapsed="false">
      <c r="B204" s="50"/>
      <c r="C204" s="50"/>
      <c r="D204" s="63"/>
      <c r="E204" s="49"/>
      <c r="F204" s="49"/>
      <c r="G204" s="64" t="s">
        <v>91</v>
      </c>
      <c r="H204" s="65" t="n">
        <f aca="false">S2!G53</f>
        <v>89</v>
      </c>
      <c r="I204" s="65" t="n">
        <f aca="false">S2!H53</f>
        <v>81</v>
      </c>
      <c r="J204" s="66" t="n">
        <f aca="false">S2!I53</f>
        <v>77</v>
      </c>
      <c r="K204" s="65" t="n">
        <f aca="false">S2!J53</f>
        <v>68</v>
      </c>
      <c r="L204" s="65" t="n">
        <f aca="false">S2!K53</f>
        <v>86</v>
      </c>
      <c r="M204" s="65" t="n">
        <f aca="false">S2!L53</f>
        <v>75</v>
      </c>
      <c r="N204" s="65" t="n">
        <f aca="false">S2!M53</f>
        <v>72</v>
      </c>
      <c r="O204" s="65" t="n">
        <f aca="false">S2!N53</f>
        <v>60</v>
      </c>
      <c r="P204" s="65" t="n">
        <f aca="false">S2!P53</f>
        <v>608</v>
      </c>
      <c r="Q204" s="67" t="n">
        <f aca="false">S2!Q53</f>
        <v>76</v>
      </c>
      <c r="R204" s="65" t="n">
        <f aca="false">S2!R53</f>
        <v>28</v>
      </c>
      <c r="S204" s="68"/>
    </row>
    <row r="205" customFormat="false" ht="18" hidden="false" customHeight="true" outlineLevel="0" collapsed="false">
      <c r="B205" s="50"/>
      <c r="C205" s="50"/>
      <c r="D205" s="63"/>
      <c r="E205" s="49"/>
      <c r="F205" s="49"/>
      <c r="G205" s="64" t="s">
        <v>13</v>
      </c>
      <c r="H205" s="65" t="n">
        <f aca="false">Ave!F53</f>
        <v>89</v>
      </c>
      <c r="I205" s="65" t="n">
        <f aca="false">Ave!G53</f>
        <v>81</v>
      </c>
      <c r="J205" s="66" t="n">
        <f aca="false">Ave!H53</f>
        <v>77</v>
      </c>
      <c r="K205" s="65" t="n">
        <f aca="false">Ave!I53</f>
        <v>68</v>
      </c>
      <c r="L205" s="65" t="n">
        <f aca="false">Ave!J53</f>
        <v>86</v>
      </c>
      <c r="M205" s="65" t="n">
        <f aca="false">Ave!K53</f>
        <v>75</v>
      </c>
      <c r="N205" s="65" t="n">
        <f aca="false">Ave!L53</f>
        <v>72</v>
      </c>
      <c r="O205" s="65" t="n">
        <f aca="false">Ave!M53</f>
        <v>60</v>
      </c>
      <c r="P205" s="65" t="n">
        <f aca="false">Ave!N53</f>
        <v>608</v>
      </c>
      <c r="Q205" s="67" t="n">
        <f aca="false">Ave!O53</f>
        <v>76</v>
      </c>
      <c r="R205" s="65" t="n">
        <f aca="false">Ave!P53</f>
        <v>28</v>
      </c>
      <c r="S205" s="68"/>
    </row>
    <row r="206" customFormat="false" ht="18" hidden="false" customHeight="true" outlineLevel="0" collapsed="false">
      <c r="B206" s="50" t="n">
        <v>50</v>
      </c>
      <c r="C206" s="50" t="n">
        <f aca="false">S1!C58</f>
        <v>54</v>
      </c>
      <c r="D206" s="63" t="str">
        <f aca="false">Ave!C54</f>
        <v>ፊርደውስ ጋሻው ብርሀኑ</v>
      </c>
      <c r="E206" s="49" t="str">
        <f aca="false">S1!E54</f>
        <v>F</v>
      </c>
      <c r="F206" s="49" t="n">
        <f aca="false">S1!F54</f>
        <v>7</v>
      </c>
      <c r="G206" s="64" t="s">
        <v>90</v>
      </c>
      <c r="H206" s="65" t="n">
        <f aca="false">S1!G54</f>
        <v>71</v>
      </c>
      <c r="I206" s="65" t="n">
        <f aca="false">S1!H54</f>
        <v>59</v>
      </c>
      <c r="J206" s="66" t="n">
        <f aca="false">S1!I54</f>
        <v>88</v>
      </c>
      <c r="K206" s="65" t="n">
        <f aca="false">S1!J54</f>
        <v>73</v>
      </c>
      <c r="L206" s="65" t="n">
        <f aca="false">S1!K54</f>
        <v>76</v>
      </c>
      <c r="M206" s="65" t="n">
        <f aca="false">S1!L54</f>
        <v>77</v>
      </c>
      <c r="N206" s="65" t="n">
        <f aca="false">S1!M54</f>
        <v>71</v>
      </c>
      <c r="O206" s="65" t="n">
        <f aca="false">S1!N54</f>
        <v>71</v>
      </c>
      <c r="P206" s="65" t="n">
        <f aca="false">S1!P54</f>
        <v>586</v>
      </c>
      <c r="Q206" s="67" t="n">
        <f aca="false">S1!Q54</f>
        <v>73.25</v>
      </c>
      <c r="R206" s="65" t="n">
        <f aca="false">S1!R54</f>
        <v>35</v>
      </c>
      <c r="S206" s="68" t="str">
        <f aca="false">Ave!Q54</f>
        <v>ተዛውራለች</v>
      </c>
    </row>
    <row r="207" customFormat="false" ht="18" hidden="false" customHeight="true" outlineLevel="0" collapsed="false">
      <c r="B207" s="50"/>
      <c r="C207" s="50"/>
      <c r="D207" s="63"/>
      <c r="E207" s="49"/>
      <c r="F207" s="49"/>
      <c r="G207" s="64" t="s">
        <v>91</v>
      </c>
      <c r="H207" s="65" t="n">
        <f aca="false">S2!G54</f>
        <v>71</v>
      </c>
      <c r="I207" s="65" t="n">
        <f aca="false">S2!H54</f>
        <v>59</v>
      </c>
      <c r="J207" s="66" t="n">
        <f aca="false">S2!I54</f>
        <v>88</v>
      </c>
      <c r="K207" s="65" t="n">
        <f aca="false">S2!J54</f>
        <v>73</v>
      </c>
      <c r="L207" s="65" t="n">
        <f aca="false">S2!K54</f>
        <v>76</v>
      </c>
      <c r="M207" s="65" t="n">
        <f aca="false">S2!L54</f>
        <v>77</v>
      </c>
      <c r="N207" s="65" t="n">
        <f aca="false">S2!M54</f>
        <v>71</v>
      </c>
      <c r="O207" s="65" t="n">
        <f aca="false">S2!N54</f>
        <v>71</v>
      </c>
      <c r="P207" s="65" t="n">
        <f aca="false">S2!P54</f>
        <v>586</v>
      </c>
      <c r="Q207" s="67" t="n">
        <f aca="false">S2!Q54</f>
        <v>73.25</v>
      </c>
      <c r="R207" s="65" t="n">
        <f aca="false">S2!R54</f>
        <v>35</v>
      </c>
      <c r="S207" s="68"/>
    </row>
    <row r="208" customFormat="false" ht="18" hidden="false" customHeight="true" outlineLevel="0" collapsed="false">
      <c r="B208" s="50"/>
      <c r="C208" s="50"/>
      <c r="D208" s="63"/>
      <c r="E208" s="49"/>
      <c r="F208" s="49"/>
      <c r="G208" s="64" t="s">
        <v>13</v>
      </c>
      <c r="H208" s="65" t="n">
        <f aca="false">Ave!F54</f>
        <v>71</v>
      </c>
      <c r="I208" s="65" t="n">
        <f aca="false">Ave!G54</f>
        <v>59</v>
      </c>
      <c r="J208" s="66" t="n">
        <f aca="false">Ave!H54</f>
        <v>88</v>
      </c>
      <c r="K208" s="65" t="n">
        <f aca="false">Ave!I54</f>
        <v>73</v>
      </c>
      <c r="L208" s="65" t="n">
        <f aca="false">Ave!J54</f>
        <v>76</v>
      </c>
      <c r="M208" s="65" t="n">
        <f aca="false">Ave!K54</f>
        <v>77</v>
      </c>
      <c r="N208" s="65" t="n">
        <f aca="false">Ave!L54</f>
        <v>71</v>
      </c>
      <c r="O208" s="65" t="n">
        <f aca="false">Ave!M54</f>
        <v>71</v>
      </c>
      <c r="P208" s="65" t="n">
        <f aca="false">Ave!N54</f>
        <v>586</v>
      </c>
      <c r="Q208" s="67" t="n">
        <f aca="false">Ave!O54</f>
        <v>73.25</v>
      </c>
      <c r="R208" s="65" t="n">
        <f aca="false">Ave!P54</f>
        <v>35</v>
      </c>
      <c r="S208" s="68"/>
    </row>
    <row r="209" customFormat="false" ht="18" hidden="false" customHeight="true" outlineLevel="0" collapsed="false">
      <c r="B209" s="50" t="n">
        <v>51</v>
      </c>
      <c r="C209" s="50" t="n">
        <f aca="false">S1!C61</f>
        <v>57</v>
      </c>
      <c r="D209" s="63" t="n">
        <f aca="false">Ave!C55</f>
        <v>0</v>
      </c>
      <c r="E209" s="49" t="n">
        <f aca="false">S1!E55</f>
        <v>0</v>
      </c>
      <c r="F209" s="49" t="n">
        <f aca="false">S1!F55</f>
        <v>0</v>
      </c>
      <c r="G209" s="64" t="s">
        <v>90</v>
      </c>
      <c r="H209" s="65" t="n">
        <f aca="false">S1!G55</f>
        <v>0</v>
      </c>
      <c r="I209" s="65" t="n">
        <f aca="false">S1!H55</f>
        <v>0</v>
      </c>
      <c r="J209" s="66" t="n">
        <f aca="false">S1!I55</f>
        <v>0</v>
      </c>
      <c r="K209" s="65" t="n">
        <f aca="false">S1!J55</f>
        <v>0</v>
      </c>
      <c r="L209" s="65" t="n">
        <f aca="false">S1!K55</f>
        <v>0</v>
      </c>
      <c r="M209" s="65" t="n">
        <f aca="false">S1!L55</f>
        <v>0</v>
      </c>
      <c r="N209" s="65" t="n">
        <f aca="false">S1!M55</f>
        <v>0</v>
      </c>
      <c r="O209" s="65" t="n">
        <f aca="false">S1!N55</f>
        <v>0</v>
      </c>
      <c r="P209" s="65" t="str">
        <f aca="false">S1!P55</f>
        <v/>
      </c>
      <c r="Q209" s="67" t="str">
        <f aca="false">S1!Q55</f>
        <v/>
      </c>
      <c r="R209" s="65" t="str">
        <f aca="false">S1!R55</f>
        <v/>
      </c>
      <c r="S209" s="68" t="str">
        <f aca="false">Ave!Q55</f>
        <v>-</v>
      </c>
    </row>
    <row r="210" customFormat="false" ht="18" hidden="false" customHeight="true" outlineLevel="0" collapsed="false">
      <c r="B210" s="50"/>
      <c r="C210" s="50"/>
      <c r="D210" s="63"/>
      <c r="E210" s="49"/>
      <c r="F210" s="49"/>
      <c r="G210" s="64" t="s">
        <v>91</v>
      </c>
      <c r="H210" s="65" t="n">
        <f aca="false">S2!G55</f>
        <v>0</v>
      </c>
      <c r="I210" s="65" t="n">
        <f aca="false">S2!H55</f>
        <v>0</v>
      </c>
      <c r="J210" s="66" t="n">
        <f aca="false">S2!I55</f>
        <v>0</v>
      </c>
      <c r="K210" s="65" t="n">
        <f aca="false">S2!J55</f>
        <v>0</v>
      </c>
      <c r="L210" s="65" t="n">
        <f aca="false">S2!K55</f>
        <v>0</v>
      </c>
      <c r="M210" s="65" t="n">
        <f aca="false">S2!L55</f>
        <v>0</v>
      </c>
      <c r="N210" s="65" t="n">
        <f aca="false">S2!M55</f>
        <v>0</v>
      </c>
      <c r="O210" s="65" t="n">
        <f aca="false">S2!N55</f>
        <v>0</v>
      </c>
      <c r="P210" s="65" t="str">
        <f aca="false">S2!P55</f>
        <v/>
      </c>
      <c r="Q210" s="67" t="str">
        <f aca="false">S2!Q55</f>
        <v/>
      </c>
      <c r="R210" s="65" t="str">
        <f aca="false">S2!R55</f>
        <v/>
      </c>
      <c r="S210" s="68"/>
    </row>
    <row r="211" customFormat="false" ht="18" hidden="false" customHeight="true" outlineLevel="0" collapsed="false">
      <c r="B211" s="50"/>
      <c r="C211" s="50"/>
      <c r="D211" s="63"/>
      <c r="E211" s="49"/>
      <c r="F211" s="49"/>
      <c r="G211" s="64" t="s">
        <v>13</v>
      </c>
      <c r="H211" s="65" t="str">
        <f aca="false">Ave!F55</f>
        <v/>
      </c>
      <c r="I211" s="65" t="str">
        <f aca="false">Ave!G55</f>
        <v/>
      </c>
      <c r="J211" s="66" t="str">
        <f aca="false">Ave!H55</f>
        <v/>
      </c>
      <c r="K211" s="65" t="str">
        <f aca="false">Ave!I55</f>
        <v/>
      </c>
      <c r="L211" s="65" t="str">
        <f aca="false">Ave!J55</f>
        <v/>
      </c>
      <c r="M211" s="65" t="str">
        <f aca="false">Ave!K55</f>
        <v/>
      </c>
      <c r="N211" s="65" t="str">
        <f aca="false">Ave!L55</f>
        <v/>
      </c>
      <c r="O211" s="65" t="str">
        <f aca="false">Ave!M55</f>
        <v/>
      </c>
      <c r="P211" s="65" t="str">
        <f aca="false">Ave!N55</f>
        <v/>
      </c>
      <c r="Q211" s="67" t="str">
        <f aca="false">Ave!O55</f>
        <v/>
      </c>
      <c r="R211" s="65" t="str">
        <f aca="false">Ave!P55</f>
        <v/>
      </c>
      <c r="S211" s="68"/>
    </row>
    <row r="212" customFormat="false" ht="18" hidden="false" customHeight="true" outlineLevel="0" collapsed="false">
      <c r="B212" s="50" t="n">
        <v>52</v>
      </c>
      <c r="C212" s="50" t="n">
        <f aca="false">S1!C62</f>
        <v>58</v>
      </c>
      <c r="D212" s="63" t="n">
        <f aca="false">Ave!C56</f>
        <v>0</v>
      </c>
      <c r="E212" s="49" t="n">
        <f aca="false">S1!E56</f>
        <v>0</v>
      </c>
      <c r="F212" s="49" t="n">
        <f aca="false">S1!F56</f>
        <v>0</v>
      </c>
      <c r="G212" s="64" t="s">
        <v>90</v>
      </c>
      <c r="H212" s="65" t="n">
        <f aca="false">S1!G56</f>
        <v>0</v>
      </c>
      <c r="I212" s="65" t="n">
        <f aca="false">S1!H56</f>
        <v>0</v>
      </c>
      <c r="J212" s="66" t="n">
        <f aca="false">S1!I56</f>
        <v>0</v>
      </c>
      <c r="K212" s="65" t="n">
        <f aca="false">S1!J56</f>
        <v>0</v>
      </c>
      <c r="L212" s="65" t="n">
        <f aca="false">S1!K56</f>
        <v>0</v>
      </c>
      <c r="M212" s="65" t="n">
        <f aca="false">S1!L56</f>
        <v>0</v>
      </c>
      <c r="N212" s="65" t="n">
        <f aca="false">S1!M56</f>
        <v>0</v>
      </c>
      <c r="O212" s="65" t="n">
        <f aca="false">S1!N56</f>
        <v>0</v>
      </c>
      <c r="P212" s="65" t="str">
        <f aca="false">S1!P56</f>
        <v/>
      </c>
      <c r="Q212" s="67" t="str">
        <f aca="false">S1!Q56</f>
        <v/>
      </c>
      <c r="R212" s="65" t="str">
        <f aca="false">S1!R56</f>
        <v/>
      </c>
      <c r="S212" s="68" t="str">
        <f aca="false">Ave!Q56</f>
        <v>-</v>
      </c>
    </row>
    <row r="213" customFormat="false" ht="18" hidden="false" customHeight="true" outlineLevel="0" collapsed="false">
      <c r="B213" s="50"/>
      <c r="C213" s="50"/>
      <c r="D213" s="63"/>
      <c r="E213" s="49"/>
      <c r="F213" s="49"/>
      <c r="G213" s="64" t="s">
        <v>91</v>
      </c>
      <c r="H213" s="65" t="n">
        <f aca="false">S2!G56</f>
        <v>0</v>
      </c>
      <c r="I213" s="65" t="n">
        <f aca="false">S2!H56</f>
        <v>0</v>
      </c>
      <c r="J213" s="66" t="n">
        <f aca="false">S2!I56</f>
        <v>0</v>
      </c>
      <c r="K213" s="65" t="n">
        <f aca="false">S2!J56</f>
        <v>0</v>
      </c>
      <c r="L213" s="65" t="n">
        <f aca="false">S2!K56</f>
        <v>0</v>
      </c>
      <c r="M213" s="65" t="n">
        <f aca="false">S2!L56</f>
        <v>0</v>
      </c>
      <c r="N213" s="65" t="n">
        <f aca="false">S2!M56</f>
        <v>0</v>
      </c>
      <c r="O213" s="65" t="n">
        <f aca="false">S2!N56</f>
        <v>0</v>
      </c>
      <c r="P213" s="65" t="str">
        <f aca="false">S2!P56</f>
        <v/>
      </c>
      <c r="Q213" s="67" t="str">
        <f aca="false">S2!Q56</f>
        <v/>
      </c>
      <c r="R213" s="65" t="str">
        <f aca="false">S2!R56</f>
        <v/>
      </c>
      <c r="S213" s="68"/>
    </row>
    <row r="214" customFormat="false" ht="18" hidden="false" customHeight="true" outlineLevel="0" collapsed="false">
      <c r="B214" s="50"/>
      <c r="C214" s="50"/>
      <c r="D214" s="63"/>
      <c r="E214" s="49"/>
      <c r="F214" s="49"/>
      <c r="G214" s="64" t="s">
        <v>13</v>
      </c>
      <c r="H214" s="65" t="str">
        <f aca="false">Ave!F56</f>
        <v/>
      </c>
      <c r="I214" s="65" t="str">
        <f aca="false">Ave!G56</f>
        <v/>
      </c>
      <c r="J214" s="66" t="str">
        <f aca="false">Ave!H56</f>
        <v/>
      </c>
      <c r="K214" s="65" t="str">
        <f aca="false">Ave!I56</f>
        <v/>
      </c>
      <c r="L214" s="65" t="str">
        <f aca="false">Ave!J56</f>
        <v/>
      </c>
      <c r="M214" s="65" t="str">
        <f aca="false">Ave!K56</f>
        <v/>
      </c>
      <c r="N214" s="65" t="str">
        <f aca="false">Ave!L56</f>
        <v/>
      </c>
      <c r="O214" s="65" t="str">
        <f aca="false">Ave!M56</f>
        <v/>
      </c>
      <c r="P214" s="65" t="str">
        <f aca="false">Ave!N56</f>
        <v/>
      </c>
      <c r="Q214" s="67" t="str">
        <f aca="false">Ave!O56</f>
        <v/>
      </c>
      <c r="R214" s="65" t="str">
        <f aca="false">Ave!P56</f>
        <v/>
      </c>
      <c r="S214" s="68"/>
    </row>
    <row r="215" customFormat="false" ht="18" hidden="false" customHeight="true" outlineLevel="0" collapsed="false">
      <c r="B215" s="50" t="n">
        <v>53</v>
      </c>
      <c r="C215" s="50" t="n">
        <f aca="false">S1!C63</f>
        <v>59</v>
      </c>
      <c r="D215" s="63" t="n">
        <f aca="false">Ave!C57</f>
        <v>0</v>
      </c>
      <c r="E215" s="49" t="n">
        <f aca="false">S1!E57</f>
        <v>0</v>
      </c>
      <c r="F215" s="49" t="n">
        <f aca="false">S1!F57</f>
        <v>0</v>
      </c>
      <c r="G215" s="64" t="s">
        <v>90</v>
      </c>
      <c r="H215" s="65" t="n">
        <f aca="false">S1!G57</f>
        <v>0</v>
      </c>
      <c r="I215" s="65" t="n">
        <f aca="false">S1!H57</f>
        <v>0</v>
      </c>
      <c r="J215" s="66" t="n">
        <f aca="false">S1!I57</f>
        <v>0</v>
      </c>
      <c r="K215" s="65" t="n">
        <f aca="false">S1!J57</f>
        <v>0</v>
      </c>
      <c r="L215" s="65" t="n">
        <f aca="false">S1!K57</f>
        <v>0</v>
      </c>
      <c r="M215" s="65" t="n">
        <f aca="false">S1!L57</f>
        <v>0</v>
      </c>
      <c r="N215" s="65" t="n">
        <f aca="false">S1!M57</f>
        <v>0</v>
      </c>
      <c r="O215" s="65" t="n">
        <f aca="false">S1!N57</f>
        <v>0</v>
      </c>
      <c r="P215" s="65" t="str">
        <f aca="false">S1!P57</f>
        <v/>
      </c>
      <c r="Q215" s="67" t="str">
        <f aca="false">S1!Q57</f>
        <v/>
      </c>
      <c r="R215" s="65" t="str">
        <f aca="false">S1!R57</f>
        <v/>
      </c>
      <c r="S215" s="68" t="str">
        <f aca="false">Ave!Q57</f>
        <v>-</v>
      </c>
    </row>
    <row r="216" customFormat="false" ht="18" hidden="false" customHeight="true" outlineLevel="0" collapsed="false">
      <c r="B216" s="50"/>
      <c r="C216" s="50"/>
      <c r="D216" s="63"/>
      <c r="E216" s="49"/>
      <c r="F216" s="49"/>
      <c r="G216" s="64" t="s">
        <v>91</v>
      </c>
      <c r="H216" s="65" t="n">
        <f aca="false">S2!G57</f>
        <v>0</v>
      </c>
      <c r="I216" s="65" t="n">
        <f aca="false">S2!H57</f>
        <v>0</v>
      </c>
      <c r="J216" s="66" t="n">
        <f aca="false">S2!I57</f>
        <v>0</v>
      </c>
      <c r="K216" s="65" t="n">
        <f aca="false">S2!J57</f>
        <v>0</v>
      </c>
      <c r="L216" s="65" t="n">
        <f aca="false">S2!K57</f>
        <v>0</v>
      </c>
      <c r="M216" s="65" t="n">
        <f aca="false">S2!L57</f>
        <v>0</v>
      </c>
      <c r="N216" s="65" t="n">
        <f aca="false">S2!M57</f>
        <v>0</v>
      </c>
      <c r="O216" s="65" t="n">
        <f aca="false">S2!N57</f>
        <v>0</v>
      </c>
      <c r="P216" s="65" t="str">
        <f aca="false">S2!P57</f>
        <v/>
      </c>
      <c r="Q216" s="67" t="str">
        <f aca="false">S2!Q57</f>
        <v/>
      </c>
      <c r="R216" s="65" t="str">
        <f aca="false">S2!R57</f>
        <v/>
      </c>
      <c r="S216" s="68"/>
    </row>
    <row r="217" customFormat="false" ht="18" hidden="false" customHeight="true" outlineLevel="0" collapsed="false">
      <c r="B217" s="50"/>
      <c r="C217" s="50"/>
      <c r="D217" s="63"/>
      <c r="E217" s="49"/>
      <c r="F217" s="49"/>
      <c r="G217" s="64" t="s">
        <v>13</v>
      </c>
      <c r="H217" s="65" t="str">
        <f aca="false">Ave!F57</f>
        <v/>
      </c>
      <c r="I217" s="65" t="str">
        <f aca="false">Ave!G57</f>
        <v/>
      </c>
      <c r="J217" s="66" t="str">
        <f aca="false">Ave!H57</f>
        <v/>
      </c>
      <c r="K217" s="65" t="str">
        <f aca="false">Ave!I57</f>
        <v/>
      </c>
      <c r="L217" s="65" t="str">
        <f aca="false">Ave!J57</f>
        <v/>
      </c>
      <c r="M217" s="65" t="str">
        <f aca="false">Ave!K57</f>
        <v/>
      </c>
      <c r="N217" s="65" t="str">
        <f aca="false">Ave!L57</f>
        <v/>
      </c>
      <c r="O217" s="65" t="str">
        <f aca="false">Ave!M57</f>
        <v/>
      </c>
      <c r="P217" s="65" t="str">
        <f aca="false">Ave!N57</f>
        <v/>
      </c>
      <c r="Q217" s="67" t="str">
        <f aca="false">Ave!O57</f>
        <v/>
      </c>
      <c r="R217" s="65" t="str">
        <f aca="false">Ave!P57</f>
        <v/>
      </c>
      <c r="S217" s="68"/>
    </row>
    <row r="218" customFormat="false" ht="18" hidden="false" customHeight="true" outlineLevel="0" collapsed="false">
      <c r="B218" s="50" t="n">
        <v>54</v>
      </c>
      <c r="C218" s="50" t="n">
        <f aca="false">S1!C64</f>
        <v>60</v>
      </c>
      <c r="D218" s="63" t="n">
        <f aca="false">Ave!C58</f>
        <v>0</v>
      </c>
      <c r="E218" s="49" t="n">
        <f aca="false">S1!E58</f>
        <v>0</v>
      </c>
      <c r="F218" s="49" t="n">
        <f aca="false">S1!F58</f>
        <v>0</v>
      </c>
      <c r="G218" s="64" t="s">
        <v>90</v>
      </c>
      <c r="H218" s="65" t="n">
        <f aca="false">S1!G58</f>
        <v>0</v>
      </c>
      <c r="I218" s="65" t="n">
        <f aca="false">S1!H58</f>
        <v>0</v>
      </c>
      <c r="J218" s="66" t="n">
        <f aca="false">S1!I58</f>
        <v>0</v>
      </c>
      <c r="K218" s="65" t="n">
        <f aca="false">S1!J58</f>
        <v>0</v>
      </c>
      <c r="L218" s="65" t="n">
        <f aca="false">S1!K58</f>
        <v>0</v>
      </c>
      <c r="M218" s="65" t="n">
        <f aca="false">S1!L58</f>
        <v>0</v>
      </c>
      <c r="N218" s="65" t="n">
        <f aca="false">S1!M58</f>
        <v>0</v>
      </c>
      <c r="O218" s="65" t="n">
        <f aca="false">S1!N58</f>
        <v>0</v>
      </c>
      <c r="P218" s="65" t="str">
        <f aca="false">S1!P58</f>
        <v/>
      </c>
      <c r="Q218" s="67" t="str">
        <f aca="false">S1!Q58</f>
        <v/>
      </c>
      <c r="R218" s="65" t="str">
        <f aca="false">S1!R58</f>
        <v/>
      </c>
      <c r="S218" s="68" t="str">
        <f aca="false">Ave!Q58</f>
        <v>-</v>
      </c>
    </row>
    <row r="219" customFormat="false" ht="18" hidden="false" customHeight="true" outlineLevel="0" collapsed="false">
      <c r="B219" s="50"/>
      <c r="C219" s="50"/>
      <c r="D219" s="63"/>
      <c r="E219" s="49"/>
      <c r="F219" s="49"/>
      <c r="G219" s="64" t="s">
        <v>91</v>
      </c>
      <c r="H219" s="65" t="n">
        <f aca="false">S2!G58</f>
        <v>0</v>
      </c>
      <c r="I219" s="65" t="n">
        <f aca="false">S2!H58</f>
        <v>0</v>
      </c>
      <c r="J219" s="66" t="n">
        <f aca="false">S2!I58</f>
        <v>0</v>
      </c>
      <c r="K219" s="65" t="n">
        <f aca="false">S2!J58</f>
        <v>0</v>
      </c>
      <c r="L219" s="65" t="n">
        <f aca="false">S2!K58</f>
        <v>0</v>
      </c>
      <c r="M219" s="65" t="n">
        <f aca="false">S2!L58</f>
        <v>0</v>
      </c>
      <c r="N219" s="65" t="n">
        <f aca="false">S2!M58</f>
        <v>0</v>
      </c>
      <c r="O219" s="65" t="n">
        <f aca="false">S2!N58</f>
        <v>0</v>
      </c>
      <c r="P219" s="65" t="str">
        <f aca="false">S2!P58</f>
        <v/>
      </c>
      <c r="Q219" s="67" t="str">
        <f aca="false">S2!Q58</f>
        <v/>
      </c>
      <c r="R219" s="65" t="str">
        <f aca="false">S2!R58</f>
        <v/>
      </c>
      <c r="S219" s="68"/>
    </row>
    <row r="220" customFormat="false" ht="18" hidden="false" customHeight="true" outlineLevel="0" collapsed="false">
      <c r="B220" s="50"/>
      <c r="C220" s="50"/>
      <c r="D220" s="63"/>
      <c r="E220" s="49"/>
      <c r="F220" s="49"/>
      <c r="G220" s="64" t="s">
        <v>13</v>
      </c>
      <c r="H220" s="65" t="str">
        <f aca="false">Ave!F58</f>
        <v/>
      </c>
      <c r="I220" s="65" t="str">
        <f aca="false">Ave!G58</f>
        <v/>
      </c>
      <c r="J220" s="66" t="str">
        <f aca="false">Ave!H58</f>
        <v/>
      </c>
      <c r="K220" s="65" t="str">
        <f aca="false">Ave!I58</f>
        <v/>
      </c>
      <c r="L220" s="65" t="str">
        <f aca="false">Ave!J58</f>
        <v/>
      </c>
      <c r="M220" s="65" t="str">
        <f aca="false">Ave!K58</f>
        <v/>
      </c>
      <c r="N220" s="65" t="str">
        <f aca="false">Ave!L58</f>
        <v/>
      </c>
      <c r="O220" s="65" t="str">
        <f aca="false">Ave!M58</f>
        <v/>
      </c>
      <c r="P220" s="65" t="str">
        <f aca="false">Ave!N58</f>
        <v/>
      </c>
      <c r="Q220" s="67" t="str">
        <f aca="false">Ave!O58</f>
        <v/>
      </c>
      <c r="R220" s="65" t="str">
        <f aca="false">Ave!P58</f>
        <v/>
      </c>
      <c r="S220" s="68"/>
    </row>
    <row r="221" s="74" customFormat="true" ht="18" hidden="false" customHeight="true" outlineLevel="0" collapsed="false">
      <c r="B221" s="96" t="n">
        <v>55</v>
      </c>
      <c r="C221" s="112"/>
      <c r="D221" s="109" t="n">
        <f aca="false">Ave!C59</f>
        <v>0</v>
      </c>
      <c r="E221" s="110" t="n">
        <f aca="false">S1!E59</f>
        <v>0</v>
      </c>
      <c r="F221" s="110" t="n">
        <f aca="false">S1!F59</f>
        <v>0</v>
      </c>
      <c r="G221" s="64" t="s">
        <v>90</v>
      </c>
      <c r="H221" s="70" t="n">
        <f aca="false">S1!G59</f>
        <v>0</v>
      </c>
      <c r="I221" s="70" t="n">
        <f aca="false">S1!H59</f>
        <v>0</v>
      </c>
      <c r="J221" s="71" t="n">
        <f aca="false">S1!I59</f>
        <v>0</v>
      </c>
      <c r="K221" s="70" t="n">
        <f aca="false">S1!J59</f>
        <v>0</v>
      </c>
      <c r="L221" s="70" t="n">
        <f aca="false">S1!K59</f>
        <v>0</v>
      </c>
      <c r="M221" s="70" t="n">
        <f aca="false">S1!L59</f>
        <v>0</v>
      </c>
      <c r="N221" s="70" t="n">
        <f aca="false">S1!M59</f>
        <v>0</v>
      </c>
      <c r="O221" s="70" t="n">
        <f aca="false">S1!N59</f>
        <v>0</v>
      </c>
      <c r="P221" s="70" t="str">
        <f aca="false">S1!P59</f>
        <v/>
      </c>
      <c r="Q221" s="72" t="str">
        <f aca="false">S1!Q59</f>
        <v/>
      </c>
      <c r="R221" s="70" t="str">
        <f aca="false">S1!R59</f>
        <v/>
      </c>
      <c r="S221" s="111" t="str">
        <f aca="false">Ave!Q59</f>
        <v>-</v>
      </c>
      <c r="T221" s="75"/>
      <c r="U221" s="75"/>
      <c r="V221" s="79"/>
    </row>
    <row r="222" s="34" customFormat="true" ht="18" hidden="false" customHeight="true" outlineLevel="0" collapsed="false">
      <c r="B222" s="96"/>
      <c r="C222" s="113"/>
      <c r="D222" s="109"/>
      <c r="E222" s="110"/>
      <c r="F222" s="110"/>
      <c r="G222" s="64" t="s">
        <v>91</v>
      </c>
      <c r="H222" s="114" t="n">
        <f aca="false">S2!G59</f>
        <v>0</v>
      </c>
      <c r="I222" s="114" t="n">
        <f aca="false">S2!H59</f>
        <v>0</v>
      </c>
      <c r="J222" s="115" t="n">
        <f aca="false">S2!I59</f>
        <v>0</v>
      </c>
      <c r="K222" s="114" t="n">
        <f aca="false">S2!J59</f>
        <v>0</v>
      </c>
      <c r="L222" s="114" t="n">
        <f aca="false">S2!K59</f>
        <v>0</v>
      </c>
      <c r="M222" s="114" t="n">
        <f aca="false">S2!L59</f>
        <v>0</v>
      </c>
      <c r="N222" s="114" t="n">
        <f aca="false">S2!M59</f>
        <v>0</v>
      </c>
      <c r="O222" s="114" t="n">
        <f aca="false">S2!N59</f>
        <v>0</v>
      </c>
      <c r="P222" s="116" t="str">
        <f aca="false">S2!P59</f>
        <v/>
      </c>
      <c r="Q222" s="117" t="str">
        <f aca="false">S2!Q59</f>
        <v/>
      </c>
      <c r="R222" s="116" t="str">
        <f aca="false">S2!R59</f>
        <v/>
      </c>
      <c r="S222" s="111"/>
    </row>
    <row r="223" s="34" customFormat="true" ht="18" hidden="false" customHeight="true" outlineLevel="0" collapsed="false">
      <c r="B223" s="96"/>
      <c r="C223" s="113"/>
      <c r="D223" s="109"/>
      <c r="E223" s="110"/>
      <c r="F223" s="110"/>
      <c r="G223" s="64" t="s">
        <v>13</v>
      </c>
      <c r="H223" s="114" t="str">
        <f aca="false">Ave!F59</f>
        <v/>
      </c>
      <c r="I223" s="114" t="str">
        <f aca="false">Ave!G59</f>
        <v/>
      </c>
      <c r="J223" s="115" t="str">
        <f aca="false">Ave!H59</f>
        <v/>
      </c>
      <c r="K223" s="114" t="str">
        <f aca="false">Ave!I59</f>
        <v/>
      </c>
      <c r="L223" s="114" t="str">
        <f aca="false">Ave!J59</f>
        <v/>
      </c>
      <c r="M223" s="114" t="str">
        <f aca="false">Ave!K59</f>
        <v/>
      </c>
      <c r="N223" s="114" t="str">
        <f aca="false">Ave!L59</f>
        <v/>
      </c>
      <c r="O223" s="114" t="str">
        <f aca="false">Ave!M59</f>
        <v/>
      </c>
      <c r="P223" s="116" t="str">
        <f aca="false">Ave!N59</f>
        <v/>
      </c>
      <c r="Q223" s="117" t="str">
        <f aca="false">Ave!O59</f>
        <v/>
      </c>
      <c r="R223" s="116" t="str">
        <f aca="false">Ave!P59</f>
        <v/>
      </c>
      <c r="S223" s="111"/>
    </row>
    <row r="224" s="74" customFormat="true" ht="18" hidden="false" customHeight="true" outlineLevel="0" collapsed="false">
      <c r="B224" s="75"/>
      <c r="C224" s="75"/>
      <c r="D224" s="76"/>
      <c r="E224" s="76"/>
      <c r="F224" s="76"/>
      <c r="G224" s="76"/>
      <c r="H224" s="75"/>
      <c r="I224" s="75"/>
      <c r="J224" s="77"/>
      <c r="K224" s="75"/>
      <c r="L224" s="75"/>
      <c r="M224" s="75"/>
      <c r="N224" s="75"/>
      <c r="O224" s="75"/>
      <c r="P224" s="75"/>
      <c r="Q224" s="75"/>
      <c r="R224" s="75"/>
      <c r="S224" s="78"/>
      <c r="T224" s="75"/>
      <c r="U224" s="75"/>
      <c r="V224" s="79"/>
    </row>
    <row r="225" s="74" customFormat="true" ht="18" hidden="false" customHeight="true" outlineLevel="0" collapsed="false">
      <c r="B225" s="75"/>
      <c r="C225" s="75"/>
      <c r="D225" s="106" t="s">
        <v>92</v>
      </c>
      <c r="E225" s="106"/>
      <c r="F225" s="106"/>
      <c r="G225" s="76"/>
      <c r="H225" s="82" t="s">
        <v>93</v>
      </c>
      <c r="I225" s="82"/>
      <c r="J225" s="82"/>
      <c r="K225" s="82"/>
      <c r="L225" s="82"/>
      <c r="M225" s="82"/>
      <c r="N225" s="89" t="s">
        <v>94</v>
      </c>
      <c r="O225" s="89"/>
      <c r="P225" s="89"/>
      <c r="Q225" s="89"/>
      <c r="R225" s="89"/>
      <c r="S225" s="89"/>
      <c r="T225" s="89"/>
      <c r="U225" s="89"/>
      <c r="V225" s="79"/>
    </row>
    <row r="226" s="74" customFormat="true" ht="18" hidden="false" customHeight="true" outlineLevel="0" collapsed="false">
      <c r="B226" s="75"/>
      <c r="C226" s="75"/>
      <c r="D226" s="84" t="s">
        <v>95</v>
      </c>
      <c r="E226" s="84"/>
      <c r="F226" s="84"/>
      <c r="G226" s="76"/>
      <c r="H226" s="88" t="s">
        <v>96</v>
      </c>
      <c r="I226" s="88"/>
      <c r="J226" s="88"/>
      <c r="K226" s="88"/>
      <c r="L226" s="88"/>
      <c r="M226" s="88"/>
      <c r="N226" s="75" t="s">
        <v>96</v>
      </c>
      <c r="O226" s="75"/>
      <c r="P226" s="75"/>
      <c r="Q226" s="75"/>
      <c r="R226" s="75"/>
      <c r="S226" s="86"/>
      <c r="T226" s="87"/>
      <c r="U226" s="87"/>
      <c r="V226" s="79"/>
    </row>
    <row r="227" s="74" customFormat="true" ht="18" hidden="false" customHeight="true" outlineLevel="0" collapsed="false">
      <c r="B227" s="75"/>
      <c r="C227" s="75"/>
      <c r="D227" s="84" t="s">
        <v>97</v>
      </c>
      <c r="E227" s="84"/>
      <c r="F227" s="84"/>
      <c r="G227" s="76"/>
      <c r="H227" s="88" t="s">
        <v>98</v>
      </c>
      <c r="I227" s="88"/>
      <c r="J227" s="88"/>
      <c r="K227" s="88"/>
      <c r="L227" s="88"/>
      <c r="M227" s="88"/>
      <c r="N227" s="89" t="s">
        <v>97</v>
      </c>
      <c r="O227" s="89"/>
      <c r="P227" s="89"/>
      <c r="Q227" s="89"/>
      <c r="R227" s="89"/>
      <c r="S227" s="89"/>
      <c r="T227" s="89"/>
      <c r="U227" s="89"/>
      <c r="V227" s="79"/>
    </row>
    <row r="228" s="74" customFormat="true" ht="18" hidden="false" customHeight="true" outlineLevel="0" collapsed="false">
      <c r="B228" s="75"/>
      <c r="C228" s="75"/>
      <c r="D228" s="76"/>
      <c r="E228" s="76"/>
      <c r="F228" s="76"/>
      <c r="G228" s="76"/>
      <c r="H228" s="75"/>
      <c r="I228" s="75"/>
      <c r="J228" s="77"/>
      <c r="K228" s="75"/>
      <c r="L228" s="75"/>
      <c r="M228" s="75"/>
      <c r="N228" s="75"/>
      <c r="O228" s="75"/>
      <c r="P228" s="75"/>
      <c r="Q228" s="75"/>
      <c r="R228" s="75"/>
      <c r="S228" s="78"/>
      <c r="T228" s="75"/>
      <c r="U228" s="75"/>
      <c r="V228" s="79"/>
    </row>
    <row r="229" s="90" customFormat="true" ht="18" hidden="false" customHeight="true" outlineLevel="0" collapsed="false">
      <c r="B229" s="76"/>
      <c r="C229" s="76"/>
      <c r="D229" s="91" t="s">
        <v>0</v>
      </c>
      <c r="E229" s="42" t="s">
        <v>1</v>
      </c>
      <c r="F229" s="76"/>
      <c r="G229" s="76"/>
      <c r="H229" s="76"/>
      <c r="I229" s="76"/>
      <c r="J229" s="92"/>
      <c r="K229" s="76"/>
      <c r="L229" s="76"/>
      <c r="M229" s="76" t="s">
        <v>87</v>
      </c>
      <c r="N229" s="76"/>
      <c r="O229" s="76"/>
      <c r="P229" s="76"/>
      <c r="Q229" s="76"/>
      <c r="R229" s="76"/>
      <c r="S229" s="78"/>
      <c r="T229" s="76"/>
      <c r="U229" s="76"/>
      <c r="V229" s="76"/>
    </row>
    <row r="230" s="93" customFormat="true" ht="18" hidden="false" customHeight="true" outlineLevel="0" collapsed="false">
      <c r="B230" s="76"/>
      <c r="C230" s="76"/>
      <c r="D230" s="76"/>
      <c r="E230" s="76"/>
      <c r="F230" s="76"/>
      <c r="G230" s="76"/>
      <c r="H230" s="76" t="s">
        <v>3</v>
      </c>
      <c r="I230" s="76"/>
      <c r="J230" s="92"/>
      <c r="K230" s="76" t="s">
        <v>4</v>
      </c>
      <c r="L230" s="76"/>
      <c r="M230" s="76"/>
      <c r="N230" s="76"/>
      <c r="O230" s="76"/>
      <c r="P230" s="76"/>
      <c r="Q230" s="76"/>
      <c r="R230" s="76"/>
      <c r="S230" s="78"/>
      <c r="T230" s="76"/>
      <c r="U230" s="76"/>
      <c r="V230" s="94"/>
    </row>
    <row r="231" s="95" customFormat="true" ht="18" hidden="false" customHeight="true" outlineLevel="0" collapsed="false">
      <c r="B231" s="96" t="s">
        <v>5</v>
      </c>
      <c r="C231" s="97"/>
      <c r="D231" s="69" t="s">
        <v>7</v>
      </c>
      <c r="E231" s="69" t="s">
        <v>8</v>
      </c>
      <c r="F231" s="69" t="s">
        <v>9</v>
      </c>
      <c r="G231" s="69" t="s">
        <v>88</v>
      </c>
      <c r="H231" s="97" t="s">
        <v>10</v>
      </c>
      <c r="I231" s="97"/>
      <c r="J231" s="97"/>
      <c r="K231" s="97"/>
      <c r="L231" s="97"/>
      <c r="M231" s="97"/>
      <c r="N231" s="97"/>
      <c r="O231" s="97"/>
      <c r="P231" s="96" t="s">
        <v>12</v>
      </c>
      <c r="Q231" s="96" t="s">
        <v>13</v>
      </c>
      <c r="R231" s="96" t="s">
        <v>14</v>
      </c>
      <c r="S231" s="98" t="s">
        <v>76</v>
      </c>
      <c r="T231" s="99"/>
      <c r="U231" s="99"/>
      <c r="V231" s="100"/>
    </row>
    <row r="232" s="74" customFormat="true" ht="18" hidden="false" customHeight="true" outlineLevel="0" collapsed="false">
      <c r="B232" s="96"/>
      <c r="C232" s="70"/>
      <c r="D232" s="69"/>
      <c r="E232" s="69"/>
      <c r="F232" s="69"/>
      <c r="G232" s="69"/>
      <c r="H232" s="70" t="s">
        <v>15</v>
      </c>
      <c r="I232" s="70" t="s">
        <v>16</v>
      </c>
      <c r="J232" s="71" t="s">
        <v>17</v>
      </c>
      <c r="K232" s="70" t="s">
        <v>18</v>
      </c>
      <c r="L232" s="70" t="s">
        <v>19</v>
      </c>
      <c r="M232" s="70" t="s">
        <v>20</v>
      </c>
      <c r="N232" s="70" t="s">
        <v>21</v>
      </c>
      <c r="O232" s="70" t="s">
        <v>22</v>
      </c>
      <c r="P232" s="96"/>
      <c r="Q232" s="96"/>
      <c r="R232" s="96"/>
      <c r="S232" s="98"/>
      <c r="T232" s="75"/>
      <c r="U232" s="75"/>
      <c r="V232" s="79"/>
    </row>
    <row r="233" s="34" customFormat="true" ht="18" hidden="false" customHeight="true" outlineLevel="0" collapsed="false">
      <c r="B233" s="118" t="n">
        <v>56</v>
      </c>
      <c r="C233" s="113"/>
      <c r="D233" s="119" t="n">
        <f aca="false">Ave!C60</f>
        <v>0</v>
      </c>
      <c r="E233" s="120" t="n">
        <f aca="false">S1!E60</f>
        <v>0</v>
      </c>
      <c r="F233" s="120" t="n">
        <f aca="false">S1!F60</f>
        <v>0</v>
      </c>
      <c r="G233" s="64" t="s">
        <v>90</v>
      </c>
      <c r="H233" s="114" t="n">
        <f aca="false">S1!G60</f>
        <v>0</v>
      </c>
      <c r="I233" s="114" t="n">
        <f aca="false">S1!H60</f>
        <v>0</v>
      </c>
      <c r="J233" s="115" t="n">
        <f aca="false">S1!I60</f>
        <v>0</v>
      </c>
      <c r="K233" s="114" t="n">
        <f aca="false">S1!J60</f>
        <v>0</v>
      </c>
      <c r="L233" s="114" t="n">
        <f aca="false">S1!K60</f>
        <v>0</v>
      </c>
      <c r="M233" s="114" t="n">
        <f aca="false">S1!L60</f>
        <v>0</v>
      </c>
      <c r="N233" s="114" t="n">
        <f aca="false">S1!M60</f>
        <v>0</v>
      </c>
      <c r="O233" s="114" t="n">
        <f aca="false">S1!N60</f>
        <v>0</v>
      </c>
      <c r="P233" s="116" t="str">
        <f aca="false">S1!P60</f>
        <v/>
      </c>
      <c r="Q233" s="117" t="str">
        <f aca="false">S1!Q60</f>
        <v/>
      </c>
      <c r="R233" s="116" t="str">
        <f aca="false">S1!R60</f>
        <v/>
      </c>
      <c r="S233" s="121" t="str">
        <f aca="false">Ave!Q60</f>
        <v>-</v>
      </c>
    </row>
    <row r="234" s="34" customFormat="true" ht="18" hidden="false" customHeight="true" outlineLevel="0" collapsed="false">
      <c r="B234" s="118"/>
      <c r="C234" s="113"/>
      <c r="D234" s="119"/>
      <c r="E234" s="120"/>
      <c r="F234" s="120"/>
      <c r="G234" s="64" t="s">
        <v>91</v>
      </c>
      <c r="H234" s="114" t="n">
        <f aca="false">S2!G60</f>
        <v>0</v>
      </c>
      <c r="I234" s="114" t="n">
        <f aca="false">S2!H60</f>
        <v>0</v>
      </c>
      <c r="J234" s="115" t="n">
        <f aca="false">S2!I60</f>
        <v>0</v>
      </c>
      <c r="K234" s="114" t="n">
        <f aca="false">S2!J60</f>
        <v>0</v>
      </c>
      <c r="L234" s="114" t="n">
        <f aca="false">S2!K60</f>
        <v>0</v>
      </c>
      <c r="M234" s="114" t="n">
        <f aca="false">S2!L60</f>
        <v>0</v>
      </c>
      <c r="N234" s="114" t="n">
        <f aca="false">S2!M60</f>
        <v>0</v>
      </c>
      <c r="O234" s="114" t="n">
        <f aca="false">S2!N60</f>
        <v>0</v>
      </c>
      <c r="P234" s="116" t="str">
        <f aca="false">S2!P60</f>
        <v/>
      </c>
      <c r="Q234" s="117" t="str">
        <f aca="false">S2!Q60</f>
        <v/>
      </c>
      <c r="R234" s="116" t="str">
        <f aca="false">S2!R60</f>
        <v/>
      </c>
      <c r="S234" s="121"/>
    </row>
    <row r="235" s="34" customFormat="true" ht="18" hidden="false" customHeight="true" outlineLevel="0" collapsed="false">
      <c r="B235" s="118"/>
      <c r="C235" s="122"/>
      <c r="D235" s="119"/>
      <c r="E235" s="120"/>
      <c r="F235" s="120"/>
      <c r="G235" s="64" t="s">
        <v>13</v>
      </c>
      <c r="H235" s="123" t="str">
        <f aca="false">Ave!F60</f>
        <v/>
      </c>
      <c r="I235" s="123" t="str">
        <f aca="false">Ave!G60</f>
        <v/>
      </c>
      <c r="J235" s="124" t="str">
        <f aca="false">Ave!H60</f>
        <v/>
      </c>
      <c r="K235" s="123" t="str">
        <f aca="false">Ave!I60</f>
        <v/>
      </c>
      <c r="L235" s="123" t="str">
        <f aca="false">Ave!J60</f>
        <v/>
      </c>
      <c r="M235" s="123" t="str">
        <f aca="false">Ave!K60</f>
        <v/>
      </c>
      <c r="N235" s="123" t="str">
        <f aca="false">Ave!L60</f>
        <v/>
      </c>
      <c r="O235" s="123" t="str">
        <f aca="false">Ave!M60</f>
        <v/>
      </c>
      <c r="P235" s="118" t="str">
        <f aca="false">Ave!N60</f>
        <v/>
      </c>
      <c r="Q235" s="125" t="str">
        <f aca="false">Ave!O60</f>
        <v/>
      </c>
      <c r="R235" s="118" t="str">
        <f aca="false">Ave!P60</f>
        <v/>
      </c>
      <c r="S235" s="121"/>
    </row>
    <row r="236" s="34" customFormat="true" ht="18" hidden="false" customHeight="true" outlineLevel="0" collapsed="false">
      <c r="B236" s="116" t="n">
        <v>57</v>
      </c>
      <c r="C236" s="113"/>
      <c r="D236" s="126" t="n">
        <f aca="false">Ave!C61</f>
        <v>0</v>
      </c>
      <c r="E236" s="127" t="n">
        <f aca="false">S1!E61</f>
        <v>0</v>
      </c>
      <c r="F236" s="127" t="n">
        <f aca="false">S1!F61</f>
        <v>0</v>
      </c>
      <c r="G236" s="64" t="s">
        <v>90</v>
      </c>
      <c r="H236" s="114" t="n">
        <f aca="false">S1!G61</f>
        <v>0</v>
      </c>
      <c r="I236" s="114" t="n">
        <f aca="false">S1!H61</f>
        <v>0</v>
      </c>
      <c r="J236" s="115" t="n">
        <f aca="false">S1!I61</f>
        <v>0</v>
      </c>
      <c r="K236" s="114" t="n">
        <f aca="false">S1!J61</f>
        <v>0</v>
      </c>
      <c r="L236" s="114" t="n">
        <f aca="false">S1!K61</f>
        <v>0</v>
      </c>
      <c r="M236" s="114" t="n">
        <f aca="false">S1!L61</f>
        <v>0</v>
      </c>
      <c r="N236" s="114" t="n">
        <f aca="false">S1!M61</f>
        <v>0</v>
      </c>
      <c r="O236" s="114" t="n">
        <f aca="false">S1!N61</f>
        <v>0</v>
      </c>
      <c r="P236" s="116" t="str">
        <f aca="false">S1!P61</f>
        <v/>
      </c>
      <c r="Q236" s="117" t="str">
        <f aca="false">S1!Q61</f>
        <v/>
      </c>
      <c r="R236" s="116" t="str">
        <f aca="false">S1!R61</f>
        <v/>
      </c>
      <c r="S236" s="128" t="str">
        <f aca="false">Ave!Q61</f>
        <v>-</v>
      </c>
    </row>
    <row r="237" s="34" customFormat="true" ht="18" hidden="false" customHeight="true" outlineLevel="0" collapsed="false">
      <c r="B237" s="116"/>
      <c r="C237" s="113"/>
      <c r="D237" s="126"/>
      <c r="E237" s="127"/>
      <c r="F237" s="127"/>
      <c r="G237" s="64" t="s">
        <v>91</v>
      </c>
      <c r="H237" s="114" t="n">
        <f aca="false">S2!G61</f>
        <v>0</v>
      </c>
      <c r="I237" s="114" t="n">
        <f aca="false">S2!H61</f>
        <v>0</v>
      </c>
      <c r="J237" s="115" t="n">
        <f aca="false">S2!I61</f>
        <v>0</v>
      </c>
      <c r="K237" s="114" t="n">
        <f aca="false">S2!J61</f>
        <v>0</v>
      </c>
      <c r="L237" s="114" t="n">
        <f aca="false">S2!K61</f>
        <v>0</v>
      </c>
      <c r="M237" s="114" t="n">
        <f aca="false">S2!L61</f>
        <v>0</v>
      </c>
      <c r="N237" s="114" t="n">
        <f aca="false">S2!M61</f>
        <v>0</v>
      </c>
      <c r="O237" s="114" t="n">
        <f aca="false">S2!N61</f>
        <v>0</v>
      </c>
      <c r="P237" s="116" t="str">
        <f aca="false">S2!P61</f>
        <v/>
      </c>
      <c r="Q237" s="117" t="str">
        <f aca="false">S2!Q61</f>
        <v/>
      </c>
      <c r="R237" s="116" t="str">
        <f aca="false">S2!R61</f>
        <v/>
      </c>
      <c r="S237" s="128"/>
    </row>
    <row r="238" s="34" customFormat="true" ht="18" hidden="false" customHeight="true" outlineLevel="0" collapsed="false">
      <c r="B238" s="116"/>
      <c r="C238" s="113"/>
      <c r="D238" s="126"/>
      <c r="E238" s="127"/>
      <c r="F238" s="127"/>
      <c r="G238" s="64" t="s">
        <v>13</v>
      </c>
      <c r="H238" s="114" t="str">
        <f aca="false">Ave!F61</f>
        <v/>
      </c>
      <c r="I238" s="114" t="str">
        <f aca="false">Ave!G61</f>
        <v/>
      </c>
      <c r="J238" s="115" t="str">
        <f aca="false">Ave!H61</f>
        <v/>
      </c>
      <c r="K238" s="114" t="str">
        <f aca="false">Ave!I61</f>
        <v/>
      </c>
      <c r="L238" s="114" t="str">
        <f aca="false">Ave!J61</f>
        <v/>
      </c>
      <c r="M238" s="114" t="str">
        <f aca="false">Ave!K61</f>
        <v/>
      </c>
      <c r="N238" s="114" t="str">
        <f aca="false">Ave!L61</f>
        <v/>
      </c>
      <c r="O238" s="114" t="str">
        <f aca="false">Ave!M61</f>
        <v/>
      </c>
      <c r="P238" s="116" t="str">
        <f aca="false">Ave!N61</f>
        <v/>
      </c>
      <c r="Q238" s="117" t="str">
        <f aca="false">Ave!O61</f>
        <v/>
      </c>
      <c r="R238" s="116" t="str">
        <f aca="false">Ave!P61</f>
        <v/>
      </c>
      <c r="S238" s="128"/>
    </row>
    <row r="239" s="34" customFormat="true" ht="18" hidden="false" customHeight="true" outlineLevel="0" collapsed="false">
      <c r="B239" s="116" t="n">
        <v>58</v>
      </c>
      <c r="C239" s="113"/>
      <c r="D239" s="126" t="n">
        <f aca="false">Ave!C62</f>
        <v>0</v>
      </c>
      <c r="E239" s="127" t="n">
        <f aca="false">S1!E62</f>
        <v>0</v>
      </c>
      <c r="F239" s="127" t="n">
        <f aca="false">S1!F62</f>
        <v>0</v>
      </c>
      <c r="G239" s="64" t="s">
        <v>90</v>
      </c>
      <c r="H239" s="114" t="n">
        <f aca="false">S1!G62</f>
        <v>0</v>
      </c>
      <c r="I239" s="114" t="n">
        <f aca="false">S1!H62</f>
        <v>0</v>
      </c>
      <c r="J239" s="115" t="n">
        <f aca="false">S1!I62</f>
        <v>0</v>
      </c>
      <c r="K239" s="114" t="n">
        <f aca="false">S1!J62</f>
        <v>0</v>
      </c>
      <c r="L239" s="114" t="n">
        <f aca="false">S1!K62</f>
        <v>0</v>
      </c>
      <c r="M239" s="114" t="n">
        <f aca="false">S1!L62</f>
        <v>0</v>
      </c>
      <c r="N239" s="114" t="n">
        <f aca="false">S1!M62</f>
        <v>0</v>
      </c>
      <c r="O239" s="114" t="n">
        <f aca="false">S1!N62</f>
        <v>0</v>
      </c>
      <c r="P239" s="116" t="str">
        <f aca="false">S1!P62</f>
        <v/>
      </c>
      <c r="Q239" s="117" t="str">
        <f aca="false">S1!Q62</f>
        <v/>
      </c>
      <c r="R239" s="116" t="str">
        <f aca="false">S1!R62</f>
        <v/>
      </c>
      <c r="S239" s="128" t="str">
        <f aca="false">Ave!Q62</f>
        <v>-</v>
      </c>
    </row>
    <row r="240" s="34" customFormat="true" ht="18" hidden="false" customHeight="true" outlineLevel="0" collapsed="false">
      <c r="B240" s="116"/>
      <c r="C240" s="113"/>
      <c r="D240" s="126"/>
      <c r="E240" s="127"/>
      <c r="F240" s="127"/>
      <c r="G240" s="64" t="s">
        <v>91</v>
      </c>
      <c r="H240" s="114" t="n">
        <f aca="false">S2!G62</f>
        <v>0</v>
      </c>
      <c r="I240" s="114" t="n">
        <f aca="false">S2!H62</f>
        <v>0</v>
      </c>
      <c r="J240" s="115" t="n">
        <f aca="false">S2!I62</f>
        <v>0</v>
      </c>
      <c r="K240" s="114" t="n">
        <f aca="false">S2!J62</f>
        <v>0</v>
      </c>
      <c r="L240" s="114" t="n">
        <f aca="false">S2!K62</f>
        <v>0</v>
      </c>
      <c r="M240" s="114" t="n">
        <f aca="false">S2!L62</f>
        <v>0</v>
      </c>
      <c r="N240" s="114" t="n">
        <f aca="false">S2!M62</f>
        <v>0</v>
      </c>
      <c r="O240" s="114" t="n">
        <f aca="false">S2!N62</f>
        <v>0</v>
      </c>
      <c r="P240" s="116" t="str">
        <f aca="false">S2!P62</f>
        <v/>
      </c>
      <c r="Q240" s="117" t="str">
        <f aca="false">S2!Q62</f>
        <v/>
      </c>
      <c r="R240" s="116" t="str">
        <f aca="false">S2!R62</f>
        <v/>
      </c>
      <c r="S240" s="128"/>
    </row>
    <row r="241" s="34" customFormat="true" ht="18" hidden="false" customHeight="true" outlineLevel="0" collapsed="false">
      <c r="B241" s="116"/>
      <c r="C241" s="113"/>
      <c r="D241" s="126"/>
      <c r="E241" s="127"/>
      <c r="F241" s="127"/>
      <c r="G241" s="64" t="s">
        <v>13</v>
      </c>
      <c r="H241" s="114" t="str">
        <f aca="false">Ave!F62</f>
        <v/>
      </c>
      <c r="I241" s="114" t="str">
        <f aca="false">Ave!G62</f>
        <v/>
      </c>
      <c r="J241" s="115" t="str">
        <f aca="false">Ave!H62</f>
        <v/>
      </c>
      <c r="K241" s="114" t="str">
        <f aca="false">Ave!I62</f>
        <v/>
      </c>
      <c r="L241" s="114" t="str">
        <f aca="false">Ave!J62</f>
        <v/>
      </c>
      <c r="M241" s="114" t="str">
        <f aca="false">Ave!K62</f>
        <v/>
      </c>
      <c r="N241" s="114" t="str">
        <f aca="false">Ave!L62</f>
        <v/>
      </c>
      <c r="O241" s="114" t="str">
        <f aca="false">Ave!M62</f>
        <v/>
      </c>
      <c r="P241" s="116" t="str">
        <f aca="false">Ave!N62</f>
        <v/>
      </c>
      <c r="Q241" s="117" t="str">
        <f aca="false">Ave!O62</f>
        <v/>
      </c>
      <c r="R241" s="116" t="str">
        <f aca="false">Ave!P62</f>
        <v/>
      </c>
      <c r="S241" s="128"/>
    </row>
    <row r="242" s="34" customFormat="true" ht="18" hidden="false" customHeight="true" outlineLevel="0" collapsed="false">
      <c r="B242" s="116" t="n">
        <v>59</v>
      </c>
      <c r="C242" s="113"/>
      <c r="D242" s="126" t="n">
        <f aca="false">Ave!C63</f>
        <v>0</v>
      </c>
      <c r="E242" s="127" t="n">
        <f aca="false">S1!E63</f>
        <v>0</v>
      </c>
      <c r="F242" s="127" t="n">
        <f aca="false">S1!F63</f>
        <v>0</v>
      </c>
      <c r="G242" s="64" t="s">
        <v>90</v>
      </c>
      <c r="H242" s="114" t="n">
        <f aca="false">S1!G63</f>
        <v>0</v>
      </c>
      <c r="I242" s="114" t="n">
        <f aca="false">S1!H63</f>
        <v>0</v>
      </c>
      <c r="J242" s="115" t="n">
        <f aca="false">S1!I63</f>
        <v>0</v>
      </c>
      <c r="K242" s="114" t="n">
        <f aca="false">S1!J63</f>
        <v>0</v>
      </c>
      <c r="L242" s="114" t="n">
        <f aca="false">S1!K63</f>
        <v>0</v>
      </c>
      <c r="M242" s="114" t="n">
        <f aca="false">S1!L63</f>
        <v>0</v>
      </c>
      <c r="N242" s="114" t="n">
        <f aca="false">S1!M63</f>
        <v>0</v>
      </c>
      <c r="O242" s="114" t="n">
        <f aca="false">S1!N63</f>
        <v>0</v>
      </c>
      <c r="P242" s="116" t="str">
        <f aca="false">S1!P63</f>
        <v/>
      </c>
      <c r="Q242" s="117" t="str">
        <f aca="false">S1!Q63</f>
        <v/>
      </c>
      <c r="R242" s="116" t="str">
        <f aca="false">S1!R63</f>
        <v/>
      </c>
      <c r="S242" s="128" t="str">
        <f aca="false">Ave!Q63</f>
        <v>-</v>
      </c>
    </row>
    <row r="243" s="34" customFormat="true" ht="18" hidden="false" customHeight="true" outlineLevel="0" collapsed="false">
      <c r="B243" s="116"/>
      <c r="C243" s="113"/>
      <c r="D243" s="126"/>
      <c r="E243" s="127"/>
      <c r="F243" s="127"/>
      <c r="G243" s="64" t="s">
        <v>91</v>
      </c>
      <c r="H243" s="114" t="n">
        <f aca="false">S2!G63</f>
        <v>0</v>
      </c>
      <c r="I243" s="114" t="n">
        <f aca="false">S2!H63</f>
        <v>0</v>
      </c>
      <c r="J243" s="115" t="n">
        <f aca="false">S2!I63</f>
        <v>0</v>
      </c>
      <c r="K243" s="114" t="n">
        <f aca="false">S2!J63</f>
        <v>0</v>
      </c>
      <c r="L243" s="114" t="n">
        <f aca="false">S2!K63</f>
        <v>0</v>
      </c>
      <c r="M243" s="114" t="n">
        <f aca="false">S2!L63</f>
        <v>0</v>
      </c>
      <c r="N243" s="114" t="n">
        <f aca="false">S2!M63</f>
        <v>0</v>
      </c>
      <c r="O243" s="114" t="n">
        <f aca="false">S2!N63</f>
        <v>0</v>
      </c>
      <c r="P243" s="116" t="str">
        <f aca="false">S2!P63</f>
        <v/>
      </c>
      <c r="Q243" s="117" t="str">
        <f aca="false">S2!Q63</f>
        <v/>
      </c>
      <c r="R243" s="116" t="str">
        <f aca="false">S2!R63</f>
        <v/>
      </c>
      <c r="S243" s="128"/>
    </row>
    <row r="244" s="34" customFormat="true" ht="18" hidden="false" customHeight="true" outlineLevel="0" collapsed="false">
      <c r="B244" s="116"/>
      <c r="C244" s="113"/>
      <c r="D244" s="126"/>
      <c r="E244" s="127"/>
      <c r="F244" s="127"/>
      <c r="G244" s="64" t="s">
        <v>13</v>
      </c>
      <c r="H244" s="114" t="str">
        <f aca="false">Ave!F63</f>
        <v/>
      </c>
      <c r="I244" s="114" t="str">
        <f aca="false">Ave!G63</f>
        <v/>
      </c>
      <c r="J244" s="115" t="str">
        <f aca="false">Ave!H63</f>
        <v/>
      </c>
      <c r="K244" s="114" t="str">
        <f aca="false">Ave!I63</f>
        <v/>
      </c>
      <c r="L244" s="114" t="str">
        <f aca="false">Ave!J63</f>
        <v/>
      </c>
      <c r="M244" s="114" t="str">
        <f aca="false">Ave!K63</f>
        <v/>
      </c>
      <c r="N244" s="114" t="str">
        <f aca="false">Ave!L63</f>
        <v/>
      </c>
      <c r="O244" s="114" t="str">
        <f aca="false">Ave!M63</f>
        <v/>
      </c>
      <c r="P244" s="116" t="str">
        <f aca="false">Ave!N63</f>
        <v/>
      </c>
      <c r="Q244" s="117" t="str">
        <f aca="false">Ave!O63</f>
        <v/>
      </c>
      <c r="R244" s="116" t="str">
        <f aca="false">Ave!P63</f>
        <v/>
      </c>
      <c r="S244" s="128"/>
    </row>
    <row r="245" s="34" customFormat="true" ht="18" hidden="false" customHeight="true" outlineLevel="0" collapsed="false">
      <c r="B245" s="116" t="n">
        <v>60</v>
      </c>
      <c r="C245" s="113"/>
      <c r="D245" s="126" t="n">
        <f aca="false">Ave!C64</f>
        <v>0</v>
      </c>
      <c r="E245" s="127" t="n">
        <f aca="false">S1!E64</f>
        <v>0</v>
      </c>
      <c r="F245" s="127" t="n">
        <f aca="false">S1!F64</f>
        <v>0</v>
      </c>
      <c r="G245" s="64" t="s">
        <v>90</v>
      </c>
      <c r="H245" s="114" t="n">
        <f aca="false">S1!G64</f>
        <v>0</v>
      </c>
      <c r="I245" s="114" t="n">
        <f aca="false">S1!H64</f>
        <v>0</v>
      </c>
      <c r="J245" s="115" t="n">
        <f aca="false">S1!I64</f>
        <v>0</v>
      </c>
      <c r="K245" s="114" t="n">
        <f aca="false">S1!J64</f>
        <v>0</v>
      </c>
      <c r="L245" s="114" t="n">
        <f aca="false">S1!K64</f>
        <v>0</v>
      </c>
      <c r="M245" s="114" t="n">
        <f aca="false">S1!L64</f>
        <v>0</v>
      </c>
      <c r="N245" s="114" t="n">
        <f aca="false">S1!M64</f>
        <v>0</v>
      </c>
      <c r="O245" s="114" t="n">
        <f aca="false">S1!N64</f>
        <v>0</v>
      </c>
      <c r="P245" s="116" t="str">
        <f aca="false">S1!P64</f>
        <v/>
      </c>
      <c r="Q245" s="117" t="str">
        <f aca="false">S1!Q64</f>
        <v/>
      </c>
      <c r="R245" s="116" t="str">
        <f aca="false">S1!R64</f>
        <v/>
      </c>
      <c r="S245" s="128" t="str">
        <f aca="false">Ave!Q64</f>
        <v>-</v>
      </c>
    </row>
    <row r="246" s="34" customFormat="true" ht="18" hidden="false" customHeight="true" outlineLevel="0" collapsed="false">
      <c r="B246" s="116"/>
      <c r="C246" s="113"/>
      <c r="D246" s="126"/>
      <c r="E246" s="127"/>
      <c r="F246" s="127"/>
      <c r="G246" s="64" t="s">
        <v>91</v>
      </c>
      <c r="H246" s="114" t="n">
        <f aca="false">S2!G64</f>
        <v>0</v>
      </c>
      <c r="I246" s="114" t="n">
        <f aca="false">S2!H64</f>
        <v>0</v>
      </c>
      <c r="J246" s="115" t="n">
        <f aca="false">S2!I64</f>
        <v>0</v>
      </c>
      <c r="K246" s="114" t="n">
        <f aca="false">S2!J64</f>
        <v>0</v>
      </c>
      <c r="L246" s="114" t="n">
        <f aca="false">S2!K64</f>
        <v>0</v>
      </c>
      <c r="M246" s="114" t="n">
        <f aca="false">S2!L64</f>
        <v>0</v>
      </c>
      <c r="N246" s="114" t="n">
        <f aca="false">S2!M64</f>
        <v>0</v>
      </c>
      <c r="O246" s="114" t="n">
        <f aca="false">S2!N64</f>
        <v>0</v>
      </c>
      <c r="P246" s="116" t="str">
        <f aca="false">S2!P64</f>
        <v/>
      </c>
      <c r="Q246" s="117" t="str">
        <f aca="false">S2!Q64</f>
        <v/>
      </c>
      <c r="R246" s="116" t="str">
        <f aca="false">S2!R64</f>
        <v/>
      </c>
      <c r="S246" s="128"/>
    </row>
    <row r="247" s="34" customFormat="true" ht="18" hidden="false" customHeight="true" outlineLevel="0" collapsed="false">
      <c r="B247" s="116"/>
      <c r="C247" s="113"/>
      <c r="D247" s="126"/>
      <c r="E247" s="127"/>
      <c r="F247" s="127"/>
      <c r="G247" s="64" t="s">
        <v>13</v>
      </c>
      <c r="H247" s="114" t="str">
        <f aca="false">Ave!F64</f>
        <v/>
      </c>
      <c r="I247" s="114" t="str">
        <f aca="false">Ave!G64</f>
        <v/>
      </c>
      <c r="J247" s="115" t="str">
        <f aca="false">Ave!H64</f>
        <v/>
      </c>
      <c r="K247" s="114" t="str">
        <f aca="false">Ave!I64</f>
        <v/>
      </c>
      <c r="L247" s="114" t="str">
        <f aca="false">Ave!J64</f>
        <v/>
      </c>
      <c r="M247" s="114" t="str">
        <f aca="false">Ave!K64</f>
        <v/>
      </c>
      <c r="N247" s="114" t="str">
        <f aca="false">Ave!L64</f>
        <v/>
      </c>
      <c r="O247" s="114" t="str">
        <f aca="false">Ave!M64</f>
        <v/>
      </c>
      <c r="P247" s="116" t="str">
        <f aca="false">Ave!N64</f>
        <v/>
      </c>
      <c r="Q247" s="117" t="str">
        <f aca="false">Ave!O64</f>
        <v/>
      </c>
      <c r="R247" s="116" t="str">
        <f aca="false">Ave!P64</f>
        <v/>
      </c>
      <c r="S247" s="128"/>
    </row>
    <row r="248" s="74" customFormat="true" ht="18" hidden="false" customHeight="true" outlineLevel="0" collapsed="false">
      <c r="B248" s="75"/>
      <c r="C248" s="75"/>
      <c r="D248" s="76"/>
      <c r="E248" s="76"/>
      <c r="F248" s="76"/>
      <c r="G248" s="76"/>
      <c r="H248" s="75"/>
      <c r="I248" s="75"/>
      <c r="J248" s="77"/>
      <c r="K248" s="75"/>
      <c r="L248" s="75"/>
      <c r="M248" s="75"/>
      <c r="N248" s="75"/>
      <c r="O248" s="75"/>
      <c r="P248" s="75"/>
      <c r="Q248" s="75"/>
      <c r="R248" s="75"/>
      <c r="S248" s="78"/>
      <c r="T248" s="75"/>
      <c r="U248" s="75"/>
      <c r="V248" s="79"/>
    </row>
    <row r="249" s="74" customFormat="true" ht="18" hidden="false" customHeight="true" outlineLevel="0" collapsed="false">
      <c r="B249" s="75"/>
      <c r="C249" s="75"/>
      <c r="D249" s="106" t="s">
        <v>92</v>
      </c>
      <c r="E249" s="106"/>
      <c r="F249" s="106"/>
      <c r="G249" s="76"/>
      <c r="H249" s="82" t="s">
        <v>93</v>
      </c>
      <c r="I249" s="82"/>
      <c r="J249" s="82"/>
      <c r="K249" s="82"/>
      <c r="L249" s="82"/>
      <c r="M249" s="82"/>
      <c r="N249" s="83" t="s">
        <v>94</v>
      </c>
      <c r="O249" s="83"/>
      <c r="P249" s="83"/>
      <c r="Q249" s="83"/>
      <c r="R249" s="83"/>
      <c r="S249" s="83"/>
      <c r="T249" s="83"/>
      <c r="U249" s="83"/>
      <c r="V249" s="79"/>
    </row>
    <row r="250" s="74" customFormat="true" ht="18" hidden="false" customHeight="true" outlineLevel="0" collapsed="false">
      <c r="B250" s="75"/>
      <c r="C250" s="75"/>
      <c r="D250" s="84" t="s">
        <v>95</v>
      </c>
      <c r="E250" s="84"/>
      <c r="F250" s="84"/>
      <c r="G250" s="76"/>
      <c r="H250" s="88" t="s">
        <v>96</v>
      </c>
      <c r="I250" s="88"/>
      <c r="J250" s="88"/>
      <c r="K250" s="88"/>
      <c r="L250" s="88"/>
      <c r="M250" s="88"/>
      <c r="N250" s="75" t="s">
        <v>96</v>
      </c>
      <c r="O250" s="75"/>
      <c r="P250" s="75"/>
      <c r="Q250" s="75"/>
      <c r="R250" s="75"/>
      <c r="S250" s="86"/>
      <c r="T250" s="87"/>
      <c r="U250" s="87"/>
      <c r="V250" s="79"/>
    </row>
    <row r="251" s="74" customFormat="true" ht="18" hidden="false" customHeight="true" outlineLevel="0" collapsed="false">
      <c r="B251" s="75"/>
      <c r="C251" s="75"/>
      <c r="D251" s="84" t="s">
        <v>97</v>
      </c>
      <c r="E251" s="84"/>
      <c r="F251" s="84"/>
      <c r="G251" s="76"/>
      <c r="H251" s="88" t="s">
        <v>98</v>
      </c>
      <c r="I251" s="88"/>
      <c r="J251" s="88"/>
      <c r="K251" s="88"/>
      <c r="L251" s="88"/>
      <c r="M251" s="88"/>
      <c r="N251" s="89" t="s">
        <v>97</v>
      </c>
      <c r="O251" s="89"/>
      <c r="P251" s="89"/>
      <c r="Q251" s="89"/>
      <c r="R251" s="89"/>
      <c r="S251" s="89"/>
      <c r="T251" s="89"/>
      <c r="U251" s="89"/>
      <c r="V251" s="79"/>
    </row>
    <row r="252" s="74" customFormat="true" ht="18" hidden="false" customHeight="true" outlineLevel="0" collapsed="false">
      <c r="B252" s="75"/>
      <c r="C252" s="75"/>
      <c r="D252" s="76"/>
      <c r="E252" s="76"/>
      <c r="F252" s="76"/>
      <c r="G252" s="76"/>
      <c r="H252" s="75"/>
      <c r="I252" s="75"/>
      <c r="J252" s="77"/>
      <c r="K252" s="75"/>
      <c r="L252" s="75"/>
      <c r="M252" s="75"/>
      <c r="N252" s="75"/>
      <c r="O252" s="75"/>
      <c r="P252" s="75"/>
      <c r="Q252" s="75"/>
      <c r="R252" s="75"/>
      <c r="S252" s="78"/>
      <c r="T252" s="75"/>
      <c r="U252" s="75"/>
      <c r="V252" s="79"/>
    </row>
    <row r="253" s="74" customFormat="true" ht="18" hidden="false" customHeight="true" outlineLevel="0" collapsed="false">
      <c r="B253" s="75"/>
      <c r="C253" s="75"/>
      <c r="D253" s="76"/>
      <c r="E253" s="76"/>
      <c r="F253" s="76"/>
      <c r="G253" s="76"/>
      <c r="H253" s="75"/>
      <c r="I253" s="75"/>
      <c r="J253" s="77"/>
      <c r="K253" s="75"/>
      <c r="L253" s="75"/>
      <c r="M253" s="75"/>
      <c r="N253" s="75"/>
      <c r="O253" s="75"/>
      <c r="P253" s="75"/>
      <c r="Q253" s="75"/>
      <c r="R253" s="75"/>
      <c r="S253" s="78"/>
      <c r="T253" s="75"/>
      <c r="U253" s="75"/>
      <c r="V253" s="79"/>
    </row>
    <row r="254" s="34" customFormat="true" ht="18" hidden="false" customHeight="true" outlineLevel="0" collapsed="false">
      <c r="B254" s="129"/>
      <c r="C254" s="129"/>
      <c r="D254" s="42"/>
      <c r="E254" s="43"/>
      <c r="F254" s="42"/>
      <c r="G254" s="130"/>
      <c r="H254" s="129"/>
      <c r="I254" s="129"/>
      <c r="J254" s="131"/>
      <c r="K254" s="129"/>
      <c r="L254" s="129"/>
      <c r="M254" s="129"/>
      <c r="N254" s="129"/>
      <c r="O254" s="129"/>
      <c r="P254" s="129"/>
      <c r="Q254" s="129"/>
      <c r="R254" s="129"/>
      <c r="S254" s="46"/>
    </row>
    <row r="255" s="34" customFormat="true" ht="18" hidden="false" customHeight="true" outlineLevel="0" collapsed="false">
      <c r="B255" s="129"/>
      <c r="C255" s="129"/>
      <c r="D255" s="42"/>
      <c r="E255" s="43"/>
      <c r="F255" s="42"/>
      <c r="G255" s="130"/>
      <c r="H255" s="129"/>
      <c r="I255" s="129"/>
      <c r="J255" s="131"/>
      <c r="K255" s="129"/>
      <c r="L255" s="129"/>
      <c r="M255" s="129"/>
      <c r="N255" s="129"/>
      <c r="O255" s="129"/>
      <c r="P255" s="129"/>
      <c r="Q255" s="129"/>
      <c r="R255" s="129"/>
      <c r="S255" s="46"/>
    </row>
    <row r="256" s="34" customFormat="true" ht="18" hidden="false" customHeight="true" outlineLevel="0" collapsed="false">
      <c r="B256" s="129"/>
      <c r="C256" s="129"/>
      <c r="D256" s="42"/>
      <c r="E256" s="43"/>
      <c r="F256" s="42"/>
      <c r="G256" s="130"/>
      <c r="H256" s="129"/>
      <c r="I256" s="129"/>
      <c r="J256" s="131"/>
      <c r="K256" s="129"/>
      <c r="L256" s="129"/>
      <c r="M256" s="129"/>
      <c r="N256" s="129"/>
      <c r="O256" s="129"/>
      <c r="P256" s="129"/>
      <c r="Q256" s="129"/>
      <c r="R256" s="129"/>
      <c r="S256" s="46"/>
    </row>
    <row r="257" s="34" customFormat="true" ht="18" hidden="false" customHeight="true" outlineLevel="0" collapsed="false">
      <c r="B257" s="129"/>
      <c r="C257" s="129"/>
      <c r="D257" s="42"/>
      <c r="E257" s="43"/>
      <c r="F257" s="42"/>
      <c r="G257" s="130"/>
      <c r="H257" s="129"/>
      <c r="I257" s="129"/>
      <c r="J257" s="131"/>
      <c r="K257" s="129"/>
      <c r="L257" s="129"/>
      <c r="M257" s="129"/>
      <c r="N257" s="129"/>
      <c r="O257" s="129"/>
      <c r="P257" s="129"/>
      <c r="Q257" s="129"/>
      <c r="R257" s="129"/>
      <c r="S257" s="46"/>
    </row>
    <row r="258" s="34" customFormat="true" ht="18" hidden="false" customHeight="true" outlineLevel="0" collapsed="false">
      <c r="B258" s="129"/>
      <c r="C258" s="129"/>
      <c r="D258" s="42"/>
      <c r="E258" s="43"/>
      <c r="F258" s="42"/>
      <c r="G258" s="130"/>
      <c r="H258" s="129"/>
      <c r="I258" s="129"/>
      <c r="J258" s="131"/>
      <c r="K258" s="129"/>
      <c r="L258" s="129"/>
      <c r="M258" s="129"/>
      <c r="N258" s="129"/>
      <c r="O258" s="129"/>
      <c r="P258" s="129"/>
      <c r="Q258" s="129"/>
      <c r="R258" s="129"/>
      <c r="S258" s="46"/>
    </row>
    <row r="259" s="34" customFormat="true" ht="18" hidden="false" customHeight="true" outlineLevel="0" collapsed="false">
      <c r="B259" s="129"/>
      <c r="C259" s="129"/>
      <c r="D259" s="42"/>
      <c r="E259" s="43"/>
      <c r="F259" s="42"/>
      <c r="G259" s="130"/>
      <c r="H259" s="129"/>
      <c r="I259" s="129"/>
      <c r="J259" s="131"/>
      <c r="K259" s="129"/>
      <c r="L259" s="129"/>
      <c r="M259" s="129"/>
      <c r="N259" s="129"/>
      <c r="O259" s="129"/>
      <c r="P259" s="129"/>
      <c r="Q259" s="129"/>
      <c r="R259" s="129"/>
      <c r="S259" s="46"/>
    </row>
    <row r="260" s="34" customFormat="true" ht="18" hidden="false" customHeight="true" outlineLevel="0" collapsed="false">
      <c r="B260" s="129"/>
      <c r="C260" s="129"/>
      <c r="D260" s="42"/>
      <c r="E260" s="43"/>
      <c r="F260" s="42"/>
      <c r="G260" s="42"/>
      <c r="H260" s="129"/>
      <c r="I260" s="129"/>
      <c r="J260" s="131"/>
      <c r="K260" s="129"/>
      <c r="L260" s="129"/>
      <c r="M260" s="129"/>
      <c r="N260" s="129"/>
      <c r="O260" s="129"/>
      <c r="P260" s="129"/>
      <c r="Q260" s="129"/>
      <c r="R260" s="129"/>
      <c r="S260" s="46"/>
    </row>
    <row r="261" s="34" customFormat="true" ht="18" hidden="false" customHeight="true" outlineLevel="0" collapsed="false">
      <c r="B261" s="129"/>
      <c r="C261" s="129"/>
      <c r="D261" s="42"/>
      <c r="E261" s="43"/>
      <c r="F261" s="42"/>
      <c r="G261" s="42"/>
      <c r="H261" s="129"/>
      <c r="I261" s="129"/>
      <c r="J261" s="131"/>
      <c r="K261" s="129"/>
      <c r="L261" s="129"/>
      <c r="M261" s="129"/>
      <c r="N261" s="129"/>
      <c r="O261" s="129"/>
      <c r="P261" s="129"/>
      <c r="Q261" s="129"/>
      <c r="R261" s="129"/>
      <c r="S261" s="46"/>
    </row>
    <row r="262" s="34" customFormat="true" ht="18" hidden="false" customHeight="true" outlineLevel="0" collapsed="false">
      <c r="B262" s="129"/>
      <c r="C262" s="129"/>
      <c r="D262" s="42"/>
      <c r="E262" s="43"/>
      <c r="F262" s="42"/>
      <c r="G262" s="42"/>
      <c r="H262" s="129"/>
      <c r="I262" s="129"/>
      <c r="J262" s="131"/>
      <c r="K262" s="129"/>
      <c r="L262" s="129"/>
      <c r="M262" s="129"/>
      <c r="N262" s="129"/>
      <c r="O262" s="129"/>
      <c r="P262" s="129"/>
      <c r="Q262" s="129"/>
      <c r="R262" s="129"/>
      <c r="S262" s="46"/>
    </row>
    <row r="263" s="34" customFormat="true" ht="18" hidden="false" customHeight="true" outlineLevel="0" collapsed="false">
      <c r="B263" s="129"/>
      <c r="C263" s="129"/>
      <c r="D263" s="42"/>
      <c r="E263" s="43"/>
      <c r="F263" s="42"/>
      <c r="G263" s="42"/>
      <c r="H263" s="129"/>
      <c r="I263" s="129"/>
      <c r="J263" s="131"/>
      <c r="K263" s="129"/>
      <c r="L263" s="129"/>
      <c r="M263" s="129"/>
      <c r="N263" s="129"/>
      <c r="O263" s="129"/>
      <c r="P263" s="129"/>
      <c r="Q263" s="129"/>
      <c r="R263" s="129"/>
      <c r="S263" s="46"/>
    </row>
    <row r="264" s="34" customFormat="true" ht="18" hidden="false" customHeight="true" outlineLevel="0" collapsed="false">
      <c r="B264" s="129"/>
      <c r="C264" s="129"/>
      <c r="D264" s="42"/>
      <c r="E264" s="43"/>
      <c r="F264" s="42"/>
      <c r="G264" s="42"/>
      <c r="H264" s="129"/>
      <c r="I264" s="129"/>
      <c r="J264" s="131"/>
      <c r="K264" s="129"/>
      <c r="L264" s="129"/>
      <c r="M264" s="129"/>
      <c r="N264" s="129"/>
      <c r="O264" s="129"/>
      <c r="P264" s="129"/>
      <c r="Q264" s="129"/>
      <c r="R264" s="129"/>
      <c r="S264" s="46"/>
    </row>
    <row r="265" s="34" customFormat="true" ht="18" hidden="false" customHeight="true" outlineLevel="0" collapsed="false">
      <c r="B265" s="129"/>
      <c r="C265" s="129"/>
      <c r="D265" s="42"/>
      <c r="E265" s="43"/>
      <c r="F265" s="42"/>
      <c r="G265" s="42"/>
      <c r="H265" s="129"/>
      <c r="I265" s="129"/>
      <c r="J265" s="131"/>
      <c r="K265" s="129"/>
      <c r="L265" s="129"/>
      <c r="M265" s="129"/>
      <c r="N265" s="129"/>
      <c r="O265" s="129"/>
      <c r="P265" s="129"/>
      <c r="Q265" s="129"/>
      <c r="R265" s="129"/>
      <c r="S265" s="46"/>
    </row>
    <row r="266" s="34" customFormat="true" ht="18" hidden="false" customHeight="true" outlineLevel="0" collapsed="false">
      <c r="B266" s="129"/>
      <c r="C266" s="129"/>
      <c r="D266" s="42"/>
      <c r="E266" s="43"/>
      <c r="F266" s="42"/>
      <c r="G266" s="42"/>
      <c r="H266" s="129"/>
      <c r="I266" s="129"/>
      <c r="J266" s="131"/>
      <c r="K266" s="129"/>
      <c r="L266" s="129"/>
      <c r="M266" s="129"/>
      <c r="N266" s="129"/>
      <c r="O266" s="129"/>
      <c r="P266" s="129"/>
      <c r="Q266" s="129"/>
      <c r="R266" s="129"/>
      <c r="S266" s="46"/>
    </row>
    <row r="267" s="34" customFormat="true" ht="18" hidden="false" customHeight="true" outlineLevel="0" collapsed="false">
      <c r="B267" s="129"/>
      <c r="C267" s="129"/>
      <c r="D267" s="42"/>
      <c r="E267" s="43"/>
      <c r="F267" s="42"/>
      <c r="G267" s="42"/>
      <c r="H267" s="129"/>
      <c r="I267" s="129"/>
      <c r="J267" s="131"/>
      <c r="K267" s="129"/>
      <c r="L267" s="129"/>
      <c r="M267" s="129"/>
      <c r="N267" s="129"/>
      <c r="O267" s="129"/>
      <c r="P267" s="129"/>
      <c r="Q267" s="129"/>
      <c r="R267" s="129"/>
      <c r="S267" s="46"/>
    </row>
    <row r="268" s="34" customFormat="true" ht="18" hidden="false" customHeight="true" outlineLevel="0" collapsed="false">
      <c r="B268" s="129"/>
      <c r="C268" s="129"/>
      <c r="D268" s="42"/>
      <c r="E268" s="43"/>
      <c r="F268" s="42"/>
      <c r="G268" s="42"/>
      <c r="H268" s="129"/>
      <c r="I268" s="129"/>
      <c r="J268" s="131"/>
      <c r="K268" s="129"/>
      <c r="L268" s="129"/>
      <c r="M268" s="129"/>
      <c r="N268" s="129"/>
      <c r="O268" s="129"/>
      <c r="P268" s="129"/>
      <c r="Q268" s="129"/>
      <c r="R268" s="129"/>
      <c r="S268" s="46"/>
    </row>
    <row r="269" s="34" customFormat="true" ht="18" hidden="false" customHeight="true" outlineLevel="0" collapsed="false">
      <c r="B269" s="129"/>
      <c r="C269" s="129"/>
      <c r="D269" s="42"/>
      <c r="E269" s="43"/>
      <c r="F269" s="42"/>
      <c r="G269" s="42"/>
      <c r="H269" s="129"/>
      <c r="I269" s="129"/>
      <c r="J269" s="131"/>
      <c r="K269" s="129"/>
      <c r="L269" s="129"/>
      <c r="M269" s="129"/>
      <c r="N269" s="129"/>
      <c r="O269" s="129"/>
      <c r="P269" s="129"/>
      <c r="Q269" s="129"/>
      <c r="R269" s="129"/>
      <c r="S269" s="46"/>
    </row>
    <row r="270" s="34" customFormat="true" ht="18" hidden="false" customHeight="true" outlineLevel="0" collapsed="false">
      <c r="B270" s="129"/>
      <c r="C270" s="129"/>
      <c r="D270" s="42"/>
      <c r="E270" s="43"/>
      <c r="F270" s="42"/>
      <c r="G270" s="42"/>
      <c r="H270" s="129"/>
      <c r="I270" s="129"/>
      <c r="J270" s="131"/>
      <c r="K270" s="129"/>
      <c r="L270" s="129"/>
      <c r="M270" s="129"/>
      <c r="N270" s="129"/>
      <c r="O270" s="129"/>
      <c r="P270" s="129"/>
      <c r="Q270" s="129"/>
      <c r="R270" s="129"/>
      <c r="S270" s="46"/>
    </row>
    <row r="271" s="34" customFormat="true" ht="18" hidden="false" customHeight="true" outlineLevel="0" collapsed="false">
      <c r="B271" s="129"/>
      <c r="C271" s="129"/>
      <c r="D271" s="42"/>
      <c r="E271" s="43"/>
      <c r="F271" s="42"/>
      <c r="G271" s="42"/>
      <c r="H271" s="129"/>
      <c r="I271" s="129"/>
      <c r="J271" s="131"/>
      <c r="K271" s="129"/>
      <c r="L271" s="129"/>
      <c r="M271" s="129"/>
      <c r="N271" s="129"/>
      <c r="O271" s="129"/>
      <c r="P271" s="129"/>
      <c r="Q271" s="129"/>
      <c r="R271" s="129"/>
      <c r="S271" s="46"/>
    </row>
    <row r="272" s="34" customFormat="true" ht="18" hidden="false" customHeight="true" outlineLevel="0" collapsed="false">
      <c r="B272" s="129"/>
      <c r="C272" s="129"/>
      <c r="D272" s="42"/>
      <c r="E272" s="43"/>
      <c r="F272" s="42"/>
      <c r="G272" s="42"/>
      <c r="H272" s="129"/>
      <c r="I272" s="129"/>
      <c r="J272" s="131"/>
      <c r="K272" s="129"/>
      <c r="L272" s="129"/>
      <c r="M272" s="129"/>
      <c r="N272" s="129"/>
      <c r="O272" s="129"/>
      <c r="P272" s="129"/>
      <c r="Q272" s="129"/>
      <c r="R272" s="129"/>
      <c r="S272" s="46"/>
    </row>
    <row r="273" s="34" customFormat="true" ht="18" hidden="false" customHeight="true" outlineLevel="0" collapsed="false">
      <c r="B273" s="129"/>
      <c r="C273" s="129"/>
      <c r="D273" s="42"/>
      <c r="E273" s="43"/>
      <c r="F273" s="42"/>
      <c r="G273" s="42"/>
      <c r="H273" s="129"/>
      <c r="I273" s="129"/>
      <c r="J273" s="131"/>
      <c r="K273" s="129"/>
      <c r="L273" s="129"/>
      <c r="M273" s="129"/>
      <c r="N273" s="129"/>
      <c r="O273" s="129"/>
      <c r="P273" s="129"/>
      <c r="Q273" s="129"/>
      <c r="R273" s="129"/>
      <c r="S273" s="46"/>
    </row>
    <row r="274" s="34" customFormat="true" ht="18" hidden="false" customHeight="true" outlineLevel="0" collapsed="false">
      <c r="B274" s="129"/>
      <c r="C274" s="129"/>
      <c r="D274" s="42"/>
      <c r="E274" s="43"/>
      <c r="F274" s="42"/>
      <c r="G274" s="42"/>
      <c r="H274" s="129"/>
      <c r="I274" s="129"/>
      <c r="J274" s="131"/>
      <c r="K274" s="129"/>
      <c r="L274" s="129"/>
      <c r="M274" s="129"/>
      <c r="N274" s="129"/>
      <c r="O274" s="129"/>
      <c r="P274" s="129"/>
      <c r="Q274" s="129"/>
      <c r="R274" s="129"/>
      <c r="S274" s="46"/>
    </row>
    <row r="275" s="34" customFormat="true" ht="18" hidden="false" customHeight="true" outlineLevel="0" collapsed="false">
      <c r="B275" s="129"/>
      <c r="C275" s="129"/>
      <c r="D275" s="42"/>
      <c r="E275" s="43"/>
      <c r="F275" s="42"/>
      <c r="G275" s="42"/>
      <c r="H275" s="129"/>
      <c r="I275" s="129"/>
      <c r="J275" s="131"/>
      <c r="K275" s="129"/>
      <c r="L275" s="129"/>
      <c r="M275" s="129"/>
      <c r="N275" s="129"/>
      <c r="O275" s="129"/>
      <c r="P275" s="129"/>
      <c r="Q275" s="129"/>
      <c r="R275" s="129"/>
      <c r="S275" s="46"/>
    </row>
    <row r="276" s="34" customFormat="true" ht="18" hidden="false" customHeight="true" outlineLevel="0" collapsed="false">
      <c r="B276" s="129"/>
      <c r="C276" s="129"/>
      <c r="D276" s="42"/>
      <c r="E276" s="43"/>
      <c r="F276" s="42"/>
      <c r="G276" s="42"/>
      <c r="H276" s="129"/>
      <c r="I276" s="129"/>
      <c r="J276" s="131"/>
      <c r="K276" s="129"/>
      <c r="L276" s="129"/>
      <c r="M276" s="129"/>
      <c r="N276" s="129"/>
      <c r="O276" s="129"/>
      <c r="P276" s="129"/>
      <c r="Q276" s="129"/>
      <c r="R276" s="129"/>
      <c r="S276" s="46"/>
    </row>
    <row r="277" s="34" customFormat="true" ht="18" hidden="false" customHeight="true" outlineLevel="0" collapsed="false">
      <c r="B277" s="129"/>
      <c r="C277" s="129"/>
      <c r="D277" s="42"/>
      <c r="E277" s="43"/>
      <c r="F277" s="42"/>
      <c r="G277" s="42"/>
      <c r="H277" s="129"/>
      <c r="I277" s="129"/>
      <c r="J277" s="131"/>
      <c r="K277" s="129"/>
      <c r="L277" s="129"/>
      <c r="M277" s="129"/>
      <c r="N277" s="129"/>
      <c r="O277" s="129"/>
      <c r="P277" s="129"/>
      <c r="Q277" s="129"/>
      <c r="R277" s="129"/>
      <c r="S277" s="46"/>
    </row>
    <row r="278" s="34" customFormat="true" ht="18" hidden="false" customHeight="true" outlineLevel="0" collapsed="false">
      <c r="B278" s="129"/>
      <c r="C278" s="129"/>
      <c r="D278" s="42"/>
      <c r="E278" s="43"/>
      <c r="F278" s="42"/>
      <c r="G278" s="42"/>
      <c r="H278" s="129"/>
      <c r="I278" s="129"/>
      <c r="J278" s="131"/>
      <c r="K278" s="129"/>
      <c r="L278" s="129"/>
      <c r="M278" s="129"/>
      <c r="N278" s="129"/>
      <c r="O278" s="129"/>
      <c r="P278" s="129"/>
      <c r="Q278" s="129"/>
      <c r="R278" s="129"/>
      <c r="S278" s="46"/>
    </row>
    <row r="279" s="34" customFormat="true" ht="18" hidden="false" customHeight="true" outlineLevel="0" collapsed="false">
      <c r="B279" s="129"/>
      <c r="C279" s="129"/>
      <c r="D279" s="42"/>
      <c r="E279" s="43"/>
      <c r="F279" s="42"/>
      <c r="G279" s="42"/>
      <c r="H279" s="129"/>
      <c r="I279" s="129"/>
      <c r="J279" s="131"/>
      <c r="K279" s="129"/>
      <c r="L279" s="129"/>
      <c r="M279" s="129"/>
      <c r="N279" s="129"/>
      <c r="O279" s="129"/>
      <c r="P279" s="129"/>
      <c r="Q279" s="129"/>
      <c r="R279" s="129"/>
      <c r="S279" s="46"/>
    </row>
    <row r="280" s="34" customFormat="true" ht="18" hidden="false" customHeight="true" outlineLevel="0" collapsed="false">
      <c r="B280" s="129"/>
      <c r="C280" s="129"/>
      <c r="D280" s="42"/>
      <c r="E280" s="43"/>
      <c r="F280" s="42"/>
      <c r="G280" s="42"/>
      <c r="H280" s="129"/>
      <c r="I280" s="129"/>
      <c r="J280" s="131"/>
      <c r="K280" s="129"/>
      <c r="L280" s="129"/>
      <c r="M280" s="129"/>
      <c r="N280" s="129"/>
      <c r="O280" s="129"/>
      <c r="P280" s="129"/>
      <c r="Q280" s="129"/>
      <c r="R280" s="129"/>
      <c r="S280" s="46"/>
    </row>
    <row r="281" s="34" customFormat="true" ht="18" hidden="false" customHeight="true" outlineLevel="0" collapsed="false">
      <c r="B281" s="129"/>
      <c r="C281" s="129"/>
      <c r="D281" s="42"/>
      <c r="E281" s="43"/>
      <c r="F281" s="42"/>
      <c r="G281" s="42"/>
      <c r="H281" s="129"/>
      <c r="I281" s="129"/>
      <c r="J281" s="131"/>
      <c r="K281" s="129"/>
      <c r="L281" s="129"/>
      <c r="M281" s="129"/>
      <c r="N281" s="129"/>
      <c r="O281" s="129"/>
      <c r="P281" s="129"/>
      <c r="Q281" s="129"/>
      <c r="R281" s="129"/>
      <c r="S281" s="46"/>
    </row>
    <row r="282" s="34" customFormat="true" ht="18" hidden="false" customHeight="true" outlineLevel="0" collapsed="false">
      <c r="B282" s="129"/>
      <c r="C282" s="129"/>
      <c r="D282" s="42"/>
      <c r="E282" s="43"/>
      <c r="F282" s="42"/>
      <c r="G282" s="42"/>
      <c r="H282" s="129"/>
      <c r="I282" s="129"/>
      <c r="J282" s="131"/>
      <c r="K282" s="129"/>
      <c r="L282" s="129"/>
      <c r="M282" s="129"/>
      <c r="N282" s="129"/>
      <c r="O282" s="129"/>
      <c r="P282" s="129"/>
      <c r="Q282" s="129"/>
      <c r="R282" s="129"/>
      <c r="S282" s="46"/>
    </row>
    <row r="283" s="34" customFormat="true" ht="18" hidden="false" customHeight="true" outlineLevel="0" collapsed="false">
      <c r="B283" s="129"/>
      <c r="C283" s="129"/>
      <c r="D283" s="42"/>
      <c r="E283" s="43"/>
      <c r="F283" s="42"/>
      <c r="G283" s="42"/>
      <c r="H283" s="129"/>
      <c r="I283" s="129"/>
      <c r="J283" s="131"/>
      <c r="K283" s="129"/>
      <c r="L283" s="129"/>
      <c r="M283" s="129"/>
      <c r="N283" s="129"/>
      <c r="O283" s="129"/>
      <c r="P283" s="129"/>
      <c r="Q283" s="129"/>
      <c r="R283" s="129"/>
      <c r="S283" s="46"/>
    </row>
    <row r="284" s="34" customFormat="true" ht="18" hidden="false" customHeight="true" outlineLevel="0" collapsed="false">
      <c r="B284" s="129"/>
      <c r="C284" s="129"/>
      <c r="D284" s="42"/>
      <c r="E284" s="43"/>
      <c r="F284" s="42"/>
      <c r="G284" s="42"/>
      <c r="H284" s="129"/>
      <c r="I284" s="129"/>
      <c r="J284" s="131"/>
      <c r="K284" s="129"/>
      <c r="L284" s="129"/>
      <c r="M284" s="129"/>
      <c r="N284" s="129"/>
      <c r="O284" s="129"/>
      <c r="P284" s="129"/>
      <c r="Q284" s="129"/>
      <c r="R284" s="129"/>
      <c r="S284" s="46"/>
    </row>
    <row r="285" s="34" customFormat="true" ht="18" hidden="false" customHeight="true" outlineLevel="0" collapsed="false">
      <c r="B285" s="129"/>
      <c r="C285" s="129"/>
      <c r="D285" s="42"/>
      <c r="E285" s="43"/>
      <c r="F285" s="42"/>
      <c r="G285" s="42"/>
      <c r="H285" s="129"/>
      <c r="I285" s="129"/>
      <c r="J285" s="131"/>
      <c r="K285" s="129"/>
      <c r="L285" s="129"/>
      <c r="M285" s="129"/>
      <c r="N285" s="129"/>
      <c r="O285" s="129"/>
      <c r="P285" s="129"/>
      <c r="Q285" s="129"/>
      <c r="R285" s="129"/>
      <c r="S285" s="46"/>
    </row>
    <row r="286" s="34" customFormat="true" ht="18" hidden="false" customHeight="true" outlineLevel="0" collapsed="false">
      <c r="B286" s="129"/>
      <c r="C286" s="129"/>
      <c r="D286" s="42"/>
      <c r="E286" s="43"/>
      <c r="F286" s="42"/>
      <c r="G286" s="42"/>
      <c r="H286" s="129"/>
      <c r="I286" s="129"/>
      <c r="J286" s="131"/>
      <c r="K286" s="129"/>
      <c r="L286" s="129"/>
      <c r="M286" s="129"/>
      <c r="N286" s="129"/>
      <c r="O286" s="129"/>
      <c r="P286" s="129"/>
      <c r="Q286" s="129"/>
      <c r="R286" s="129"/>
      <c r="S286" s="46"/>
    </row>
    <row r="287" s="34" customFormat="true" ht="18" hidden="false" customHeight="true" outlineLevel="0" collapsed="false">
      <c r="B287" s="129"/>
      <c r="C287" s="129"/>
      <c r="D287" s="42"/>
      <c r="E287" s="43"/>
      <c r="F287" s="42"/>
      <c r="G287" s="42"/>
      <c r="H287" s="129"/>
      <c r="I287" s="129"/>
      <c r="J287" s="131"/>
      <c r="K287" s="129"/>
      <c r="L287" s="129"/>
      <c r="M287" s="129"/>
      <c r="N287" s="129"/>
      <c r="O287" s="129"/>
      <c r="P287" s="129"/>
      <c r="Q287" s="129"/>
      <c r="R287" s="129"/>
      <c r="S287" s="46"/>
    </row>
    <row r="288" s="34" customFormat="true" ht="18" hidden="false" customHeight="true" outlineLevel="0" collapsed="false">
      <c r="B288" s="129"/>
      <c r="C288" s="129"/>
      <c r="D288" s="42"/>
      <c r="E288" s="43"/>
      <c r="F288" s="42"/>
      <c r="G288" s="42"/>
      <c r="H288" s="129"/>
      <c r="I288" s="129"/>
      <c r="J288" s="131"/>
      <c r="K288" s="129"/>
      <c r="L288" s="129"/>
      <c r="M288" s="129"/>
      <c r="N288" s="129"/>
      <c r="O288" s="129"/>
      <c r="P288" s="129"/>
      <c r="Q288" s="129"/>
      <c r="R288" s="129"/>
      <c r="S288" s="46"/>
    </row>
    <row r="289" s="34" customFormat="true" ht="18" hidden="false" customHeight="true" outlineLevel="0" collapsed="false">
      <c r="B289" s="129"/>
      <c r="C289" s="129"/>
      <c r="D289" s="42"/>
      <c r="E289" s="43"/>
      <c r="F289" s="42"/>
      <c r="G289" s="42"/>
      <c r="H289" s="129"/>
      <c r="I289" s="129"/>
      <c r="J289" s="131"/>
      <c r="K289" s="129"/>
      <c r="L289" s="129"/>
      <c r="M289" s="129"/>
      <c r="N289" s="129"/>
      <c r="O289" s="129"/>
      <c r="P289" s="129"/>
      <c r="Q289" s="129"/>
      <c r="R289" s="129"/>
      <c r="S289" s="46"/>
    </row>
    <row r="290" s="34" customFormat="true" ht="18" hidden="false" customHeight="true" outlineLevel="0" collapsed="false">
      <c r="B290" s="129"/>
      <c r="C290" s="129"/>
      <c r="D290" s="42"/>
      <c r="E290" s="43"/>
      <c r="F290" s="42"/>
      <c r="G290" s="42"/>
      <c r="H290" s="129"/>
      <c r="I290" s="129"/>
      <c r="J290" s="131"/>
      <c r="K290" s="129"/>
      <c r="L290" s="129"/>
      <c r="M290" s="129"/>
      <c r="N290" s="129"/>
      <c r="O290" s="129"/>
      <c r="P290" s="129"/>
      <c r="Q290" s="129"/>
      <c r="R290" s="129"/>
      <c r="S290" s="46"/>
    </row>
    <row r="291" s="34" customFormat="true" ht="18" hidden="false" customHeight="true" outlineLevel="0" collapsed="false">
      <c r="B291" s="129"/>
      <c r="C291" s="129"/>
      <c r="D291" s="42"/>
      <c r="E291" s="43"/>
      <c r="F291" s="42"/>
      <c r="G291" s="42"/>
      <c r="H291" s="129"/>
      <c r="I291" s="129"/>
      <c r="J291" s="131"/>
      <c r="K291" s="129"/>
      <c r="L291" s="129"/>
      <c r="M291" s="129"/>
      <c r="N291" s="129"/>
      <c r="O291" s="129"/>
      <c r="P291" s="129"/>
      <c r="Q291" s="129"/>
      <c r="R291" s="129"/>
      <c r="S291" s="46"/>
    </row>
    <row r="292" s="34" customFormat="true" ht="18" hidden="false" customHeight="true" outlineLevel="0" collapsed="false">
      <c r="B292" s="129"/>
      <c r="C292" s="129"/>
      <c r="D292" s="42"/>
      <c r="E292" s="43"/>
      <c r="F292" s="42"/>
      <c r="G292" s="42"/>
      <c r="H292" s="129"/>
      <c r="I292" s="129"/>
      <c r="J292" s="131"/>
      <c r="K292" s="129"/>
      <c r="L292" s="129"/>
      <c r="M292" s="129"/>
      <c r="N292" s="129"/>
      <c r="O292" s="129"/>
      <c r="P292" s="129"/>
      <c r="Q292" s="129"/>
      <c r="R292" s="129"/>
      <c r="S292" s="46"/>
    </row>
    <row r="293" s="34" customFormat="true" ht="18" hidden="false" customHeight="true" outlineLevel="0" collapsed="false">
      <c r="B293" s="129"/>
      <c r="C293" s="129"/>
      <c r="D293" s="42"/>
      <c r="E293" s="43"/>
      <c r="F293" s="42"/>
      <c r="G293" s="42"/>
      <c r="H293" s="129"/>
      <c r="I293" s="129"/>
      <c r="J293" s="131"/>
      <c r="K293" s="129"/>
      <c r="L293" s="129"/>
      <c r="M293" s="129"/>
      <c r="N293" s="129"/>
      <c r="O293" s="129"/>
      <c r="P293" s="129"/>
      <c r="Q293" s="129"/>
      <c r="R293" s="129"/>
      <c r="S293" s="46"/>
    </row>
    <row r="294" s="34" customFormat="true" ht="18" hidden="false" customHeight="true" outlineLevel="0" collapsed="false">
      <c r="B294" s="129"/>
      <c r="C294" s="129"/>
      <c r="D294" s="42"/>
      <c r="E294" s="43"/>
      <c r="F294" s="42"/>
      <c r="G294" s="42"/>
      <c r="H294" s="129"/>
      <c r="I294" s="129"/>
      <c r="J294" s="131"/>
      <c r="K294" s="129"/>
      <c r="L294" s="129"/>
      <c r="M294" s="129"/>
      <c r="N294" s="129"/>
      <c r="O294" s="129"/>
      <c r="P294" s="129"/>
      <c r="Q294" s="129"/>
      <c r="R294" s="129"/>
      <c r="S294" s="46"/>
    </row>
    <row r="295" s="34" customFormat="true" ht="18" hidden="false" customHeight="true" outlineLevel="0" collapsed="false">
      <c r="B295" s="129"/>
      <c r="C295" s="129"/>
      <c r="D295" s="42"/>
      <c r="E295" s="43"/>
      <c r="F295" s="42"/>
      <c r="G295" s="42"/>
      <c r="H295" s="129"/>
      <c r="I295" s="129"/>
      <c r="J295" s="131"/>
      <c r="K295" s="129"/>
      <c r="L295" s="129"/>
      <c r="M295" s="129"/>
      <c r="N295" s="129"/>
      <c r="O295" s="129"/>
      <c r="P295" s="129"/>
      <c r="Q295" s="129"/>
      <c r="R295" s="129"/>
      <c r="S295" s="46"/>
    </row>
    <row r="296" s="34" customFormat="true" ht="18" hidden="false" customHeight="true" outlineLevel="0" collapsed="false">
      <c r="B296" s="129"/>
      <c r="C296" s="129"/>
      <c r="D296" s="42"/>
      <c r="E296" s="43"/>
      <c r="F296" s="42"/>
      <c r="G296" s="42"/>
      <c r="H296" s="129"/>
      <c r="I296" s="129"/>
      <c r="J296" s="131"/>
      <c r="K296" s="129"/>
      <c r="L296" s="129"/>
      <c r="M296" s="129"/>
      <c r="N296" s="129"/>
      <c r="O296" s="129"/>
      <c r="P296" s="129"/>
      <c r="Q296" s="129"/>
      <c r="R296" s="129"/>
      <c r="S296" s="46"/>
    </row>
    <row r="297" s="34" customFormat="true" ht="18" hidden="false" customHeight="true" outlineLevel="0" collapsed="false">
      <c r="B297" s="129"/>
      <c r="C297" s="129"/>
      <c r="D297" s="42"/>
      <c r="E297" s="43"/>
      <c r="F297" s="42"/>
      <c r="G297" s="42"/>
      <c r="H297" s="129"/>
      <c r="I297" s="129"/>
      <c r="J297" s="131"/>
      <c r="K297" s="129"/>
      <c r="L297" s="129"/>
      <c r="M297" s="129"/>
      <c r="N297" s="129"/>
      <c r="O297" s="129"/>
      <c r="P297" s="129"/>
      <c r="Q297" s="129"/>
      <c r="R297" s="129"/>
      <c r="S297" s="46"/>
    </row>
    <row r="298" s="34" customFormat="true" ht="18" hidden="false" customHeight="true" outlineLevel="0" collapsed="false">
      <c r="B298" s="129"/>
      <c r="C298" s="129"/>
      <c r="D298" s="42"/>
      <c r="E298" s="43"/>
      <c r="F298" s="42"/>
      <c r="G298" s="42"/>
      <c r="H298" s="129"/>
      <c r="I298" s="129"/>
      <c r="J298" s="131"/>
      <c r="K298" s="129"/>
      <c r="L298" s="129"/>
      <c r="M298" s="129"/>
      <c r="N298" s="129"/>
      <c r="O298" s="129"/>
      <c r="P298" s="129"/>
      <c r="Q298" s="129"/>
      <c r="R298" s="129"/>
      <c r="S298" s="46"/>
    </row>
    <row r="299" s="34" customFormat="true" ht="18" hidden="false" customHeight="true" outlineLevel="0" collapsed="false">
      <c r="B299" s="129"/>
      <c r="C299" s="129"/>
      <c r="D299" s="42"/>
      <c r="E299" s="43"/>
      <c r="F299" s="42"/>
      <c r="G299" s="42"/>
      <c r="H299" s="129"/>
      <c r="I299" s="129"/>
      <c r="J299" s="131"/>
      <c r="K299" s="129"/>
      <c r="L299" s="129"/>
      <c r="M299" s="129"/>
      <c r="N299" s="129"/>
      <c r="O299" s="129"/>
      <c r="P299" s="129"/>
      <c r="Q299" s="129"/>
      <c r="R299" s="129"/>
      <c r="S299" s="46"/>
    </row>
    <row r="300" s="34" customFormat="true" ht="18" hidden="false" customHeight="true" outlineLevel="0" collapsed="false">
      <c r="B300" s="129"/>
      <c r="C300" s="129"/>
      <c r="D300" s="42"/>
      <c r="E300" s="43"/>
      <c r="F300" s="42"/>
      <c r="G300" s="42"/>
      <c r="H300" s="129"/>
      <c r="I300" s="129"/>
      <c r="J300" s="131"/>
      <c r="K300" s="129"/>
      <c r="L300" s="129"/>
      <c r="M300" s="129"/>
      <c r="N300" s="129"/>
      <c r="O300" s="129"/>
      <c r="P300" s="129"/>
      <c r="Q300" s="129"/>
      <c r="R300" s="129"/>
      <c r="S300" s="46"/>
    </row>
    <row r="301" s="34" customFormat="true" ht="18" hidden="false" customHeight="true" outlineLevel="0" collapsed="false">
      <c r="B301" s="129"/>
      <c r="C301" s="129"/>
      <c r="D301" s="42"/>
      <c r="E301" s="43"/>
      <c r="F301" s="42"/>
      <c r="G301" s="42"/>
      <c r="H301" s="129"/>
      <c r="I301" s="129"/>
      <c r="J301" s="131"/>
      <c r="K301" s="129"/>
      <c r="L301" s="129"/>
      <c r="M301" s="129"/>
      <c r="N301" s="129"/>
      <c r="O301" s="129"/>
      <c r="P301" s="129"/>
      <c r="Q301" s="129"/>
      <c r="R301" s="129"/>
      <c r="S301" s="46"/>
    </row>
    <row r="302" s="34" customFormat="true" ht="18" hidden="false" customHeight="true" outlineLevel="0" collapsed="false">
      <c r="B302" s="129"/>
      <c r="C302" s="129"/>
      <c r="D302" s="42"/>
      <c r="E302" s="43"/>
      <c r="F302" s="42"/>
      <c r="G302" s="42"/>
      <c r="H302" s="129"/>
      <c r="I302" s="129"/>
      <c r="J302" s="131"/>
      <c r="K302" s="129"/>
      <c r="L302" s="129"/>
      <c r="M302" s="129"/>
      <c r="N302" s="129"/>
      <c r="O302" s="129"/>
      <c r="P302" s="129"/>
      <c r="Q302" s="129"/>
      <c r="R302" s="129"/>
      <c r="S302" s="46"/>
    </row>
    <row r="303" s="34" customFormat="true" ht="18" hidden="false" customHeight="true" outlineLevel="0" collapsed="false">
      <c r="B303" s="129"/>
      <c r="C303" s="129"/>
      <c r="D303" s="42"/>
      <c r="E303" s="43"/>
      <c r="F303" s="42"/>
      <c r="G303" s="42"/>
      <c r="H303" s="129"/>
      <c r="I303" s="129"/>
      <c r="J303" s="131"/>
      <c r="K303" s="129"/>
      <c r="L303" s="129"/>
      <c r="M303" s="129"/>
      <c r="N303" s="129"/>
      <c r="O303" s="129"/>
      <c r="P303" s="129"/>
      <c r="Q303" s="129"/>
      <c r="R303" s="129"/>
      <c r="S303" s="46"/>
    </row>
    <row r="304" s="34" customFormat="true" ht="18" hidden="false" customHeight="true" outlineLevel="0" collapsed="false">
      <c r="B304" s="129"/>
      <c r="C304" s="129"/>
      <c r="D304" s="42"/>
      <c r="E304" s="43"/>
      <c r="F304" s="42"/>
      <c r="G304" s="42"/>
      <c r="H304" s="129"/>
      <c r="I304" s="129"/>
      <c r="J304" s="131"/>
      <c r="K304" s="129"/>
      <c r="L304" s="129"/>
      <c r="M304" s="129"/>
      <c r="N304" s="129"/>
      <c r="O304" s="129"/>
      <c r="P304" s="129"/>
      <c r="Q304" s="129"/>
      <c r="R304" s="129"/>
      <c r="S304" s="46"/>
    </row>
    <row r="305" s="34" customFormat="true" ht="18" hidden="false" customHeight="true" outlineLevel="0" collapsed="false">
      <c r="B305" s="129"/>
      <c r="C305" s="129"/>
      <c r="D305" s="42"/>
      <c r="E305" s="43"/>
      <c r="F305" s="42"/>
      <c r="G305" s="42"/>
      <c r="H305" s="129"/>
      <c r="I305" s="129"/>
      <c r="J305" s="131"/>
      <c r="K305" s="129"/>
      <c r="L305" s="129"/>
      <c r="M305" s="129"/>
      <c r="N305" s="129"/>
      <c r="O305" s="129"/>
      <c r="P305" s="129"/>
      <c r="Q305" s="129"/>
      <c r="R305" s="129"/>
      <c r="S305" s="46"/>
    </row>
    <row r="306" s="34" customFormat="true" ht="18" hidden="false" customHeight="true" outlineLevel="0" collapsed="false">
      <c r="B306" s="129"/>
      <c r="C306" s="129"/>
      <c r="D306" s="42"/>
      <c r="E306" s="43"/>
      <c r="F306" s="42"/>
      <c r="G306" s="42"/>
      <c r="H306" s="129"/>
      <c r="I306" s="129"/>
      <c r="J306" s="131"/>
      <c r="K306" s="129"/>
      <c r="L306" s="129"/>
      <c r="M306" s="129"/>
      <c r="N306" s="129"/>
      <c r="O306" s="129"/>
      <c r="P306" s="129"/>
      <c r="Q306" s="129"/>
      <c r="R306" s="129"/>
      <c r="S306" s="46"/>
    </row>
    <row r="307" s="34" customFormat="true" ht="18" hidden="false" customHeight="true" outlineLevel="0" collapsed="false">
      <c r="B307" s="129"/>
      <c r="C307" s="129"/>
      <c r="D307" s="42"/>
      <c r="E307" s="43"/>
      <c r="F307" s="42"/>
      <c r="G307" s="42"/>
      <c r="H307" s="129"/>
      <c r="I307" s="129"/>
      <c r="J307" s="131"/>
      <c r="K307" s="129"/>
      <c r="L307" s="129"/>
      <c r="M307" s="129"/>
      <c r="N307" s="129"/>
      <c r="O307" s="129"/>
      <c r="P307" s="129"/>
      <c r="Q307" s="129"/>
      <c r="R307" s="129"/>
      <c r="S307" s="46"/>
    </row>
    <row r="308" s="34" customFormat="true" ht="18" hidden="false" customHeight="true" outlineLevel="0" collapsed="false">
      <c r="B308" s="129"/>
      <c r="C308" s="129"/>
      <c r="D308" s="42"/>
      <c r="E308" s="43"/>
      <c r="F308" s="42"/>
      <c r="G308" s="42"/>
      <c r="H308" s="129"/>
      <c r="I308" s="129"/>
      <c r="J308" s="131"/>
      <c r="K308" s="129"/>
      <c r="L308" s="129"/>
      <c r="M308" s="129"/>
      <c r="N308" s="129"/>
      <c r="O308" s="129"/>
      <c r="P308" s="129"/>
      <c r="Q308" s="129"/>
      <c r="R308" s="129"/>
      <c r="S308" s="46"/>
    </row>
    <row r="309" s="34" customFormat="true" ht="18" hidden="false" customHeight="true" outlineLevel="0" collapsed="false">
      <c r="B309" s="129"/>
      <c r="C309" s="129"/>
      <c r="D309" s="42"/>
      <c r="E309" s="43"/>
      <c r="F309" s="42"/>
      <c r="G309" s="42"/>
      <c r="H309" s="129"/>
      <c r="I309" s="129"/>
      <c r="J309" s="131"/>
      <c r="K309" s="129"/>
      <c r="L309" s="129"/>
      <c r="M309" s="129"/>
      <c r="N309" s="129"/>
      <c r="O309" s="129"/>
      <c r="P309" s="129"/>
      <c r="Q309" s="129"/>
      <c r="R309" s="129"/>
      <c r="S309" s="46"/>
    </row>
    <row r="310" s="34" customFormat="true" ht="18" hidden="false" customHeight="true" outlineLevel="0" collapsed="false">
      <c r="B310" s="129"/>
      <c r="C310" s="129"/>
      <c r="D310" s="42"/>
      <c r="E310" s="43"/>
      <c r="F310" s="42"/>
      <c r="G310" s="42"/>
      <c r="H310" s="129"/>
      <c r="I310" s="129"/>
      <c r="J310" s="131"/>
      <c r="K310" s="129"/>
      <c r="L310" s="129"/>
      <c r="M310" s="129"/>
      <c r="N310" s="129"/>
      <c r="O310" s="129"/>
      <c r="P310" s="129"/>
      <c r="Q310" s="129"/>
      <c r="R310" s="129"/>
      <c r="S310" s="46"/>
    </row>
    <row r="311" s="34" customFormat="true" ht="18" hidden="false" customHeight="true" outlineLevel="0" collapsed="false">
      <c r="B311" s="129"/>
      <c r="C311" s="129"/>
      <c r="D311" s="42"/>
      <c r="E311" s="43"/>
      <c r="F311" s="42"/>
      <c r="G311" s="42"/>
      <c r="H311" s="129"/>
      <c r="I311" s="129"/>
      <c r="J311" s="131"/>
      <c r="K311" s="129"/>
      <c r="L311" s="129"/>
      <c r="M311" s="129"/>
      <c r="N311" s="129"/>
      <c r="O311" s="129"/>
      <c r="P311" s="129"/>
      <c r="Q311" s="129"/>
      <c r="R311" s="129"/>
      <c r="S311" s="46"/>
    </row>
    <row r="312" s="34" customFormat="true" ht="18" hidden="false" customHeight="true" outlineLevel="0" collapsed="false">
      <c r="B312" s="129"/>
      <c r="C312" s="129"/>
      <c r="D312" s="42"/>
      <c r="E312" s="43"/>
      <c r="F312" s="42"/>
      <c r="G312" s="42"/>
      <c r="H312" s="129"/>
      <c r="I312" s="129"/>
      <c r="J312" s="131"/>
      <c r="K312" s="129"/>
      <c r="L312" s="129"/>
      <c r="M312" s="129"/>
      <c r="N312" s="129"/>
      <c r="O312" s="129"/>
      <c r="P312" s="129"/>
      <c r="Q312" s="129"/>
      <c r="R312" s="129"/>
      <c r="S312" s="46"/>
    </row>
    <row r="313" s="34" customFormat="true" ht="18" hidden="false" customHeight="true" outlineLevel="0" collapsed="false">
      <c r="B313" s="129"/>
      <c r="C313" s="129"/>
      <c r="D313" s="42"/>
      <c r="E313" s="43"/>
      <c r="F313" s="42"/>
      <c r="G313" s="42"/>
      <c r="H313" s="129"/>
      <c r="I313" s="129"/>
      <c r="J313" s="131"/>
      <c r="K313" s="129"/>
      <c r="L313" s="129"/>
      <c r="M313" s="129"/>
      <c r="N313" s="129"/>
      <c r="O313" s="129"/>
      <c r="P313" s="129"/>
      <c r="Q313" s="129"/>
      <c r="R313" s="129"/>
      <c r="S313" s="46"/>
    </row>
    <row r="314" s="34" customFormat="true" ht="18" hidden="false" customHeight="true" outlineLevel="0" collapsed="false">
      <c r="B314" s="129"/>
      <c r="C314" s="129"/>
      <c r="D314" s="42"/>
      <c r="E314" s="43"/>
      <c r="F314" s="42"/>
      <c r="G314" s="42"/>
      <c r="H314" s="129"/>
      <c r="I314" s="129"/>
      <c r="J314" s="131"/>
      <c r="K314" s="129"/>
      <c r="L314" s="129"/>
      <c r="M314" s="129"/>
      <c r="N314" s="129"/>
      <c r="O314" s="129"/>
      <c r="P314" s="129"/>
      <c r="Q314" s="129"/>
      <c r="R314" s="129"/>
      <c r="S314" s="46"/>
    </row>
    <row r="315" s="34" customFormat="true" ht="18" hidden="false" customHeight="true" outlineLevel="0" collapsed="false">
      <c r="B315" s="129"/>
      <c r="C315" s="129"/>
      <c r="D315" s="42"/>
      <c r="E315" s="43"/>
      <c r="F315" s="42"/>
      <c r="G315" s="42"/>
      <c r="H315" s="129"/>
      <c r="I315" s="129"/>
      <c r="J315" s="131"/>
      <c r="K315" s="129"/>
      <c r="L315" s="129"/>
      <c r="M315" s="129"/>
      <c r="N315" s="129"/>
      <c r="O315" s="129"/>
      <c r="P315" s="129"/>
      <c r="Q315" s="129"/>
      <c r="R315" s="129"/>
      <c r="S315" s="46"/>
    </row>
    <row r="316" s="34" customFormat="true" ht="18" hidden="false" customHeight="true" outlineLevel="0" collapsed="false">
      <c r="B316" s="129"/>
      <c r="C316" s="129"/>
      <c r="D316" s="42"/>
      <c r="E316" s="43"/>
      <c r="F316" s="42"/>
      <c r="G316" s="42"/>
      <c r="H316" s="129"/>
      <c r="I316" s="129"/>
      <c r="J316" s="131"/>
      <c r="K316" s="129"/>
      <c r="L316" s="129"/>
      <c r="M316" s="129"/>
      <c r="N316" s="129"/>
      <c r="O316" s="129"/>
      <c r="P316" s="129"/>
      <c r="Q316" s="129"/>
      <c r="R316" s="129"/>
      <c r="S316" s="46"/>
    </row>
    <row r="317" s="34" customFormat="true" ht="18" hidden="false" customHeight="true" outlineLevel="0" collapsed="false">
      <c r="B317" s="129"/>
      <c r="C317" s="129"/>
      <c r="D317" s="42"/>
      <c r="E317" s="43"/>
      <c r="F317" s="42"/>
      <c r="G317" s="42"/>
      <c r="H317" s="129"/>
      <c r="I317" s="129"/>
      <c r="J317" s="131"/>
      <c r="K317" s="129"/>
      <c r="L317" s="129"/>
      <c r="M317" s="129"/>
      <c r="N317" s="129"/>
      <c r="O317" s="129"/>
      <c r="P317" s="129"/>
      <c r="Q317" s="129"/>
      <c r="R317" s="129"/>
      <c r="S317" s="46"/>
    </row>
    <row r="318" s="34" customFormat="true" ht="18" hidden="false" customHeight="true" outlineLevel="0" collapsed="false">
      <c r="B318" s="129"/>
      <c r="C318" s="129"/>
      <c r="D318" s="42"/>
      <c r="E318" s="43"/>
      <c r="F318" s="42"/>
      <c r="G318" s="42"/>
      <c r="H318" s="129"/>
      <c r="I318" s="129"/>
      <c r="J318" s="131"/>
      <c r="K318" s="129"/>
      <c r="L318" s="129"/>
      <c r="M318" s="129"/>
      <c r="N318" s="129"/>
      <c r="O318" s="129"/>
      <c r="P318" s="129"/>
      <c r="Q318" s="129"/>
      <c r="R318" s="129"/>
      <c r="S318" s="46"/>
    </row>
    <row r="319" s="34" customFormat="true" ht="18" hidden="false" customHeight="true" outlineLevel="0" collapsed="false">
      <c r="B319" s="129"/>
      <c r="C319" s="129"/>
      <c r="D319" s="42"/>
      <c r="E319" s="43"/>
      <c r="F319" s="42"/>
      <c r="G319" s="42"/>
      <c r="H319" s="129"/>
      <c r="I319" s="129"/>
      <c r="J319" s="131"/>
      <c r="K319" s="129"/>
      <c r="L319" s="129"/>
      <c r="M319" s="129"/>
      <c r="N319" s="129"/>
      <c r="O319" s="129"/>
      <c r="P319" s="129"/>
      <c r="Q319" s="129"/>
      <c r="R319" s="129"/>
      <c r="S319" s="46"/>
    </row>
    <row r="320" s="34" customFormat="true" ht="18" hidden="false" customHeight="true" outlineLevel="0" collapsed="false">
      <c r="B320" s="129"/>
      <c r="C320" s="129"/>
      <c r="D320" s="42"/>
      <c r="E320" s="43"/>
      <c r="F320" s="42"/>
      <c r="G320" s="42"/>
      <c r="H320" s="129"/>
      <c r="I320" s="129"/>
      <c r="J320" s="131"/>
      <c r="K320" s="129"/>
      <c r="L320" s="129"/>
      <c r="M320" s="129"/>
      <c r="N320" s="129"/>
      <c r="O320" s="129"/>
      <c r="P320" s="129"/>
      <c r="Q320" s="129"/>
      <c r="R320" s="129"/>
      <c r="S320" s="46"/>
    </row>
    <row r="321" s="34" customFormat="true" ht="18" hidden="false" customHeight="true" outlineLevel="0" collapsed="false">
      <c r="B321" s="129"/>
      <c r="C321" s="129"/>
      <c r="D321" s="42"/>
      <c r="E321" s="43"/>
      <c r="F321" s="42"/>
      <c r="G321" s="42"/>
      <c r="H321" s="129"/>
      <c r="I321" s="129"/>
      <c r="J321" s="131"/>
      <c r="K321" s="129"/>
      <c r="L321" s="129"/>
      <c r="M321" s="129"/>
      <c r="N321" s="129"/>
      <c r="O321" s="129"/>
      <c r="P321" s="129"/>
      <c r="Q321" s="129"/>
      <c r="R321" s="129"/>
      <c r="S321" s="46"/>
    </row>
    <row r="322" s="34" customFormat="true" ht="18" hidden="false" customHeight="true" outlineLevel="0" collapsed="false">
      <c r="B322" s="129"/>
      <c r="C322" s="129"/>
      <c r="D322" s="42"/>
      <c r="E322" s="43"/>
      <c r="F322" s="42"/>
      <c r="G322" s="42"/>
      <c r="H322" s="129"/>
      <c r="I322" s="129"/>
      <c r="J322" s="131"/>
      <c r="K322" s="129"/>
      <c r="L322" s="129"/>
      <c r="M322" s="129"/>
      <c r="N322" s="129"/>
      <c r="O322" s="129"/>
      <c r="P322" s="129"/>
      <c r="Q322" s="129"/>
      <c r="R322" s="129"/>
      <c r="S322" s="46"/>
    </row>
    <row r="323" s="34" customFormat="true" ht="18" hidden="false" customHeight="true" outlineLevel="0" collapsed="false">
      <c r="B323" s="129"/>
      <c r="C323" s="129"/>
      <c r="D323" s="42"/>
      <c r="E323" s="43"/>
      <c r="F323" s="42"/>
      <c r="G323" s="42"/>
      <c r="H323" s="129"/>
      <c r="I323" s="129"/>
      <c r="J323" s="131"/>
      <c r="K323" s="129"/>
      <c r="L323" s="129"/>
      <c r="M323" s="129"/>
      <c r="N323" s="129"/>
      <c r="O323" s="129"/>
      <c r="P323" s="129"/>
      <c r="Q323" s="129"/>
      <c r="R323" s="129"/>
      <c r="S323" s="46"/>
    </row>
    <row r="324" s="34" customFormat="true" ht="18" hidden="false" customHeight="true" outlineLevel="0" collapsed="false">
      <c r="B324" s="129"/>
      <c r="C324" s="129"/>
      <c r="D324" s="42"/>
      <c r="E324" s="43"/>
      <c r="F324" s="42"/>
      <c r="G324" s="42"/>
      <c r="H324" s="129"/>
      <c r="I324" s="129"/>
      <c r="J324" s="131"/>
      <c r="K324" s="129"/>
      <c r="L324" s="129"/>
      <c r="M324" s="129"/>
      <c r="N324" s="129"/>
      <c r="O324" s="129"/>
      <c r="P324" s="129"/>
      <c r="Q324" s="129"/>
      <c r="R324" s="129"/>
      <c r="S324" s="46"/>
    </row>
    <row r="325" s="34" customFormat="true" ht="18" hidden="false" customHeight="true" outlineLevel="0" collapsed="false">
      <c r="B325" s="129"/>
      <c r="C325" s="129"/>
      <c r="D325" s="42"/>
      <c r="E325" s="43"/>
      <c r="F325" s="42"/>
      <c r="G325" s="42"/>
      <c r="H325" s="129"/>
      <c r="I325" s="129"/>
      <c r="J325" s="131"/>
      <c r="K325" s="129"/>
      <c r="L325" s="129"/>
      <c r="M325" s="129"/>
      <c r="N325" s="129"/>
      <c r="O325" s="129"/>
      <c r="P325" s="129"/>
      <c r="Q325" s="129"/>
      <c r="R325" s="129"/>
      <c r="S325" s="46"/>
    </row>
    <row r="326" s="34" customFormat="true" ht="18" hidden="false" customHeight="true" outlineLevel="0" collapsed="false">
      <c r="B326" s="129"/>
      <c r="C326" s="129"/>
      <c r="D326" s="42"/>
      <c r="E326" s="43"/>
      <c r="F326" s="42"/>
      <c r="G326" s="42"/>
      <c r="H326" s="129"/>
      <c r="I326" s="129"/>
      <c r="J326" s="131"/>
      <c r="K326" s="129"/>
      <c r="L326" s="129"/>
      <c r="M326" s="129"/>
      <c r="N326" s="129"/>
      <c r="O326" s="129"/>
      <c r="P326" s="129"/>
      <c r="Q326" s="129"/>
      <c r="R326" s="129"/>
      <c r="S326" s="46"/>
    </row>
    <row r="327" s="34" customFormat="true" ht="18" hidden="false" customHeight="true" outlineLevel="0" collapsed="false">
      <c r="B327" s="129"/>
      <c r="C327" s="129"/>
      <c r="D327" s="42"/>
      <c r="E327" s="43"/>
      <c r="F327" s="42"/>
      <c r="G327" s="42"/>
      <c r="H327" s="129"/>
      <c r="I327" s="129"/>
      <c r="J327" s="131"/>
      <c r="K327" s="129"/>
      <c r="L327" s="129"/>
      <c r="M327" s="129"/>
      <c r="N327" s="129"/>
      <c r="O327" s="129"/>
      <c r="P327" s="129"/>
      <c r="Q327" s="129"/>
      <c r="R327" s="129"/>
      <c r="S327" s="46"/>
    </row>
    <row r="328" s="34" customFormat="true" ht="18" hidden="false" customHeight="true" outlineLevel="0" collapsed="false">
      <c r="B328" s="129"/>
      <c r="C328" s="129"/>
      <c r="D328" s="42"/>
      <c r="E328" s="43"/>
      <c r="F328" s="42"/>
      <c r="G328" s="42"/>
      <c r="H328" s="129"/>
      <c r="I328" s="129"/>
      <c r="J328" s="131"/>
      <c r="K328" s="129"/>
      <c r="L328" s="129"/>
      <c r="M328" s="129"/>
      <c r="N328" s="129"/>
      <c r="O328" s="129"/>
      <c r="P328" s="129"/>
      <c r="Q328" s="129"/>
      <c r="R328" s="129"/>
      <c r="S328" s="46"/>
    </row>
    <row r="329" s="34" customFormat="true" ht="18" hidden="false" customHeight="true" outlineLevel="0" collapsed="false">
      <c r="B329" s="129"/>
      <c r="C329" s="129"/>
      <c r="D329" s="42"/>
      <c r="E329" s="43"/>
      <c r="F329" s="42"/>
      <c r="G329" s="42"/>
      <c r="H329" s="129"/>
      <c r="I329" s="129"/>
      <c r="J329" s="131"/>
      <c r="K329" s="129"/>
      <c r="L329" s="129"/>
      <c r="M329" s="129"/>
      <c r="N329" s="129"/>
      <c r="O329" s="129"/>
      <c r="P329" s="129"/>
      <c r="Q329" s="129"/>
      <c r="R329" s="129"/>
      <c r="S329" s="46"/>
    </row>
    <row r="330" s="34" customFormat="true" ht="18" hidden="false" customHeight="true" outlineLevel="0" collapsed="false">
      <c r="B330" s="129"/>
      <c r="C330" s="129"/>
      <c r="D330" s="42"/>
      <c r="E330" s="43"/>
      <c r="F330" s="42"/>
      <c r="G330" s="42"/>
      <c r="H330" s="129"/>
      <c r="I330" s="129"/>
      <c r="J330" s="131"/>
      <c r="K330" s="129"/>
      <c r="L330" s="129"/>
      <c r="M330" s="129"/>
      <c r="N330" s="129"/>
      <c r="O330" s="129"/>
      <c r="P330" s="129"/>
      <c r="Q330" s="129"/>
      <c r="R330" s="129"/>
      <c r="S330" s="46"/>
    </row>
    <row r="331" s="34" customFormat="true" ht="18" hidden="false" customHeight="true" outlineLevel="0" collapsed="false">
      <c r="B331" s="129"/>
      <c r="C331" s="129"/>
      <c r="D331" s="42"/>
      <c r="E331" s="43"/>
      <c r="F331" s="42"/>
      <c r="G331" s="42"/>
      <c r="H331" s="129"/>
      <c r="I331" s="129"/>
      <c r="J331" s="131"/>
      <c r="K331" s="129"/>
      <c r="L331" s="129"/>
      <c r="M331" s="129"/>
      <c r="N331" s="129"/>
      <c r="O331" s="129"/>
      <c r="P331" s="129"/>
      <c r="Q331" s="129"/>
      <c r="R331" s="129"/>
      <c r="S331" s="46"/>
    </row>
    <row r="332" s="34" customFormat="true" ht="18" hidden="false" customHeight="true" outlineLevel="0" collapsed="false">
      <c r="B332" s="129"/>
      <c r="C332" s="129"/>
      <c r="D332" s="42"/>
      <c r="E332" s="43"/>
      <c r="F332" s="42"/>
      <c r="G332" s="42"/>
      <c r="H332" s="129"/>
      <c r="I332" s="129"/>
      <c r="J332" s="131"/>
      <c r="K332" s="129"/>
      <c r="L332" s="129"/>
      <c r="M332" s="129"/>
      <c r="N332" s="129"/>
      <c r="O332" s="129"/>
      <c r="P332" s="129"/>
      <c r="Q332" s="129"/>
      <c r="R332" s="129"/>
      <c r="S332" s="46"/>
    </row>
    <row r="333" s="34" customFormat="true" ht="18" hidden="false" customHeight="true" outlineLevel="0" collapsed="false">
      <c r="B333" s="129"/>
      <c r="C333" s="129"/>
      <c r="D333" s="42"/>
      <c r="E333" s="43"/>
      <c r="F333" s="42"/>
      <c r="G333" s="42"/>
      <c r="H333" s="129"/>
      <c r="I333" s="129"/>
      <c r="J333" s="131"/>
      <c r="K333" s="129"/>
      <c r="L333" s="129"/>
      <c r="M333" s="129"/>
      <c r="N333" s="129"/>
      <c r="O333" s="129"/>
      <c r="P333" s="129"/>
      <c r="Q333" s="129"/>
      <c r="R333" s="129"/>
      <c r="S333" s="46"/>
    </row>
    <row r="334" s="34" customFormat="true" ht="18" hidden="false" customHeight="true" outlineLevel="0" collapsed="false">
      <c r="B334" s="129"/>
      <c r="C334" s="129"/>
      <c r="D334" s="42"/>
      <c r="E334" s="43"/>
      <c r="F334" s="42"/>
      <c r="G334" s="42"/>
      <c r="H334" s="129"/>
      <c r="I334" s="129"/>
      <c r="J334" s="131"/>
      <c r="K334" s="129"/>
      <c r="L334" s="129"/>
      <c r="M334" s="129"/>
      <c r="N334" s="129"/>
      <c r="O334" s="129"/>
      <c r="P334" s="129"/>
      <c r="Q334" s="129"/>
      <c r="R334" s="129"/>
      <c r="S334" s="46"/>
    </row>
    <row r="335" s="34" customFormat="true" ht="18" hidden="false" customHeight="true" outlineLevel="0" collapsed="false">
      <c r="B335" s="129"/>
      <c r="C335" s="129"/>
      <c r="D335" s="42"/>
      <c r="E335" s="43"/>
      <c r="F335" s="42"/>
      <c r="G335" s="42"/>
      <c r="H335" s="129"/>
      <c r="I335" s="129"/>
      <c r="J335" s="131"/>
      <c r="K335" s="129"/>
      <c r="L335" s="129"/>
      <c r="M335" s="129"/>
      <c r="N335" s="129"/>
      <c r="O335" s="129"/>
      <c r="P335" s="129"/>
      <c r="Q335" s="129"/>
      <c r="R335" s="129"/>
      <c r="S335" s="46"/>
    </row>
    <row r="336" s="34" customFormat="true" ht="18" hidden="false" customHeight="true" outlineLevel="0" collapsed="false">
      <c r="B336" s="129"/>
      <c r="C336" s="129"/>
      <c r="D336" s="42"/>
      <c r="E336" s="43"/>
      <c r="F336" s="42"/>
      <c r="G336" s="42"/>
      <c r="H336" s="129"/>
      <c r="I336" s="129"/>
      <c r="J336" s="131"/>
      <c r="K336" s="129"/>
      <c r="L336" s="129"/>
      <c r="M336" s="129"/>
      <c r="N336" s="129"/>
      <c r="O336" s="129"/>
      <c r="P336" s="129"/>
      <c r="Q336" s="129"/>
      <c r="R336" s="129"/>
      <c r="S336" s="46"/>
    </row>
    <row r="337" s="34" customFormat="true" ht="18" hidden="false" customHeight="true" outlineLevel="0" collapsed="false">
      <c r="B337" s="129"/>
      <c r="C337" s="129"/>
      <c r="D337" s="42"/>
      <c r="E337" s="43"/>
      <c r="F337" s="42"/>
      <c r="G337" s="42"/>
      <c r="H337" s="129"/>
      <c r="I337" s="129"/>
      <c r="J337" s="131"/>
      <c r="K337" s="129"/>
      <c r="L337" s="129"/>
      <c r="M337" s="129"/>
      <c r="N337" s="129"/>
      <c r="O337" s="129"/>
      <c r="P337" s="129"/>
      <c r="Q337" s="129"/>
      <c r="R337" s="129"/>
      <c r="S337" s="46"/>
    </row>
    <row r="338" s="34" customFormat="true" ht="18" hidden="false" customHeight="true" outlineLevel="0" collapsed="false">
      <c r="B338" s="129"/>
      <c r="C338" s="129"/>
      <c r="D338" s="42"/>
      <c r="E338" s="43"/>
      <c r="F338" s="42"/>
      <c r="G338" s="42"/>
      <c r="H338" s="129"/>
      <c r="I338" s="129"/>
      <c r="J338" s="131"/>
      <c r="K338" s="129"/>
      <c r="L338" s="129"/>
      <c r="M338" s="129"/>
      <c r="N338" s="129"/>
      <c r="O338" s="129"/>
      <c r="P338" s="129"/>
      <c r="Q338" s="129"/>
      <c r="R338" s="129"/>
      <c r="S338" s="46"/>
    </row>
    <row r="339" s="34" customFormat="true" ht="18" hidden="false" customHeight="true" outlineLevel="0" collapsed="false">
      <c r="B339" s="129"/>
      <c r="C339" s="129"/>
      <c r="D339" s="42"/>
      <c r="E339" s="43"/>
      <c r="F339" s="42"/>
      <c r="G339" s="42"/>
      <c r="H339" s="129"/>
      <c r="I339" s="129"/>
      <c r="J339" s="131"/>
      <c r="K339" s="129"/>
      <c r="L339" s="129"/>
      <c r="M339" s="129"/>
      <c r="N339" s="129"/>
      <c r="O339" s="129"/>
      <c r="P339" s="129"/>
      <c r="Q339" s="129"/>
      <c r="R339" s="129"/>
      <c r="S339" s="46"/>
    </row>
    <row r="340" s="34" customFormat="true" ht="18" hidden="false" customHeight="true" outlineLevel="0" collapsed="false">
      <c r="B340" s="129"/>
      <c r="C340" s="129"/>
      <c r="D340" s="42"/>
      <c r="E340" s="43"/>
      <c r="F340" s="42"/>
      <c r="G340" s="42"/>
      <c r="H340" s="129"/>
      <c r="I340" s="129"/>
      <c r="J340" s="131"/>
      <c r="K340" s="129"/>
      <c r="L340" s="129"/>
      <c r="M340" s="129"/>
      <c r="N340" s="129"/>
      <c r="O340" s="129"/>
      <c r="P340" s="129"/>
      <c r="Q340" s="129"/>
      <c r="R340" s="129"/>
      <c r="S340" s="46"/>
      <c r="T340" s="40"/>
    </row>
    <row r="341" s="34" customFormat="true" ht="18" hidden="false" customHeight="true" outlineLevel="0" collapsed="false">
      <c r="B341" s="129"/>
      <c r="C341" s="129"/>
      <c r="D341" s="42"/>
      <c r="E341" s="43"/>
      <c r="F341" s="42"/>
      <c r="G341" s="42"/>
      <c r="H341" s="129"/>
      <c r="I341" s="129"/>
      <c r="J341" s="131"/>
      <c r="K341" s="129"/>
      <c r="L341" s="129"/>
      <c r="M341" s="129"/>
      <c r="N341" s="129"/>
      <c r="O341" s="129"/>
      <c r="P341" s="129"/>
      <c r="Q341" s="129"/>
      <c r="R341" s="129"/>
      <c r="S341" s="46"/>
      <c r="T341" s="40"/>
    </row>
    <row r="342" s="34" customFormat="true" ht="18" hidden="false" customHeight="true" outlineLevel="0" collapsed="false">
      <c r="B342" s="129"/>
      <c r="C342" s="129"/>
      <c r="D342" s="42"/>
      <c r="E342" s="43"/>
      <c r="F342" s="42"/>
      <c r="G342" s="42"/>
      <c r="H342" s="129"/>
      <c r="I342" s="129"/>
      <c r="J342" s="131"/>
      <c r="K342" s="129"/>
      <c r="L342" s="129"/>
      <c r="M342" s="129"/>
      <c r="N342" s="129"/>
      <c r="O342" s="129"/>
      <c r="P342" s="129"/>
      <c r="Q342" s="129"/>
      <c r="R342" s="129"/>
      <c r="S342" s="46"/>
      <c r="T342" s="40"/>
    </row>
    <row r="343" s="34" customFormat="true" ht="18" hidden="false" customHeight="true" outlineLevel="0" collapsed="false">
      <c r="B343" s="129"/>
      <c r="C343" s="129"/>
      <c r="D343" s="42"/>
      <c r="E343" s="43"/>
      <c r="F343" s="42"/>
      <c r="G343" s="42"/>
      <c r="H343" s="129"/>
      <c r="I343" s="129"/>
      <c r="J343" s="131"/>
      <c r="K343" s="129"/>
      <c r="L343" s="129"/>
      <c r="M343" s="129"/>
      <c r="N343" s="129"/>
      <c r="O343" s="129"/>
      <c r="P343" s="129"/>
      <c r="Q343" s="129"/>
      <c r="R343" s="129"/>
      <c r="S343" s="46"/>
      <c r="T343" s="40"/>
    </row>
    <row r="344" s="34" customFormat="true" ht="18" hidden="false" customHeight="true" outlineLevel="0" collapsed="false">
      <c r="B344" s="129"/>
      <c r="C344" s="129"/>
      <c r="D344" s="42"/>
      <c r="E344" s="43"/>
      <c r="F344" s="42"/>
      <c r="G344" s="42"/>
      <c r="H344" s="129"/>
      <c r="I344" s="129"/>
      <c r="J344" s="131"/>
      <c r="K344" s="129"/>
      <c r="L344" s="129"/>
      <c r="M344" s="129"/>
      <c r="N344" s="129"/>
      <c r="O344" s="129"/>
      <c r="P344" s="129"/>
      <c r="Q344" s="129"/>
      <c r="R344" s="129"/>
      <c r="S344" s="46"/>
      <c r="T344" s="40"/>
    </row>
    <row r="345" s="34" customFormat="true" ht="18" hidden="false" customHeight="true" outlineLevel="0" collapsed="false">
      <c r="B345" s="129"/>
      <c r="C345" s="129"/>
      <c r="D345" s="42"/>
      <c r="E345" s="43"/>
      <c r="F345" s="42"/>
      <c r="G345" s="42"/>
      <c r="H345" s="129"/>
      <c r="I345" s="129"/>
      <c r="J345" s="131"/>
      <c r="K345" s="129"/>
      <c r="L345" s="129"/>
      <c r="M345" s="129"/>
      <c r="N345" s="129"/>
      <c r="O345" s="129"/>
      <c r="P345" s="129"/>
      <c r="Q345" s="129"/>
      <c r="R345" s="129"/>
      <c r="S345" s="46"/>
      <c r="T345" s="40"/>
    </row>
    <row r="346" s="34" customFormat="true" ht="18" hidden="false" customHeight="true" outlineLevel="0" collapsed="false">
      <c r="B346" s="129"/>
      <c r="C346" s="129"/>
      <c r="D346" s="42"/>
      <c r="E346" s="43"/>
      <c r="F346" s="42"/>
      <c r="G346" s="42"/>
      <c r="H346" s="129"/>
      <c r="I346" s="129"/>
      <c r="J346" s="131"/>
      <c r="K346" s="129"/>
      <c r="L346" s="129"/>
      <c r="M346" s="129"/>
      <c r="N346" s="129"/>
      <c r="O346" s="129"/>
      <c r="P346" s="129"/>
      <c r="Q346" s="129"/>
      <c r="R346" s="129"/>
      <c r="S346" s="46"/>
      <c r="T346" s="40"/>
    </row>
    <row r="347" s="34" customFormat="true" ht="18" hidden="false" customHeight="true" outlineLevel="0" collapsed="false">
      <c r="B347" s="129"/>
      <c r="C347" s="129"/>
      <c r="D347" s="42"/>
      <c r="E347" s="43"/>
      <c r="F347" s="42"/>
      <c r="G347" s="42"/>
      <c r="H347" s="129"/>
      <c r="I347" s="129"/>
      <c r="J347" s="131"/>
      <c r="K347" s="129"/>
      <c r="L347" s="129"/>
      <c r="M347" s="129"/>
      <c r="N347" s="129"/>
      <c r="O347" s="129"/>
      <c r="P347" s="129"/>
      <c r="Q347" s="129"/>
      <c r="R347" s="129"/>
      <c r="S347" s="46"/>
      <c r="T347" s="40"/>
    </row>
    <row r="348" s="34" customFormat="true" ht="18" hidden="false" customHeight="true" outlineLevel="0" collapsed="false">
      <c r="B348" s="129"/>
      <c r="C348" s="129"/>
      <c r="D348" s="42"/>
      <c r="E348" s="43"/>
      <c r="F348" s="42"/>
      <c r="G348" s="42"/>
      <c r="H348" s="129"/>
      <c r="I348" s="129"/>
      <c r="J348" s="131"/>
      <c r="K348" s="129"/>
      <c r="L348" s="129"/>
      <c r="M348" s="129"/>
      <c r="N348" s="129"/>
      <c r="O348" s="129"/>
      <c r="P348" s="129"/>
      <c r="Q348" s="129"/>
      <c r="R348" s="129"/>
      <c r="S348" s="46"/>
      <c r="T348" s="40"/>
    </row>
    <row r="349" s="34" customFormat="true" ht="18" hidden="false" customHeight="true" outlineLevel="0" collapsed="false">
      <c r="B349" s="129"/>
      <c r="C349" s="129"/>
      <c r="D349" s="42"/>
      <c r="E349" s="43"/>
      <c r="F349" s="42"/>
      <c r="G349" s="42"/>
      <c r="H349" s="129"/>
      <c r="I349" s="129"/>
      <c r="J349" s="131"/>
      <c r="K349" s="129"/>
      <c r="L349" s="129"/>
      <c r="M349" s="129"/>
      <c r="N349" s="129"/>
      <c r="O349" s="129"/>
      <c r="P349" s="129"/>
      <c r="Q349" s="129"/>
      <c r="R349" s="129"/>
      <c r="S349" s="46"/>
      <c r="T349" s="40"/>
    </row>
    <row r="350" s="34" customFormat="true" ht="18" hidden="false" customHeight="true" outlineLevel="0" collapsed="false">
      <c r="B350" s="129"/>
      <c r="C350" s="129"/>
      <c r="D350" s="42"/>
      <c r="E350" s="43"/>
      <c r="F350" s="42"/>
      <c r="G350" s="42"/>
      <c r="H350" s="129"/>
      <c r="I350" s="129"/>
      <c r="J350" s="131"/>
      <c r="K350" s="129"/>
      <c r="L350" s="129"/>
      <c r="M350" s="129"/>
      <c r="N350" s="129"/>
      <c r="O350" s="129"/>
      <c r="P350" s="129"/>
      <c r="Q350" s="129"/>
      <c r="R350" s="129"/>
      <c r="S350" s="46"/>
      <c r="T350" s="40"/>
    </row>
    <row r="351" s="34" customFormat="true" ht="18" hidden="false" customHeight="true" outlineLevel="0" collapsed="false">
      <c r="B351" s="129"/>
      <c r="C351" s="129"/>
      <c r="D351" s="42"/>
      <c r="E351" s="43"/>
      <c r="F351" s="42"/>
      <c r="G351" s="42"/>
      <c r="H351" s="129"/>
      <c r="I351" s="129"/>
      <c r="J351" s="131"/>
      <c r="K351" s="129"/>
      <c r="L351" s="129"/>
      <c r="M351" s="129"/>
      <c r="N351" s="129"/>
      <c r="O351" s="129"/>
      <c r="P351" s="129"/>
      <c r="Q351" s="129"/>
      <c r="R351" s="129"/>
      <c r="S351" s="46"/>
      <c r="T351" s="40"/>
    </row>
    <row r="352" s="34" customFormat="true" ht="18" hidden="false" customHeight="true" outlineLevel="0" collapsed="false">
      <c r="B352" s="129"/>
      <c r="C352" s="129"/>
      <c r="D352" s="42"/>
      <c r="E352" s="43"/>
      <c r="F352" s="42"/>
      <c r="G352" s="42"/>
      <c r="H352" s="129"/>
      <c r="I352" s="129"/>
      <c r="J352" s="131"/>
      <c r="K352" s="129"/>
      <c r="L352" s="129"/>
      <c r="M352" s="129"/>
      <c r="N352" s="129"/>
      <c r="O352" s="129"/>
      <c r="P352" s="129"/>
      <c r="Q352" s="129"/>
      <c r="R352" s="129"/>
      <c r="S352" s="46"/>
      <c r="T352" s="40"/>
    </row>
    <row r="353" s="34" customFormat="true" ht="18" hidden="false" customHeight="true" outlineLevel="0" collapsed="false">
      <c r="B353" s="129"/>
      <c r="C353" s="129"/>
      <c r="D353" s="42"/>
      <c r="E353" s="43"/>
      <c r="F353" s="42"/>
      <c r="G353" s="42"/>
      <c r="H353" s="129"/>
      <c r="I353" s="129"/>
      <c r="J353" s="131"/>
      <c r="K353" s="129"/>
      <c r="L353" s="129"/>
      <c r="M353" s="129"/>
      <c r="N353" s="129"/>
      <c r="O353" s="129"/>
      <c r="P353" s="129"/>
      <c r="Q353" s="129"/>
      <c r="R353" s="129"/>
      <c r="S353" s="46"/>
      <c r="T353" s="40"/>
    </row>
    <row r="354" s="34" customFormat="true" ht="18" hidden="false" customHeight="true" outlineLevel="0" collapsed="false">
      <c r="B354" s="129"/>
      <c r="C354" s="129"/>
      <c r="D354" s="42"/>
      <c r="E354" s="43"/>
      <c r="F354" s="42"/>
      <c r="G354" s="42"/>
      <c r="H354" s="129"/>
      <c r="I354" s="129"/>
      <c r="J354" s="131"/>
      <c r="K354" s="129"/>
      <c r="L354" s="129"/>
      <c r="M354" s="129"/>
      <c r="N354" s="129"/>
      <c r="O354" s="129"/>
      <c r="P354" s="129"/>
      <c r="Q354" s="129"/>
      <c r="R354" s="129"/>
      <c r="S354" s="46"/>
      <c r="T354" s="40"/>
    </row>
    <row r="355" customFormat="false" ht="18" hidden="false" customHeight="true" outlineLevel="0" collapsed="false">
      <c r="B355" s="132"/>
      <c r="C355" s="132"/>
      <c r="D355" s="133"/>
      <c r="E355" s="134"/>
      <c r="F355" s="133"/>
      <c r="G355" s="133"/>
      <c r="H355" s="132"/>
      <c r="I355" s="132"/>
      <c r="J355" s="135"/>
      <c r="K355" s="132"/>
      <c r="L355" s="132"/>
      <c r="M355" s="132"/>
      <c r="N355" s="132"/>
      <c r="O355" s="132"/>
      <c r="P355" s="132"/>
      <c r="Q355" s="132"/>
      <c r="R355" s="132"/>
      <c r="S355" s="136"/>
    </row>
    <row r="356" customFormat="false" ht="18" hidden="false" customHeight="true" outlineLevel="0" collapsed="false">
      <c r="B356" s="132"/>
      <c r="C356" s="132"/>
      <c r="D356" s="133"/>
      <c r="E356" s="134"/>
      <c r="F356" s="133"/>
      <c r="G356" s="133"/>
      <c r="H356" s="132"/>
      <c r="I356" s="132"/>
      <c r="J356" s="135"/>
      <c r="K356" s="132"/>
      <c r="L356" s="132"/>
      <c r="M356" s="132"/>
      <c r="N356" s="132"/>
      <c r="O356" s="132"/>
      <c r="P356" s="132"/>
      <c r="Q356" s="132"/>
      <c r="R356" s="132"/>
      <c r="S356" s="136"/>
    </row>
    <row r="357" customFormat="false" ht="18" hidden="false" customHeight="true" outlineLevel="0" collapsed="false">
      <c r="B357" s="132"/>
      <c r="C357" s="132"/>
      <c r="D357" s="133"/>
      <c r="E357" s="134"/>
      <c r="F357" s="133"/>
      <c r="G357" s="133"/>
      <c r="H357" s="132"/>
      <c r="I357" s="132"/>
      <c r="J357" s="135"/>
      <c r="K357" s="132"/>
      <c r="L357" s="132"/>
      <c r="M357" s="132"/>
      <c r="N357" s="132"/>
      <c r="O357" s="132"/>
      <c r="P357" s="132"/>
      <c r="Q357" s="132"/>
      <c r="R357" s="132"/>
      <c r="S357" s="136"/>
    </row>
    <row r="358" customFormat="false" ht="18" hidden="false" customHeight="true" outlineLevel="0" collapsed="false">
      <c r="B358" s="132"/>
      <c r="C358" s="132"/>
      <c r="D358" s="133"/>
      <c r="E358" s="134"/>
      <c r="F358" s="133"/>
      <c r="G358" s="133"/>
      <c r="H358" s="132"/>
      <c r="I358" s="132"/>
      <c r="J358" s="135"/>
      <c r="K358" s="132"/>
      <c r="L358" s="132"/>
      <c r="M358" s="132"/>
      <c r="N358" s="132"/>
      <c r="O358" s="132"/>
      <c r="P358" s="132"/>
      <c r="Q358" s="132"/>
      <c r="R358" s="132"/>
      <c r="S358" s="136"/>
    </row>
    <row r="359" customFormat="false" ht="18" hidden="false" customHeight="true" outlineLevel="0" collapsed="false">
      <c r="B359" s="132"/>
      <c r="C359" s="132"/>
      <c r="D359" s="133"/>
      <c r="E359" s="134"/>
      <c r="F359" s="133"/>
      <c r="G359" s="133"/>
      <c r="H359" s="132"/>
      <c r="I359" s="132"/>
      <c r="J359" s="135"/>
      <c r="K359" s="132"/>
      <c r="L359" s="132"/>
      <c r="M359" s="132"/>
      <c r="N359" s="132"/>
      <c r="O359" s="132"/>
      <c r="P359" s="132"/>
      <c r="Q359" s="132"/>
      <c r="R359" s="132"/>
      <c r="S359" s="136"/>
    </row>
    <row r="360" customFormat="false" ht="18" hidden="false" customHeight="true" outlineLevel="0" collapsed="false">
      <c r="B360" s="132"/>
      <c r="C360" s="132"/>
      <c r="D360" s="133"/>
      <c r="E360" s="134"/>
      <c r="F360" s="133"/>
      <c r="G360" s="133"/>
      <c r="H360" s="132"/>
      <c r="I360" s="132"/>
      <c r="J360" s="135"/>
      <c r="K360" s="132"/>
      <c r="L360" s="132"/>
      <c r="M360" s="132"/>
      <c r="N360" s="132"/>
      <c r="O360" s="132"/>
      <c r="P360" s="132"/>
      <c r="Q360" s="132"/>
      <c r="R360" s="132"/>
      <c r="S360" s="136"/>
    </row>
    <row r="361" customFormat="false" ht="18" hidden="false" customHeight="true" outlineLevel="0" collapsed="false">
      <c r="B361" s="132"/>
      <c r="C361" s="132"/>
      <c r="D361" s="133"/>
      <c r="E361" s="134"/>
      <c r="F361" s="133"/>
      <c r="G361" s="133"/>
      <c r="H361" s="132"/>
      <c r="I361" s="132"/>
      <c r="J361" s="135"/>
      <c r="K361" s="132"/>
      <c r="L361" s="132"/>
      <c r="M361" s="132"/>
      <c r="N361" s="132"/>
      <c r="O361" s="132"/>
      <c r="P361" s="132"/>
      <c r="Q361" s="132"/>
      <c r="R361" s="132"/>
      <c r="S361" s="136"/>
    </row>
    <row r="362" customFormat="false" ht="18" hidden="false" customHeight="true" outlineLevel="0" collapsed="false">
      <c r="B362" s="132"/>
      <c r="C362" s="132"/>
      <c r="D362" s="133"/>
      <c r="E362" s="134"/>
      <c r="F362" s="133"/>
      <c r="G362" s="133"/>
      <c r="H362" s="132"/>
      <c r="I362" s="132"/>
      <c r="J362" s="135"/>
      <c r="K362" s="132"/>
      <c r="L362" s="132"/>
      <c r="M362" s="132"/>
      <c r="N362" s="132"/>
      <c r="O362" s="132"/>
      <c r="P362" s="132"/>
      <c r="Q362" s="132"/>
      <c r="R362" s="132"/>
      <c r="S362" s="136"/>
    </row>
    <row r="363" customFormat="false" ht="18" hidden="false" customHeight="true" outlineLevel="0" collapsed="false">
      <c r="B363" s="132"/>
      <c r="C363" s="132"/>
      <c r="D363" s="133"/>
      <c r="E363" s="134"/>
      <c r="F363" s="133"/>
      <c r="G363" s="133"/>
      <c r="H363" s="132"/>
      <c r="I363" s="132"/>
      <c r="J363" s="135"/>
      <c r="K363" s="132"/>
      <c r="L363" s="132"/>
      <c r="M363" s="132"/>
      <c r="N363" s="132"/>
      <c r="O363" s="132"/>
      <c r="P363" s="132"/>
      <c r="Q363" s="132"/>
      <c r="R363" s="132"/>
      <c r="S363" s="136"/>
    </row>
    <row r="364" customFormat="false" ht="18" hidden="false" customHeight="true" outlineLevel="0" collapsed="false">
      <c r="B364" s="132"/>
      <c r="C364" s="132"/>
      <c r="D364" s="133"/>
      <c r="E364" s="134"/>
      <c r="F364" s="133"/>
      <c r="G364" s="133"/>
      <c r="H364" s="132"/>
      <c r="I364" s="132"/>
      <c r="J364" s="135"/>
      <c r="K364" s="132"/>
      <c r="L364" s="132"/>
      <c r="M364" s="132"/>
      <c r="N364" s="132"/>
      <c r="O364" s="132"/>
      <c r="P364" s="132"/>
      <c r="Q364" s="132"/>
      <c r="R364" s="132"/>
      <c r="S364" s="136"/>
    </row>
    <row r="365" customFormat="false" ht="18" hidden="false" customHeight="true" outlineLevel="0" collapsed="false">
      <c r="B365" s="132"/>
      <c r="C365" s="132"/>
      <c r="D365" s="133"/>
      <c r="E365" s="134"/>
      <c r="F365" s="133"/>
      <c r="G365" s="133"/>
      <c r="H365" s="132"/>
      <c r="I365" s="132"/>
      <c r="J365" s="135"/>
      <c r="K365" s="132"/>
      <c r="L365" s="132"/>
      <c r="M365" s="132"/>
      <c r="N365" s="132"/>
      <c r="O365" s="132"/>
      <c r="P365" s="132"/>
      <c r="Q365" s="132"/>
      <c r="R365" s="132"/>
      <c r="S365" s="136"/>
    </row>
    <row r="366" customFormat="false" ht="18" hidden="false" customHeight="true" outlineLevel="0" collapsed="false">
      <c r="B366" s="132"/>
      <c r="C366" s="132"/>
      <c r="D366" s="133"/>
      <c r="E366" s="134"/>
      <c r="F366" s="133"/>
      <c r="G366" s="133"/>
      <c r="H366" s="132"/>
      <c r="I366" s="132"/>
      <c r="J366" s="135"/>
      <c r="K366" s="132"/>
      <c r="L366" s="132"/>
      <c r="M366" s="132"/>
      <c r="N366" s="132"/>
      <c r="O366" s="132"/>
      <c r="P366" s="132"/>
      <c r="Q366" s="132"/>
      <c r="R366" s="132"/>
      <c r="S366" s="136"/>
    </row>
    <row r="367" customFormat="false" ht="18" hidden="false" customHeight="true" outlineLevel="0" collapsed="false">
      <c r="B367" s="132"/>
      <c r="C367" s="132"/>
      <c r="D367" s="133"/>
      <c r="E367" s="134"/>
      <c r="F367" s="133"/>
      <c r="G367" s="133"/>
      <c r="H367" s="132"/>
      <c r="I367" s="132"/>
      <c r="J367" s="135"/>
      <c r="K367" s="132"/>
      <c r="L367" s="132"/>
      <c r="M367" s="132"/>
      <c r="N367" s="132"/>
      <c r="O367" s="132"/>
      <c r="P367" s="132"/>
      <c r="Q367" s="132"/>
      <c r="R367" s="132"/>
      <c r="S367" s="136"/>
    </row>
    <row r="368" customFormat="false" ht="18" hidden="false" customHeight="true" outlineLevel="0" collapsed="false">
      <c r="B368" s="132"/>
      <c r="C368" s="132"/>
      <c r="D368" s="133"/>
      <c r="E368" s="134"/>
      <c r="F368" s="133"/>
      <c r="G368" s="133"/>
      <c r="H368" s="132"/>
      <c r="I368" s="132"/>
      <c r="J368" s="135"/>
      <c r="K368" s="132"/>
      <c r="L368" s="132"/>
      <c r="M368" s="132"/>
      <c r="N368" s="132"/>
      <c r="O368" s="132"/>
      <c r="P368" s="132"/>
      <c r="Q368" s="132"/>
      <c r="R368" s="132"/>
      <c r="S368" s="136"/>
    </row>
    <row r="369" customFormat="false" ht="18" hidden="false" customHeight="true" outlineLevel="0" collapsed="false">
      <c r="B369" s="132"/>
      <c r="C369" s="132"/>
      <c r="D369" s="133"/>
      <c r="E369" s="134"/>
      <c r="F369" s="133"/>
      <c r="G369" s="133"/>
      <c r="H369" s="132"/>
      <c r="I369" s="132"/>
      <c r="J369" s="135"/>
      <c r="K369" s="132"/>
      <c r="L369" s="132"/>
      <c r="M369" s="132"/>
      <c r="N369" s="132"/>
      <c r="O369" s="132"/>
      <c r="P369" s="132"/>
      <c r="Q369" s="132"/>
      <c r="R369" s="132"/>
      <c r="S369" s="136"/>
    </row>
    <row r="370" customFormat="false" ht="18" hidden="false" customHeight="true" outlineLevel="0" collapsed="false">
      <c r="B370" s="132"/>
      <c r="C370" s="132"/>
      <c r="D370" s="133"/>
      <c r="E370" s="134"/>
      <c r="F370" s="133"/>
      <c r="G370" s="133"/>
      <c r="H370" s="132"/>
      <c r="I370" s="132"/>
      <c r="J370" s="135"/>
      <c r="K370" s="132"/>
      <c r="L370" s="132"/>
      <c r="M370" s="132"/>
      <c r="N370" s="132"/>
      <c r="O370" s="132"/>
      <c r="P370" s="132"/>
      <c r="Q370" s="132"/>
      <c r="R370" s="132"/>
      <c r="S370" s="136"/>
    </row>
    <row r="371" customFormat="false" ht="18" hidden="false" customHeight="true" outlineLevel="0" collapsed="false">
      <c r="B371" s="132"/>
      <c r="C371" s="132"/>
      <c r="D371" s="133"/>
      <c r="E371" s="134"/>
      <c r="F371" s="133"/>
      <c r="G371" s="133"/>
      <c r="H371" s="132"/>
      <c r="I371" s="132"/>
      <c r="J371" s="135"/>
      <c r="K371" s="132"/>
      <c r="L371" s="132"/>
      <c r="M371" s="132"/>
      <c r="N371" s="132"/>
      <c r="O371" s="132"/>
      <c r="P371" s="132"/>
      <c r="Q371" s="132"/>
      <c r="R371" s="132"/>
      <c r="S371" s="136"/>
    </row>
    <row r="372" customFormat="false" ht="18" hidden="false" customHeight="true" outlineLevel="0" collapsed="false">
      <c r="B372" s="132"/>
      <c r="C372" s="132"/>
      <c r="D372" s="133"/>
      <c r="E372" s="134"/>
      <c r="F372" s="133"/>
      <c r="G372" s="133"/>
      <c r="H372" s="132"/>
      <c r="I372" s="132"/>
      <c r="J372" s="135"/>
      <c r="K372" s="132"/>
      <c r="L372" s="132"/>
      <c r="M372" s="132"/>
      <c r="N372" s="132"/>
      <c r="O372" s="132"/>
      <c r="P372" s="132"/>
      <c r="Q372" s="132"/>
      <c r="R372" s="132"/>
      <c r="S372" s="136"/>
    </row>
    <row r="373" customFormat="false" ht="18" hidden="false" customHeight="true" outlineLevel="0" collapsed="false">
      <c r="B373" s="132"/>
      <c r="C373" s="132"/>
      <c r="D373" s="133"/>
      <c r="E373" s="134"/>
      <c r="F373" s="133"/>
      <c r="G373" s="133"/>
      <c r="H373" s="132"/>
      <c r="I373" s="132"/>
      <c r="J373" s="135"/>
      <c r="K373" s="132"/>
      <c r="L373" s="132"/>
      <c r="M373" s="132"/>
      <c r="N373" s="132"/>
      <c r="O373" s="132"/>
      <c r="P373" s="132"/>
      <c r="Q373" s="132"/>
      <c r="R373" s="132"/>
      <c r="S373" s="136"/>
    </row>
    <row r="374" customFormat="false" ht="18" hidden="false" customHeight="true" outlineLevel="0" collapsed="false">
      <c r="B374" s="132"/>
      <c r="C374" s="132"/>
      <c r="D374" s="133"/>
      <c r="E374" s="134"/>
      <c r="F374" s="133"/>
      <c r="G374" s="133"/>
      <c r="H374" s="132"/>
      <c r="I374" s="132"/>
      <c r="J374" s="135"/>
      <c r="K374" s="132"/>
      <c r="L374" s="132"/>
      <c r="M374" s="132"/>
      <c r="N374" s="132"/>
      <c r="O374" s="132"/>
      <c r="P374" s="132"/>
      <c r="Q374" s="132"/>
      <c r="R374" s="132"/>
      <c r="S374" s="136"/>
    </row>
    <row r="375" customFormat="false" ht="18" hidden="false" customHeight="true" outlineLevel="0" collapsed="false">
      <c r="B375" s="132"/>
      <c r="C375" s="132"/>
      <c r="D375" s="133"/>
      <c r="E375" s="134"/>
      <c r="F375" s="133"/>
      <c r="G375" s="133"/>
      <c r="H375" s="132"/>
      <c r="I375" s="132"/>
      <c r="J375" s="135"/>
      <c r="K375" s="132"/>
      <c r="L375" s="132"/>
      <c r="M375" s="132"/>
      <c r="N375" s="132"/>
      <c r="O375" s="132"/>
      <c r="P375" s="132"/>
      <c r="Q375" s="132"/>
      <c r="R375" s="132"/>
      <c r="S375" s="136"/>
    </row>
    <row r="376" customFormat="false" ht="18" hidden="false" customHeight="true" outlineLevel="0" collapsed="false">
      <c r="B376" s="132"/>
      <c r="C376" s="132"/>
      <c r="D376" s="133"/>
      <c r="E376" s="134"/>
      <c r="F376" s="133"/>
      <c r="G376" s="133"/>
      <c r="H376" s="132"/>
      <c r="I376" s="132"/>
      <c r="J376" s="135"/>
      <c r="K376" s="132"/>
      <c r="L376" s="132"/>
      <c r="M376" s="132"/>
      <c r="N376" s="132"/>
      <c r="O376" s="132"/>
      <c r="P376" s="132"/>
      <c r="Q376" s="132"/>
      <c r="R376" s="132"/>
      <c r="S376" s="136"/>
    </row>
    <row r="377" customFormat="false" ht="18" hidden="false" customHeight="true" outlineLevel="0" collapsed="false">
      <c r="B377" s="132"/>
      <c r="C377" s="132"/>
      <c r="D377" s="133"/>
      <c r="E377" s="134"/>
      <c r="F377" s="133"/>
      <c r="G377" s="133"/>
      <c r="H377" s="132"/>
      <c r="I377" s="132"/>
      <c r="J377" s="135"/>
      <c r="K377" s="132"/>
      <c r="L377" s="132"/>
      <c r="M377" s="132"/>
      <c r="N377" s="132"/>
      <c r="O377" s="132"/>
      <c r="P377" s="132"/>
      <c r="Q377" s="132"/>
      <c r="R377" s="132"/>
      <c r="S377" s="136"/>
    </row>
    <row r="378" customFormat="false" ht="18" hidden="false" customHeight="true" outlineLevel="0" collapsed="false">
      <c r="B378" s="132"/>
      <c r="C378" s="132"/>
      <c r="D378" s="133"/>
      <c r="E378" s="134"/>
      <c r="F378" s="133"/>
      <c r="G378" s="133"/>
      <c r="H378" s="132"/>
      <c r="I378" s="132"/>
      <c r="J378" s="135"/>
      <c r="K378" s="132"/>
      <c r="L378" s="132"/>
      <c r="M378" s="132"/>
      <c r="N378" s="132"/>
      <c r="O378" s="132"/>
      <c r="P378" s="132"/>
      <c r="Q378" s="132"/>
      <c r="R378" s="132"/>
      <c r="S378" s="136"/>
    </row>
    <row r="379" customFormat="false" ht="18" hidden="false" customHeight="true" outlineLevel="0" collapsed="false">
      <c r="B379" s="132"/>
      <c r="C379" s="132"/>
      <c r="D379" s="133"/>
      <c r="E379" s="134"/>
      <c r="F379" s="133"/>
      <c r="G379" s="133"/>
      <c r="H379" s="132"/>
      <c r="I379" s="132"/>
      <c r="J379" s="135"/>
      <c r="K379" s="132"/>
      <c r="L379" s="132"/>
      <c r="M379" s="132"/>
      <c r="N379" s="132"/>
      <c r="O379" s="132"/>
      <c r="P379" s="132"/>
      <c r="Q379" s="132"/>
      <c r="R379" s="132"/>
      <c r="S379" s="136"/>
    </row>
    <row r="380" customFormat="false" ht="18" hidden="false" customHeight="true" outlineLevel="0" collapsed="false">
      <c r="B380" s="132"/>
      <c r="C380" s="132"/>
      <c r="D380" s="133"/>
      <c r="E380" s="134"/>
      <c r="F380" s="133"/>
      <c r="G380" s="133"/>
      <c r="H380" s="132"/>
      <c r="I380" s="132"/>
      <c r="J380" s="135"/>
      <c r="K380" s="132"/>
      <c r="L380" s="132"/>
      <c r="M380" s="132"/>
      <c r="N380" s="132"/>
      <c r="O380" s="132"/>
      <c r="P380" s="132"/>
      <c r="Q380" s="132"/>
      <c r="R380" s="132"/>
      <c r="S380" s="136"/>
    </row>
    <row r="381" customFormat="false" ht="18" hidden="false" customHeight="true" outlineLevel="0" collapsed="false">
      <c r="B381" s="132"/>
      <c r="C381" s="132"/>
      <c r="D381" s="133"/>
      <c r="E381" s="134"/>
      <c r="F381" s="133"/>
      <c r="G381" s="133"/>
      <c r="H381" s="132"/>
      <c r="I381" s="132"/>
      <c r="J381" s="135"/>
      <c r="K381" s="132"/>
      <c r="L381" s="132"/>
      <c r="M381" s="132"/>
      <c r="N381" s="132"/>
      <c r="O381" s="132"/>
      <c r="P381" s="132"/>
      <c r="Q381" s="132"/>
      <c r="R381" s="132"/>
      <c r="S381" s="136"/>
    </row>
    <row r="382" customFormat="false" ht="18" hidden="false" customHeight="true" outlineLevel="0" collapsed="false">
      <c r="B382" s="132"/>
      <c r="C382" s="132"/>
      <c r="D382" s="133"/>
      <c r="E382" s="134"/>
      <c r="F382" s="133"/>
      <c r="G382" s="133"/>
      <c r="H382" s="132"/>
      <c r="I382" s="132"/>
      <c r="J382" s="135"/>
      <c r="K382" s="132"/>
      <c r="L382" s="132"/>
      <c r="M382" s="132"/>
      <c r="N382" s="132"/>
      <c r="O382" s="132"/>
      <c r="P382" s="132"/>
      <c r="Q382" s="132"/>
      <c r="R382" s="132"/>
      <c r="S382" s="136"/>
    </row>
    <row r="383" customFormat="false" ht="18" hidden="false" customHeight="true" outlineLevel="0" collapsed="false">
      <c r="B383" s="132"/>
      <c r="C383" s="132"/>
      <c r="D383" s="133"/>
      <c r="E383" s="134"/>
      <c r="F383" s="133"/>
      <c r="G383" s="133"/>
      <c r="H383" s="132"/>
      <c r="I383" s="132"/>
      <c r="J383" s="135"/>
      <c r="K383" s="132"/>
      <c r="L383" s="132"/>
      <c r="M383" s="132"/>
      <c r="N383" s="132"/>
      <c r="O383" s="132"/>
      <c r="P383" s="132"/>
      <c r="Q383" s="132"/>
      <c r="R383" s="132"/>
      <c r="S383" s="136"/>
    </row>
    <row r="384" customFormat="false" ht="18" hidden="false" customHeight="true" outlineLevel="0" collapsed="false">
      <c r="B384" s="132"/>
      <c r="C384" s="132"/>
      <c r="D384" s="133"/>
      <c r="E384" s="134"/>
      <c r="F384" s="133"/>
      <c r="G384" s="133"/>
      <c r="H384" s="132"/>
      <c r="I384" s="132"/>
      <c r="J384" s="135"/>
      <c r="K384" s="132"/>
      <c r="L384" s="132"/>
      <c r="M384" s="132"/>
      <c r="N384" s="132"/>
      <c r="O384" s="132"/>
      <c r="P384" s="132"/>
      <c r="Q384" s="132"/>
      <c r="R384" s="132"/>
      <c r="S384" s="136"/>
    </row>
    <row r="385" customFormat="false" ht="18" hidden="false" customHeight="true" outlineLevel="0" collapsed="false">
      <c r="B385" s="132"/>
      <c r="C385" s="132"/>
      <c r="D385" s="133"/>
      <c r="E385" s="134"/>
      <c r="F385" s="133"/>
      <c r="G385" s="133"/>
      <c r="H385" s="132"/>
      <c r="I385" s="132"/>
      <c r="J385" s="135"/>
      <c r="K385" s="132"/>
      <c r="L385" s="132"/>
      <c r="M385" s="132"/>
      <c r="N385" s="132"/>
      <c r="O385" s="132"/>
      <c r="P385" s="132"/>
      <c r="Q385" s="132"/>
      <c r="R385" s="132"/>
      <c r="S385" s="136"/>
    </row>
    <row r="386" customFormat="false" ht="18" hidden="false" customHeight="true" outlineLevel="0" collapsed="false">
      <c r="B386" s="132"/>
      <c r="C386" s="132"/>
      <c r="D386" s="133"/>
      <c r="E386" s="134"/>
      <c r="F386" s="133"/>
      <c r="G386" s="133"/>
      <c r="H386" s="132"/>
      <c r="I386" s="132"/>
      <c r="J386" s="135"/>
      <c r="K386" s="132"/>
      <c r="L386" s="132"/>
      <c r="M386" s="132"/>
      <c r="N386" s="132"/>
      <c r="O386" s="132"/>
      <c r="P386" s="132"/>
      <c r="Q386" s="132"/>
      <c r="R386" s="132"/>
      <c r="S386" s="136"/>
    </row>
    <row r="387" customFormat="false" ht="18" hidden="false" customHeight="true" outlineLevel="0" collapsed="false">
      <c r="B387" s="132"/>
      <c r="C387" s="132"/>
      <c r="D387" s="133"/>
      <c r="E387" s="134"/>
      <c r="F387" s="133"/>
      <c r="G387" s="133"/>
      <c r="H387" s="132"/>
      <c r="I387" s="132"/>
      <c r="J387" s="135"/>
      <c r="K387" s="132"/>
      <c r="L387" s="132"/>
      <c r="M387" s="132"/>
      <c r="N387" s="132"/>
      <c r="O387" s="132"/>
      <c r="P387" s="132"/>
      <c r="Q387" s="132"/>
      <c r="R387" s="132"/>
      <c r="S387" s="136"/>
    </row>
    <row r="388" customFormat="false" ht="18" hidden="false" customHeight="true" outlineLevel="0" collapsed="false">
      <c r="B388" s="132"/>
      <c r="C388" s="132"/>
      <c r="D388" s="133"/>
      <c r="E388" s="134"/>
      <c r="F388" s="133"/>
      <c r="G388" s="133"/>
      <c r="H388" s="132"/>
      <c r="I388" s="132"/>
      <c r="J388" s="135"/>
      <c r="K388" s="132"/>
      <c r="L388" s="132"/>
      <c r="M388" s="132"/>
      <c r="N388" s="132"/>
      <c r="O388" s="132"/>
      <c r="P388" s="132"/>
      <c r="Q388" s="132"/>
      <c r="R388" s="132"/>
      <c r="S388" s="136"/>
    </row>
    <row r="389" customFormat="false" ht="18" hidden="false" customHeight="true" outlineLevel="0" collapsed="false">
      <c r="B389" s="132"/>
      <c r="C389" s="132"/>
      <c r="D389" s="133"/>
      <c r="E389" s="134"/>
      <c r="F389" s="133"/>
      <c r="G389" s="133"/>
      <c r="H389" s="132"/>
      <c r="I389" s="132"/>
      <c r="J389" s="135"/>
      <c r="K389" s="132"/>
      <c r="L389" s="132"/>
      <c r="M389" s="132"/>
      <c r="N389" s="132"/>
      <c r="O389" s="132"/>
      <c r="P389" s="132"/>
      <c r="Q389" s="132"/>
      <c r="R389" s="132"/>
      <c r="S389" s="136"/>
    </row>
    <row r="390" customFormat="false" ht="18" hidden="false" customHeight="true" outlineLevel="0" collapsed="false">
      <c r="B390" s="132"/>
      <c r="C390" s="132"/>
      <c r="D390" s="133"/>
      <c r="E390" s="134"/>
      <c r="F390" s="133"/>
      <c r="G390" s="133"/>
      <c r="H390" s="132"/>
      <c r="I390" s="132"/>
      <c r="J390" s="135"/>
      <c r="K390" s="132"/>
      <c r="L390" s="132"/>
      <c r="M390" s="132"/>
      <c r="N390" s="132"/>
      <c r="O390" s="132"/>
      <c r="P390" s="132"/>
      <c r="Q390" s="132"/>
      <c r="R390" s="132"/>
      <c r="S390" s="136"/>
    </row>
    <row r="391" customFormat="false" ht="18" hidden="false" customHeight="true" outlineLevel="0" collapsed="false">
      <c r="B391" s="132"/>
      <c r="C391" s="132"/>
      <c r="D391" s="133"/>
      <c r="E391" s="134"/>
      <c r="F391" s="133"/>
      <c r="G391" s="133"/>
      <c r="H391" s="132"/>
      <c r="I391" s="132"/>
      <c r="J391" s="135"/>
      <c r="K391" s="132"/>
      <c r="L391" s="132"/>
      <c r="M391" s="132"/>
      <c r="N391" s="132"/>
      <c r="O391" s="132"/>
      <c r="P391" s="132"/>
      <c r="Q391" s="132"/>
      <c r="R391" s="132"/>
      <c r="S391" s="136"/>
    </row>
    <row r="392" customFormat="false" ht="18" hidden="false" customHeight="true" outlineLevel="0" collapsed="false">
      <c r="B392" s="132"/>
      <c r="C392" s="132"/>
      <c r="D392" s="133"/>
      <c r="E392" s="134"/>
      <c r="F392" s="133"/>
      <c r="G392" s="133"/>
      <c r="H392" s="132"/>
      <c r="I392" s="132"/>
      <c r="J392" s="135"/>
      <c r="K392" s="132"/>
      <c r="L392" s="132"/>
      <c r="M392" s="132"/>
      <c r="N392" s="132"/>
      <c r="O392" s="132"/>
      <c r="P392" s="132"/>
      <c r="Q392" s="132"/>
      <c r="R392" s="132"/>
      <c r="S392" s="136"/>
    </row>
    <row r="393" customFormat="false" ht="18" hidden="false" customHeight="true" outlineLevel="0" collapsed="false">
      <c r="B393" s="132"/>
      <c r="C393" s="132"/>
      <c r="D393" s="133"/>
      <c r="E393" s="134"/>
      <c r="F393" s="133"/>
      <c r="G393" s="133"/>
      <c r="H393" s="132"/>
      <c r="I393" s="132"/>
      <c r="J393" s="135"/>
      <c r="K393" s="132"/>
      <c r="L393" s="132"/>
      <c r="M393" s="132"/>
      <c r="N393" s="132"/>
      <c r="O393" s="132"/>
      <c r="P393" s="132"/>
      <c r="Q393" s="132"/>
      <c r="R393" s="132"/>
      <c r="S393" s="136"/>
    </row>
    <row r="394" customFormat="false" ht="18" hidden="false" customHeight="true" outlineLevel="0" collapsed="false">
      <c r="B394" s="132"/>
      <c r="C394" s="132"/>
      <c r="D394" s="133"/>
      <c r="E394" s="134"/>
      <c r="F394" s="133"/>
      <c r="G394" s="133"/>
      <c r="H394" s="132"/>
      <c r="I394" s="132"/>
      <c r="J394" s="135"/>
      <c r="K394" s="132"/>
      <c r="L394" s="132"/>
      <c r="M394" s="132"/>
      <c r="N394" s="132"/>
      <c r="O394" s="132"/>
      <c r="P394" s="132"/>
      <c r="Q394" s="132"/>
      <c r="R394" s="132"/>
      <c r="S394" s="136"/>
    </row>
  </sheetData>
  <sheetProtection sheet="true" password="c7c7" objects="true" scenarios="true"/>
  <mergeCells count="496">
    <mergeCell ref="B3:B4"/>
    <mergeCell ref="C3:C4"/>
    <mergeCell ref="D3:D4"/>
    <mergeCell ref="E3:E4"/>
    <mergeCell ref="F3:F4"/>
    <mergeCell ref="G3:G4"/>
    <mergeCell ref="H3:O3"/>
    <mergeCell ref="P3:P4"/>
    <mergeCell ref="Q3:Q4"/>
    <mergeCell ref="R3:R4"/>
    <mergeCell ref="S3:S4"/>
    <mergeCell ref="B5:B7"/>
    <mergeCell ref="C5:C7"/>
    <mergeCell ref="D5:D7"/>
    <mergeCell ref="E5:E7"/>
    <mergeCell ref="F5:F7"/>
    <mergeCell ref="S5:S7"/>
    <mergeCell ref="B8:B10"/>
    <mergeCell ref="C8:C10"/>
    <mergeCell ref="D8:D10"/>
    <mergeCell ref="E8:E10"/>
    <mergeCell ref="F8:F10"/>
    <mergeCell ref="S8:S10"/>
    <mergeCell ref="B11:B13"/>
    <mergeCell ref="C11:C13"/>
    <mergeCell ref="D11:D13"/>
    <mergeCell ref="E11:E13"/>
    <mergeCell ref="F11:F13"/>
    <mergeCell ref="S11:S13"/>
    <mergeCell ref="B14:B16"/>
    <mergeCell ref="C14:C16"/>
    <mergeCell ref="D14:D16"/>
    <mergeCell ref="E14:E16"/>
    <mergeCell ref="F14:F16"/>
    <mergeCell ref="S14:S16"/>
    <mergeCell ref="B17:B19"/>
    <mergeCell ref="C17:C19"/>
    <mergeCell ref="D17:D19"/>
    <mergeCell ref="E17:E19"/>
    <mergeCell ref="F17:F19"/>
    <mergeCell ref="S17:S19"/>
    <mergeCell ref="B20:B22"/>
    <mergeCell ref="C20:C22"/>
    <mergeCell ref="D20:D22"/>
    <mergeCell ref="E20:E22"/>
    <mergeCell ref="F20:F22"/>
    <mergeCell ref="S20:S22"/>
    <mergeCell ref="B23:B25"/>
    <mergeCell ref="C23:C25"/>
    <mergeCell ref="D23:D25"/>
    <mergeCell ref="E23:E25"/>
    <mergeCell ref="F23:F25"/>
    <mergeCell ref="S23:S25"/>
    <mergeCell ref="B26:B28"/>
    <mergeCell ref="C26:C28"/>
    <mergeCell ref="D26:D28"/>
    <mergeCell ref="E26:E28"/>
    <mergeCell ref="F26:F28"/>
    <mergeCell ref="S26:S28"/>
    <mergeCell ref="H30:M30"/>
    <mergeCell ref="N30:U30"/>
    <mergeCell ref="D31:F31"/>
    <mergeCell ref="H31:M31"/>
    <mergeCell ref="D32:F32"/>
    <mergeCell ref="H32:M32"/>
    <mergeCell ref="N32:U32"/>
    <mergeCell ref="B36:B37"/>
    <mergeCell ref="D36:D37"/>
    <mergeCell ref="E36:E37"/>
    <mergeCell ref="F36:F37"/>
    <mergeCell ref="G36:G37"/>
    <mergeCell ref="H36:O36"/>
    <mergeCell ref="P36:P37"/>
    <mergeCell ref="Q36:Q37"/>
    <mergeCell ref="R36:R37"/>
    <mergeCell ref="S36:S37"/>
    <mergeCell ref="B38:B40"/>
    <mergeCell ref="C38:C40"/>
    <mergeCell ref="D38:D40"/>
    <mergeCell ref="E38:E40"/>
    <mergeCell ref="F38:F40"/>
    <mergeCell ref="S38:S40"/>
    <mergeCell ref="B41:B43"/>
    <mergeCell ref="C41:C43"/>
    <mergeCell ref="D41:D43"/>
    <mergeCell ref="E41:E43"/>
    <mergeCell ref="F41:F43"/>
    <mergeCell ref="S41:S43"/>
    <mergeCell ref="B44:B46"/>
    <mergeCell ref="C44:C46"/>
    <mergeCell ref="D44:D46"/>
    <mergeCell ref="E44:E46"/>
    <mergeCell ref="F44:F46"/>
    <mergeCell ref="S44:S46"/>
    <mergeCell ref="B47:B49"/>
    <mergeCell ref="C47:C49"/>
    <mergeCell ref="D47:D49"/>
    <mergeCell ref="E47:E49"/>
    <mergeCell ref="F47:F49"/>
    <mergeCell ref="S47:S49"/>
    <mergeCell ref="B50:B52"/>
    <mergeCell ref="C50:C52"/>
    <mergeCell ref="D50:D52"/>
    <mergeCell ref="E50:E52"/>
    <mergeCell ref="F50:F52"/>
    <mergeCell ref="S50:S52"/>
    <mergeCell ref="B53:B55"/>
    <mergeCell ref="C53:C55"/>
    <mergeCell ref="D53:D55"/>
    <mergeCell ref="E53:E55"/>
    <mergeCell ref="F53:F55"/>
    <mergeCell ref="S53:S55"/>
    <mergeCell ref="B56:B58"/>
    <mergeCell ref="C56:C58"/>
    <mergeCell ref="D56:D58"/>
    <mergeCell ref="E56:E58"/>
    <mergeCell ref="F56:F58"/>
    <mergeCell ref="S56:S58"/>
    <mergeCell ref="B59:B61"/>
    <mergeCell ref="C59:C61"/>
    <mergeCell ref="D59:D61"/>
    <mergeCell ref="E59:E61"/>
    <mergeCell ref="F59:F61"/>
    <mergeCell ref="S59:S61"/>
    <mergeCell ref="D63:F63"/>
    <mergeCell ref="I63:M63"/>
    <mergeCell ref="N63:U63"/>
    <mergeCell ref="D64:F64"/>
    <mergeCell ref="I64:M64"/>
    <mergeCell ref="D65:F65"/>
    <mergeCell ref="I65:M65"/>
    <mergeCell ref="N65:U65"/>
    <mergeCell ref="B69:B70"/>
    <mergeCell ref="D69:D70"/>
    <mergeCell ref="E69:E70"/>
    <mergeCell ref="F69:F70"/>
    <mergeCell ref="G69:G70"/>
    <mergeCell ref="H69:O69"/>
    <mergeCell ref="P69:P70"/>
    <mergeCell ref="Q69:Q70"/>
    <mergeCell ref="R69:R70"/>
    <mergeCell ref="S69:S70"/>
    <mergeCell ref="B71:B73"/>
    <mergeCell ref="C71:C73"/>
    <mergeCell ref="D71:D73"/>
    <mergeCell ref="E71:E73"/>
    <mergeCell ref="F71:F73"/>
    <mergeCell ref="S71:S73"/>
    <mergeCell ref="B74:B76"/>
    <mergeCell ref="C74:C76"/>
    <mergeCell ref="D74:D76"/>
    <mergeCell ref="E74:E76"/>
    <mergeCell ref="F74:F76"/>
    <mergeCell ref="S74:S76"/>
    <mergeCell ref="B77:B79"/>
    <mergeCell ref="C77:C79"/>
    <mergeCell ref="D77:D79"/>
    <mergeCell ref="E77:E79"/>
    <mergeCell ref="F77:F79"/>
    <mergeCell ref="S77:S79"/>
    <mergeCell ref="B80:B82"/>
    <mergeCell ref="C80:C82"/>
    <mergeCell ref="D80:D82"/>
    <mergeCell ref="E80:E82"/>
    <mergeCell ref="F80:F82"/>
    <mergeCell ref="S80:S82"/>
    <mergeCell ref="B83:B85"/>
    <mergeCell ref="C83:C85"/>
    <mergeCell ref="D83:D85"/>
    <mergeCell ref="E83:E85"/>
    <mergeCell ref="F83:F85"/>
    <mergeCell ref="S83:S85"/>
    <mergeCell ref="B86:B88"/>
    <mergeCell ref="C86:C88"/>
    <mergeCell ref="D86:D88"/>
    <mergeCell ref="E86:E88"/>
    <mergeCell ref="F86:F88"/>
    <mergeCell ref="S86:S88"/>
    <mergeCell ref="B89:B91"/>
    <mergeCell ref="C89:C91"/>
    <mergeCell ref="D89:D91"/>
    <mergeCell ref="E89:E91"/>
    <mergeCell ref="F89:F91"/>
    <mergeCell ref="S89:S91"/>
    <mergeCell ref="B92:B94"/>
    <mergeCell ref="C92:C94"/>
    <mergeCell ref="D92:D94"/>
    <mergeCell ref="E92:E94"/>
    <mergeCell ref="F92:F94"/>
    <mergeCell ref="S92:S94"/>
    <mergeCell ref="D96:F96"/>
    <mergeCell ref="I96:M96"/>
    <mergeCell ref="N96:U96"/>
    <mergeCell ref="D97:F97"/>
    <mergeCell ref="I97:M97"/>
    <mergeCell ref="D98:F98"/>
    <mergeCell ref="I98:M98"/>
    <mergeCell ref="N98:U98"/>
    <mergeCell ref="B102:B103"/>
    <mergeCell ref="D102:D103"/>
    <mergeCell ref="E102:E103"/>
    <mergeCell ref="F102:F103"/>
    <mergeCell ref="G102:G103"/>
    <mergeCell ref="H102:O102"/>
    <mergeCell ref="P102:P103"/>
    <mergeCell ref="Q102:Q103"/>
    <mergeCell ref="R102:R103"/>
    <mergeCell ref="S102:S103"/>
    <mergeCell ref="B104:B106"/>
    <mergeCell ref="D104:D106"/>
    <mergeCell ref="E104:E106"/>
    <mergeCell ref="F104:F106"/>
    <mergeCell ref="S104:S106"/>
    <mergeCell ref="B107:B109"/>
    <mergeCell ref="D107:D109"/>
    <mergeCell ref="E107:E109"/>
    <mergeCell ref="F107:F109"/>
    <mergeCell ref="S107:S109"/>
    <mergeCell ref="B110:B112"/>
    <mergeCell ref="C110:C112"/>
    <mergeCell ref="D110:D112"/>
    <mergeCell ref="E110:E112"/>
    <mergeCell ref="F110:F112"/>
    <mergeCell ref="S110:S112"/>
    <mergeCell ref="B113:B115"/>
    <mergeCell ref="C113:C115"/>
    <mergeCell ref="D113:D115"/>
    <mergeCell ref="E113:E115"/>
    <mergeCell ref="F113:F115"/>
    <mergeCell ref="S113:S115"/>
    <mergeCell ref="B116:B118"/>
    <mergeCell ref="C116:C118"/>
    <mergeCell ref="D116:D118"/>
    <mergeCell ref="E116:E118"/>
    <mergeCell ref="F116:F118"/>
    <mergeCell ref="S116:S118"/>
    <mergeCell ref="B119:B121"/>
    <mergeCell ref="C119:C121"/>
    <mergeCell ref="D119:D121"/>
    <mergeCell ref="E119:E121"/>
    <mergeCell ref="F119:F121"/>
    <mergeCell ref="S119:S121"/>
    <mergeCell ref="B122:B124"/>
    <mergeCell ref="C122:C124"/>
    <mergeCell ref="D122:D124"/>
    <mergeCell ref="E122:E124"/>
    <mergeCell ref="F122:F124"/>
    <mergeCell ref="S122:S124"/>
    <mergeCell ref="B125:B127"/>
    <mergeCell ref="C125:C127"/>
    <mergeCell ref="D125:D127"/>
    <mergeCell ref="E125:E127"/>
    <mergeCell ref="F125:F127"/>
    <mergeCell ref="S125:S127"/>
    <mergeCell ref="D129:F129"/>
    <mergeCell ref="H129:M129"/>
    <mergeCell ref="N129:U129"/>
    <mergeCell ref="D130:F130"/>
    <mergeCell ref="H130:M130"/>
    <mergeCell ref="D131:F131"/>
    <mergeCell ref="H131:M131"/>
    <mergeCell ref="N131:U131"/>
    <mergeCell ref="B135:B136"/>
    <mergeCell ref="D135:D136"/>
    <mergeCell ref="E135:E136"/>
    <mergeCell ref="F135:F136"/>
    <mergeCell ref="G135:G136"/>
    <mergeCell ref="H135:O135"/>
    <mergeCell ref="P135:P136"/>
    <mergeCell ref="Q135:Q136"/>
    <mergeCell ref="R135:R136"/>
    <mergeCell ref="S135:S136"/>
    <mergeCell ref="B137:B139"/>
    <mergeCell ref="C137:C139"/>
    <mergeCell ref="D137:D139"/>
    <mergeCell ref="E137:E139"/>
    <mergeCell ref="F137:F139"/>
    <mergeCell ref="S137:S139"/>
    <mergeCell ref="B140:B142"/>
    <mergeCell ref="C140:C142"/>
    <mergeCell ref="D140:D142"/>
    <mergeCell ref="E140:E142"/>
    <mergeCell ref="F140:F142"/>
    <mergeCell ref="S140:S142"/>
    <mergeCell ref="B143:B145"/>
    <mergeCell ref="C143:C145"/>
    <mergeCell ref="D143:D145"/>
    <mergeCell ref="E143:E145"/>
    <mergeCell ref="F143:F145"/>
    <mergeCell ref="S143:S145"/>
    <mergeCell ref="B146:B148"/>
    <mergeCell ref="C146:C148"/>
    <mergeCell ref="D146:D148"/>
    <mergeCell ref="E146:E148"/>
    <mergeCell ref="F146:F148"/>
    <mergeCell ref="S146:S148"/>
    <mergeCell ref="B149:B151"/>
    <mergeCell ref="C149:C151"/>
    <mergeCell ref="D149:D151"/>
    <mergeCell ref="E149:E151"/>
    <mergeCell ref="F149:F151"/>
    <mergeCell ref="S149:S151"/>
    <mergeCell ref="B152:B154"/>
    <mergeCell ref="C152:C154"/>
    <mergeCell ref="D152:D154"/>
    <mergeCell ref="E152:E154"/>
    <mergeCell ref="F152:F154"/>
    <mergeCell ref="S152:S154"/>
    <mergeCell ref="B155:B157"/>
    <mergeCell ref="C155:C157"/>
    <mergeCell ref="D155:D157"/>
    <mergeCell ref="E155:E157"/>
    <mergeCell ref="F155:F157"/>
    <mergeCell ref="S155:S157"/>
    <mergeCell ref="B158:B160"/>
    <mergeCell ref="C158:C160"/>
    <mergeCell ref="D158:D160"/>
    <mergeCell ref="E158:E160"/>
    <mergeCell ref="F158:F160"/>
    <mergeCell ref="S158:S160"/>
    <mergeCell ref="D162:F162"/>
    <mergeCell ref="H162:M162"/>
    <mergeCell ref="N162:U162"/>
    <mergeCell ref="D163:F163"/>
    <mergeCell ref="H163:M163"/>
    <mergeCell ref="D164:F164"/>
    <mergeCell ref="H164:M164"/>
    <mergeCell ref="N164:U164"/>
    <mergeCell ref="B168:B169"/>
    <mergeCell ref="D168:D169"/>
    <mergeCell ref="E168:E169"/>
    <mergeCell ref="F168:F169"/>
    <mergeCell ref="G168:G169"/>
    <mergeCell ref="H168:O168"/>
    <mergeCell ref="P168:P169"/>
    <mergeCell ref="Q168:Q169"/>
    <mergeCell ref="R168:R169"/>
    <mergeCell ref="S168:S169"/>
    <mergeCell ref="B170:B172"/>
    <mergeCell ref="C170:C172"/>
    <mergeCell ref="D170:D172"/>
    <mergeCell ref="E170:E172"/>
    <mergeCell ref="F170:F172"/>
    <mergeCell ref="S170:S172"/>
    <mergeCell ref="B173:B175"/>
    <mergeCell ref="C173:C175"/>
    <mergeCell ref="D173:D175"/>
    <mergeCell ref="E173:E175"/>
    <mergeCell ref="F173:F175"/>
    <mergeCell ref="S173:S175"/>
    <mergeCell ref="B176:B178"/>
    <mergeCell ref="C176:C178"/>
    <mergeCell ref="D176:D178"/>
    <mergeCell ref="E176:E178"/>
    <mergeCell ref="F176:F178"/>
    <mergeCell ref="S176:S178"/>
    <mergeCell ref="B179:B181"/>
    <mergeCell ref="C179:C181"/>
    <mergeCell ref="D179:D181"/>
    <mergeCell ref="E179:E181"/>
    <mergeCell ref="F179:F181"/>
    <mergeCell ref="S179:S181"/>
    <mergeCell ref="B182:B184"/>
    <mergeCell ref="C182:C184"/>
    <mergeCell ref="D182:D184"/>
    <mergeCell ref="E182:E184"/>
    <mergeCell ref="F182:F184"/>
    <mergeCell ref="S182:S184"/>
    <mergeCell ref="B185:B187"/>
    <mergeCell ref="C185:C187"/>
    <mergeCell ref="D185:D187"/>
    <mergeCell ref="E185:E187"/>
    <mergeCell ref="F185:F187"/>
    <mergeCell ref="S185:S187"/>
    <mergeCell ref="B188:B190"/>
    <mergeCell ref="C188:C190"/>
    <mergeCell ref="D188:D190"/>
    <mergeCell ref="E188:E190"/>
    <mergeCell ref="F188:F190"/>
    <mergeCell ref="S188:S190"/>
    <mergeCell ref="B191:B193"/>
    <mergeCell ref="C191:C193"/>
    <mergeCell ref="D191:D193"/>
    <mergeCell ref="E191:E193"/>
    <mergeCell ref="F191:F193"/>
    <mergeCell ref="S191:S193"/>
    <mergeCell ref="D195:F195"/>
    <mergeCell ref="H195:M195"/>
    <mergeCell ref="N195:U195"/>
    <mergeCell ref="D196:F196"/>
    <mergeCell ref="H196:M196"/>
    <mergeCell ref="D197:F197"/>
    <mergeCell ref="H197:M197"/>
    <mergeCell ref="N197:U197"/>
    <mergeCell ref="B201:B202"/>
    <mergeCell ref="D201:D202"/>
    <mergeCell ref="E201:E202"/>
    <mergeCell ref="F201:F202"/>
    <mergeCell ref="G201:G202"/>
    <mergeCell ref="H201:O201"/>
    <mergeCell ref="P201:P202"/>
    <mergeCell ref="Q201:Q202"/>
    <mergeCell ref="R201:R202"/>
    <mergeCell ref="S201:S202"/>
    <mergeCell ref="B203:B205"/>
    <mergeCell ref="C203:C205"/>
    <mergeCell ref="D203:D205"/>
    <mergeCell ref="E203:E205"/>
    <mergeCell ref="F203:F205"/>
    <mergeCell ref="S203:S205"/>
    <mergeCell ref="B206:B208"/>
    <mergeCell ref="C206:C208"/>
    <mergeCell ref="D206:D208"/>
    <mergeCell ref="E206:E208"/>
    <mergeCell ref="F206:F208"/>
    <mergeCell ref="S206:S208"/>
    <mergeCell ref="B209:B211"/>
    <mergeCell ref="C209:C211"/>
    <mergeCell ref="D209:D211"/>
    <mergeCell ref="E209:E211"/>
    <mergeCell ref="F209:F211"/>
    <mergeCell ref="S209:S211"/>
    <mergeCell ref="B212:B214"/>
    <mergeCell ref="C212:C214"/>
    <mergeCell ref="D212:D214"/>
    <mergeCell ref="E212:E214"/>
    <mergeCell ref="F212:F214"/>
    <mergeCell ref="S212:S214"/>
    <mergeCell ref="B215:B217"/>
    <mergeCell ref="C215:C217"/>
    <mergeCell ref="D215:D217"/>
    <mergeCell ref="E215:E217"/>
    <mergeCell ref="F215:F217"/>
    <mergeCell ref="S215:S217"/>
    <mergeCell ref="B218:B220"/>
    <mergeCell ref="C218:C220"/>
    <mergeCell ref="D218:D220"/>
    <mergeCell ref="E218:E220"/>
    <mergeCell ref="F218:F220"/>
    <mergeCell ref="S218:S220"/>
    <mergeCell ref="B221:B223"/>
    <mergeCell ref="D221:D223"/>
    <mergeCell ref="E221:E223"/>
    <mergeCell ref="F221:F223"/>
    <mergeCell ref="S221:S223"/>
    <mergeCell ref="D225:F225"/>
    <mergeCell ref="H225:M225"/>
    <mergeCell ref="N225:U225"/>
    <mergeCell ref="D226:F226"/>
    <mergeCell ref="H226:M226"/>
    <mergeCell ref="D227:F227"/>
    <mergeCell ref="H227:M227"/>
    <mergeCell ref="N227:U227"/>
    <mergeCell ref="B231:B232"/>
    <mergeCell ref="D231:D232"/>
    <mergeCell ref="E231:E232"/>
    <mergeCell ref="F231:F232"/>
    <mergeCell ref="G231:G232"/>
    <mergeCell ref="H231:O231"/>
    <mergeCell ref="P231:P232"/>
    <mergeCell ref="Q231:Q232"/>
    <mergeCell ref="R231:R232"/>
    <mergeCell ref="S231:S232"/>
    <mergeCell ref="B233:B235"/>
    <mergeCell ref="D233:D235"/>
    <mergeCell ref="E233:E235"/>
    <mergeCell ref="F233:F235"/>
    <mergeCell ref="S233:S235"/>
    <mergeCell ref="B236:B238"/>
    <mergeCell ref="D236:D238"/>
    <mergeCell ref="E236:E238"/>
    <mergeCell ref="F236:F238"/>
    <mergeCell ref="S236:S238"/>
    <mergeCell ref="B239:B241"/>
    <mergeCell ref="D239:D241"/>
    <mergeCell ref="E239:E241"/>
    <mergeCell ref="F239:F241"/>
    <mergeCell ref="S239:S241"/>
    <mergeCell ref="B242:B244"/>
    <mergeCell ref="D242:D244"/>
    <mergeCell ref="E242:E244"/>
    <mergeCell ref="F242:F244"/>
    <mergeCell ref="S242:S244"/>
    <mergeCell ref="B245:B247"/>
    <mergeCell ref="D245:D247"/>
    <mergeCell ref="E245:E247"/>
    <mergeCell ref="F245:F247"/>
    <mergeCell ref="S245:S247"/>
    <mergeCell ref="D249:F249"/>
    <mergeCell ref="H249:M249"/>
    <mergeCell ref="N249:U249"/>
    <mergeCell ref="D250:F250"/>
    <mergeCell ref="H250:M250"/>
    <mergeCell ref="D251:F251"/>
    <mergeCell ref="H251:M251"/>
    <mergeCell ref="N251:U251"/>
  </mergeCells>
  <conditionalFormatting sqref="H104:O108">
    <cfRule type="cellIs" priority="2" operator="between" aboveAverage="0" equalAverage="0" bottom="0" percent="0" rank="0" text="" dxfId="14">
      <formula>0.0001</formula>
      <formula>49.999</formula>
    </cfRule>
  </conditionalFormatting>
  <conditionalFormatting sqref="H203:O222">
    <cfRule type="cellIs" priority="3" operator="between" aboveAverage="0" equalAverage="0" bottom="0" percent="0" rank="0" text="" dxfId="15">
      <formula>0.0001</formula>
      <formula>49.999</formula>
    </cfRule>
  </conditionalFormatting>
  <conditionalFormatting sqref="H233:O247">
    <cfRule type="cellIs" priority="4" operator="between" aboveAverage="0" equalAverage="0" bottom="0" percent="0" rank="0" text="" dxfId="16">
      <formula>0.0001</formula>
      <formula>49.999</formula>
    </cfRule>
  </conditionalFormatting>
  <conditionalFormatting sqref="Q233:Q247">
    <cfRule type="cellIs" priority="5" operator="lessThan" aboveAverage="0" equalAverage="0" bottom="0" percent="0" rank="0" text="" dxfId="17">
      <formula>49.999</formula>
    </cfRule>
  </conditionalFormatting>
  <conditionalFormatting sqref="Q221:Q223">
    <cfRule type="cellIs" priority="6" operator="lessThan" aboveAverage="0" equalAverage="0" bottom="0" percent="0" rank="0" text="" dxfId="18">
      <formula>49.999</formula>
    </cfRule>
  </conditionalFormatting>
  <conditionalFormatting sqref="H223:O223">
    <cfRule type="cellIs" priority="7" operator="lessThan" aboveAverage="0" equalAverage="0" bottom="0" percent="0" rank="0" text="" dxfId="19">
      <formula>49.999</formula>
    </cfRule>
  </conditionalFormatting>
  <conditionalFormatting sqref="Q104:Q109">
    <cfRule type="cellIs" priority="8" operator="lessThan" aboveAverage="0" equalAverage="0" bottom="0" percent="0" rank="0" text="" dxfId="20">
      <formula>49.999</formula>
    </cfRule>
  </conditionalFormatting>
  <conditionalFormatting sqref="H109:O109">
    <cfRule type="cellIs" priority="9" operator="lessThan" aboveAverage="0" equalAverage="0" bottom="0" percent="0" rank="0" text="" dxfId="21">
      <formula>49.999</formula>
    </cfRule>
  </conditionalFormatting>
  <conditionalFormatting sqref="V224:V232">
    <cfRule type="cellIs" priority="10" operator="equal" aboveAverage="0" equalAverage="0" bottom="0" percent="0" rank="0" text="" dxfId="22">
      <formula>"Detained"</formula>
    </cfRule>
    <cfRule type="cellIs" priority="11" operator="equal" aboveAverage="0" equalAverage="0" bottom="0" percent="0" rank="0" text="" dxfId="23">
      <formula>"Promoted"</formula>
    </cfRule>
    <cfRule type="cellIs" priority="12" operator="equal" aboveAverage="0" equalAverage="0" bottom="0" percent="0" rank="0" text="" dxfId="24">
      <formula>"Incomplete"</formula>
    </cfRule>
  </conditionalFormatting>
  <conditionalFormatting sqref="V194:V202">
    <cfRule type="cellIs" priority="13" operator="equal" aboveAverage="0" equalAverage="0" bottom="0" percent="0" rank="0" text="" dxfId="25">
      <formula>"Detained"</formula>
    </cfRule>
    <cfRule type="cellIs" priority="14" operator="equal" aboveAverage="0" equalAverage="0" bottom="0" percent="0" rank="0" text="" dxfId="26">
      <formula>"Promoted"</formula>
    </cfRule>
    <cfRule type="cellIs" priority="15" operator="equal" aboveAverage="0" equalAverage="0" bottom="0" percent="0" rank="0" text="" dxfId="27">
      <formula>"Incomplete"</formula>
    </cfRule>
  </conditionalFormatting>
  <conditionalFormatting sqref="V161:V169">
    <cfRule type="cellIs" priority="16" operator="equal" aboveAverage="0" equalAverage="0" bottom="0" percent="0" rank="0" text="" dxfId="28">
      <formula>"Detained"</formula>
    </cfRule>
    <cfRule type="cellIs" priority="17" operator="equal" aboveAverage="0" equalAverage="0" bottom="0" percent="0" rank="0" text="" dxfId="29">
      <formula>"Promoted"</formula>
    </cfRule>
    <cfRule type="cellIs" priority="18" operator="equal" aboveAverage="0" equalAverage="0" bottom="0" percent="0" rank="0" text="" dxfId="30">
      <formula>"Incomplete"</formula>
    </cfRule>
  </conditionalFormatting>
  <conditionalFormatting sqref="V128:V136">
    <cfRule type="cellIs" priority="19" operator="equal" aboveAverage="0" equalAverage="0" bottom="0" percent="0" rank="0" text="" dxfId="31">
      <formula>"Detained"</formula>
    </cfRule>
    <cfRule type="cellIs" priority="20" operator="equal" aboveAverage="0" equalAverage="0" bottom="0" percent="0" rank="0" text="" dxfId="32">
      <formula>"Promoted"</formula>
    </cfRule>
    <cfRule type="cellIs" priority="21" operator="equal" aboveAverage="0" equalAverage="0" bottom="0" percent="0" rank="0" text="" dxfId="33">
      <formula>"Incomplete"</formula>
    </cfRule>
  </conditionalFormatting>
  <conditionalFormatting sqref="V95:V109">
    <cfRule type="cellIs" priority="22" operator="equal" aboveAverage="0" equalAverage="0" bottom="0" percent="0" rank="0" text="" dxfId="34">
      <formula>"Detained"</formula>
    </cfRule>
    <cfRule type="cellIs" priority="23" operator="equal" aboveAverage="0" equalAverage="0" bottom="0" percent="0" rank="0" text="" dxfId="35">
      <formula>"Promoted"</formula>
    </cfRule>
    <cfRule type="cellIs" priority="24" operator="equal" aboveAverage="0" equalAverage="0" bottom="0" percent="0" rank="0" text="" dxfId="36">
      <formula>"Incomplete"</formula>
    </cfRule>
  </conditionalFormatting>
  <conditionalFormatting sqref="V62:V70">
    <cfRule type="cellIs" priority="25" operator="equal" aboveAverage="0" equalAverage="0" bottom="0" percent="0" rank="0" text="" dxfId="37">
      <formula>"Detained"</formula>
    </cfRule>
    <cfRule type="cellIs" priority="26" operator="equal" aboveAverage="0" equalAverage="0" bottom="0" percent="0" rank="0" text="" dxfId="38">
      <formula>"Promoted"</formula>
    </cfRule>
    <cfRule type="cellIs" priority="27" operator="equal" aboveAverage="0" equalAverage="0" bottom="0" percent="0" rank="0" text="" dxfId="39">
      <formula>"Incomplete"</formula>
    </cfRule>
  </conditionalFormatting>
  <conditionalFormatting sqref="S104:S106">
    <cfRule type="cellIs" priority="28" operator="equal" aboveAverage="0" equalAverage="0" bottom="0" percent="0" rank="0" text="" dxfId="40">
      <formula>$S$104</formula>
    </cfRule>
  </conditionalFormatting>
  <conditionalFormatting sqref="S203:S223 S233:S247">
    <cfRule type="cellIs" priority="29" operator="equal" aboveAverage="0" equalAverage="0" bottom="0" percent="0" rank="0" text="" dxfId="41">
      <formula>$S$176</formula>
    </cfRule>
    <cfRule type="cellIs" priority="30" operator="equal" aboveAverage="0" equalAverage="0" bottom="0" percent="0" rank="0" text="" dxfId="42">
      <formula>$S$212</formula>
    </cfRule>
  </conditionalFormatting>
  <conditionalFormatting sqref="S221:S223 S233:S235">
    <cfRule type="cellIs" priority="31" operator="equal" aboveAverage="0" equalAverage="0" bottom="0" percent="0" rank="0" text="" dxfId="43">
      <formula>$S$221</formula>
    </cfRule>
  </conditionalFormatting>
  <conditionalFormatting sqref="S104:S127">
    <cfRule type="cellIs" priority="32" operator="equal" aboveAverage="0" equalAverage="0" bottom="0" percent="0" rank="0" text="" dxfId="44">
      <formula>$S$107</formula>
    </cfRule>
  </conditionalFormatting>
  <conditionalFormatting sqref="V248:V253">
    <cfRule type="cellIs" priority="33" operator="equal" aboveAverage="0" equalAverage="0" bottom="0" percent="0" rank="0" text="" dxfId="45">
      <formula>"Detained"</formula>
    </cfRule>
    <cfRule type="cellIs" priority="34" operator="equal" aboveAverage="0" equalAverage="0" bottom="0" percent="0" rank="0" text="" dxfId="46">
      <formula>"Promoted"</formula>
    </cfRule>
    <cfRule type="cellIs" priority="35" operator="equal" aboveAverage="0" equalAverage="0" bottom="0" percent="0" rank="0" text="" dxfId="47">
      <formula>"Incomplete"</formula>
    </cfRule>
  </conditionalFormatting>
  <conditionalFormatting sqref="V29:V37 V221">
    <cfRule type="cellIs" priority="36" operator="equal" aboveAverage="0" equalAverage="0" bottom="0" percent="0" rank="0" text="" dxfId="48">
      <formula>"Detained"</formula>
    </cfRule>
    <cfRule type="cellIs" priority="37" operator="equal" aboveAverage="0" equalAverage="0" bottom="0" percent="0" rank="0" text="" dxfId="49">
      <formula>"Promoted"</formula>
    </cfRule>
    <cfRule type="cellIs" priority="38" operator="equal" aboveAverage="0" equalAverage="0" bottom="0" percent="0" rank="0" text="" dxfId="50">
      <formula>"Incomplete"</formula>
    </cfRule>
  </conditionalFormatting>
  <conditionalFormatting sqref="Q5:Q28 Q38:Q61 Q71:Q94 Q110:Q127 Q137:Q160 Q170:Q193 Q203:Q220">
    <cfRule type="cellIs" priority="39" operator="between" aboveAverage="0" equalAverage="0" bottom="0" percent="0" rank="0" text="" dxfId="51">
      <formula>0.0001</formula>
      <formula>49.999</formula>
    </cfRule>
  </conditionalFormatting>
  <conditionalFormatting sqref="H5:O28 H38:O61 H71:O94 H110:O127 H137:O160 H170:O193">
    <cfRule type="cellIs" priority="40" operator="between" aboveAverage="0" equalAverage="0" bottom="0" percent="0" rank="0" text="" dxfId="52">
      <formula>0.0001</formula>
      <formula>49.999</formula>
    </cfRule>
  </conditionalFormatting>
  <conditionalFormatting sqref="S110:S127 S203:S220 S5:S28 S38:S61 S71:S94 S137:S160 S170:S193">
    <cfRule type="cellIs" priority="41" operator="equal" aboveAverage="0" equalAverage="0" bottom="0" percent="0" rank="0" text="" dxfId="53">
      <formula>"አልተሟላም"</formula>
    </cfRule>
    <cfRule type="cellIs" priority="42" operator="equal" aboveAverage="0" equalAverage="0" bottom="0" percent="0" rank="0" text="" dxfId="54">
      <formula>"አልተዛወረችም"</formula>
    </cfRule>
    <cfRule type="cellIs" priority="43" operator="equal" aboveAverage="0" equalAverage="0" bottom="0" percent="0" rank="0" text="" dxfId="55">
      <formula>"አልተዛወረም"</formula>
    </cfRule>
  </conditionalFormatting>
  <conditionalFormatting sqref="S203:S220 S5:S28 S38:S61 S71:S94 S110:S127 S137:S160 S170:S193">
    <cfRule type="cellIs" priority="44" operator="equal" aboveAverage="0" equalAverage="0" bottom="0" percent="0" rank="0" text="" dxfId="56">
      <formula>"ተዛውራለች"</formula>
    </cfRule>
    <cfRule type="cellIs" priority="45" operator="equal" aboveAverage="0" equalAverage="0" bottom="0" percent="0" rank="0" text="" dxfId="57">
      <formula>"ተዛውሯል"</formula>
    </cfRule>
  </conditionalFormatting>
  <printOptions headings="false" gridLines="false" gridLinesSet="true" horizontalCentered="true" verticalCentered="true"/>
  <pageMargins left="0" right="0" top="0" bottom="0" header="0.511811023622047" footer="0.511811023622047"/>
  <pageSetup paperSize="9" scale="87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8" manualBreakCount="8">
    <brk id="33" man="true" max="16383" min="0"/>
    <brk id="66" man="true" max="16383" min="0"/>
    <brk id="99" man="true" max="16383" min="0"/>
    <brk id="132" man="true" max="16383" min="0"/>
    <brk id="165" man="true" max="16383" min="0"/>
    <brk id="198" man="true" max="16383" min="0"/>
    <brk id="228" man="true" max="16383" min="0"/>
    <brk id="253" man="true" max="16383" min="0"/>
  </rowBreaks>
  <colBreaks count="1" manualBreakCount="1">
    <brk id="19" man="true" max="65535" min="0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P1207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Y14" activeCellId="0" sqref="Y14"/>
    </sheetView>
  </sheetViews>
  <sheetFormatPr defaultColWidth="8.890625" defaultRowHeight="11.25" zeroHeight="false" outlineLevelRow="0" outlineLevelCol="0"/>
  <cols>
    <col collapsed="false" customWidth="false" hidden="false" outlineLevel="0" max="1" min="1" style="137" width="8.89"/>
    <col collapsed="false" customWidth="true" hidden="false" outlineLevel="0" max="2" min="2" style="138" width="4.45"/>
    <col collapsed="false" customWidth="true" hidden="true" outlineLevel="0" max="3" min="3" style="138" width="7.33"/>
    <col collapsed="false" customWidth="true" hidden="false" outlineLevel="0" max="4" min="4" style="139" width="25.89"/>
    <col collapsed="false" customWidth="true" hidden="false" outlineLevel="0" max="5" min="5" style="139" width="4.11"/>
    <col collapsed="false" customWidth="true" hidden="false" outlineLevel="0" max="6" min="6" style="139" width="4.89"/>
    <col collapsed="false" customWidth="true" hidden="false" outlineLevel="0" max="7" min="7" style="139" width="4.67"/>
    <col collapsed="false" customWidth="true" hidden="false" outlineLevel="0" max="8" min="8" style="139" width="8.33"/>
    <col collapsed="false" customWidth="true" hidden="false" outlineLevel="0" max="9" min="9" style="139" width="7.33"/>
    <col collapsed="false" customWidth="true" hidden="false" outlineLevel="0" max="10" min="10" style="139" width="6.56"/>
    <col collapsed="false" customWidth="true" hidden="false" outlineLevel="0" max="11" min="11" style="139" width="7.33"/>
    <col collapsed="false" customWidth="true" hidden="false" outlineLevel="0" max="12" min="12" style="139" width="5.33"/>
    <col collapsed="false" customWidth="true" hidden="false" outlineLevel="0" max="13" min="13" style="139" width="10.44"/>
    <col collapsed="false" customWidth="true" hidden="false" outlineLevel="0" max="15" min="14" style="139" width="5.44"/>
    <col collapsed="false" customWidth="true" hidden="false" outlineLevel="0" max="17" min="16" style="139" width="6.56"/>
    <col collapsed="false" customWidth="true" hidden="false" outlineLevel="0" max="18" min="18" style="139" width="5.44"/>
    <col collapsed="false" customWidth="true" hidden="false" outlineLevel="0" max="19" min="19" style="139" width="9.89"/>
    <col collapsed="false" customWidth="false" hidden="true" outlineLevel="0" max="23" min="20" style="137" width="8.89"/>
    <col collapsed="false" customWidth="false" hidden="false" outlineLevel="0" max="37" min="24" style="137" width="8.89"/>
    <col collapsed="false" customWidth="false" hidden="false" outlineLevel="0" max="16384" min="38" style="139" width="8.89"/>
  </cols>
  <sheetData>
    <row r="1" s="140" customFormat="true" ht="13.5" hidden="false" customHeight="false" outlineLevel="0" collapsed="false">
      <c r="B1" s="141"/>
      <c r="C1" s="141"/>
      <c r="D1" s="142" t="str">
        <f aca="false">S1!D1</f>
        <v>Selam</v>
      </c>
      <c r="E1" s="140" t="str">
        <f aca="false">S1!E1</f>
        <v>Elementary and Middel School</v>
      </c>
      <c r="M1" s="140" t="s">
        <v>100</v>
      </c>
    </row>
    <row r="2" s="1" customFormat="true" ht="12.65" hidden="false" customHeight="false" outlineLevel="0" collapsed="false">
      <c r="B2" s="7"/>
      <c r="C2" s="7"/>
      <c r="H2" s="1" t="str">
        <f aca="false">S1!G2</f>
        <v>Grade</v>
      </c>
      <c r="K2" s="1" t="str">
        <f aca="false">S1!J2</f>
        <v>Section</v>
      </c>
    </row>
    <row r="3" s="146" customFormat="true" ht="18" hidden="false" customHeight="true" outlineLevel="0" collapsed="false">
      <c r="A3" s="4"/>
      <c r="B3" s="143" t="str">
        <f aca="false">S1!B3:B4</f>
        <v>NO.</v>
      </c>
      <c r="C3" s="143" t="s">
        <v>6</v>
      </c>
      <c r="D3" s="143" t="str">
        <f aca="false">S1!D3:D4</f>
        <v>Students Name</v>
      </c>
      <c r="E3" s="143" t="str">
        <f aca="false">S1!E3:E4</f>
        <v>Sex</v>
      </c>
      <c r="F3" s="143" t="str">
        <f aca="false">S1!F3:F4</f>
        <v>Age</v>
      </c>
      <c r="G3" s="143" t="s">
        <v>88</v>
      </c>
      <c r="H3" s="144" t="s">
        <v>10</v>
      </c>
      <c r="I3" s="144"/>
      <c r="J3" s="144"/>
      <c r="K3" s="144"/>
      <c r="L3" s="144"/>
      <c r="M3" s="144"/>
      <c r="N3" s="144"/>
      <c r="O3" s="144"/>
      <c r="P3" s="143" t="s">
        <v>89</v>
      </c>
      <c r="Q3" s="143" t="s">
        <v>13</v>
      </c>
      <c r="R3" s="143" t="s">
        <v>14</v>
      </c>
      <c r="S3" s="145" t="s">
        <v>76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s="146" customFormat="true" ht="18" hidden="false" customHeight="true" outlineLevel="0" collapsed="false">
      <c r="A4" s="4"/>
      <c r="B4" s="143"/>
      <c r="C4" s="143"/>
      <c r="D4" s="143"/>
      <c r="E4" s="143"/>
      <c r="F4" s="143"/>
      <c r="G4" s="143"/>
      <c r="H4" s="144" t="s">
        <v>101</v>
      </c>
      <c r="I4" s="144" t="s">
        <v>102</v>
      </c>
      <c r="J4" s="144" t="s">
        <v>103</v>
      </c>
      <c r="K4" s="144" t="s">
        <v>18</v>
      </c>
      <c r="L4" s="144" t="s">
        <v>19</v>
      </c>
      <c r="M4" s="144" t="s">
        <v>104</v>
      </c>
      <c r="N4" s="144" t="s">
        <v>21</v>
      </c>
      <c r="O4" s="144" t="s">
        <v>22</v>
      </c>
      <c r="P4" s="143"/>
      <c r="Q4" s="143"/>
      <c r="R4" s="143"/>
      <c r="S4" s="145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 s="146" customFormat="true" ht="18" hidden="false" customHeight="true" outlineLevel="0" collapsed="false">
      <c r="A5" s="4"/>
      <c r="B5" s="144" t="n">
        <v>1</v>
      </c>
      <c r="C5" s="147" t="n">
        <f aca="false">S1!C5</f>
        <v>0</v>
      </c>
      <c r="D5" s="147" t="str">
        <f aca="false">Ave!C5</f>
        <v>ሀሊማ ሰኢድ መኮናን</v>
      </c>
      <c r="E5" s="147" t="str">
        <f aca="false">S1!E5</f>
        <v>F</v>
      </c>
      <c r="F5" s="147" t="n">
        <f aca="false">S1!F5</f>
        <v>7</v>
      </c>
      <c r="G5" s="144" t="s">
        <v>105</v>
      </c>
      <c r="H5" s="143" t="n">
        <f aca="false">S1!G5</f>
        <v>92</v>
      </c>
      <c r="I5" s="143" t="n">
        <f aca="false">S1!H5</f>
        <v>86</v>
      </c>
      <c r="J5" s="143" t="n">
        <f aca="false">S1!I5</f>
        <v>95</v>
      </c>
      <c r="K5" s="143" t="n">
        <f aca="false">S1!J5</f>
        <v>73</v>
      </c>
      <c r="L5" s="143" t="n">
        <f aca="false">S1!K5</f>
        <v>82</v>
      </c>
      <c r="M5" s="143" t="n">
        <f aca="false">S1!L5</f>
        <v>84</v>
      </c>
      <c r="N5" s="143" t="n">
        <f aca="false">S1!M5</f>
        <v>87</v>
      </c>
      <c r="O5" s="143" t="n">
        <f aca="false">S1!N5</f>
        <v>68</v>
      </c>
      <c r="P5" s="144" t="n">
        <f aca="false">S1!P5</f>
        <v>667</v>
      </c>
      <c r="Q5" s="143" t="n">
        <f aca="false">S1!Q5</f>
        <v>83.375</v>
      </c>
      <c r="R5" s="144" t="n">
        <f aca="false">S1!R5</f>
        <v>14</v>
      </c>
      <c r="S5" s="148" t="str">
        <f aca="false">Ave!Q5</f>
        <v>ተዛውራለች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 s="146" customFormat="true" ht="18" hidden="false" customHeight="true" outlineLevel="0" collapsed="false">
      <c r="A6" s="4"/>
      <c r="B6" s="144"/>
      <c r="C6" s="147"/>
      <c r="D6" s="147"/>
      <c r="E6" s="147"/>
      <c r="F6" s="147"/>
      <c r="G6" s="144" t="s">
        <v>106</v>
      </c>
      <c r="H6" s="143" t="n">
        <f aca="false">S2!G5</f>
        <v>92</v>
      </c>
      <c r="I6" s="143" t="n">
        <f aca="false">S2!H5</f>
        <v>86</v>
      </c>
      <c r="J6" s="143" t="n">
        <f aca="false">S2!I5</f>
        <v>95</v>
      </c>
      <c r="K6" s="143" t="n">
        <f aca="false">S2!J5</f>
        <v>73</v>
      </c>
      <c r="L6" s="143" t="n">
        <f aca="false">S2!K5</f>
        <v>82</v>
      </c>
      <c r="M6" s="143" t="n">
        <f aca="false">S2!L5</f>
        <v>84</v>
      </c>
      <c r="N6" s="143" t="n">
        <f aca="false">S2!M5</f>
        <v>87</v>
      </c>
      <c r="O6" s="143" t="n">
        <f aca="false">S2!N5</f>
        <v>68</v>
      </c>
      <c r="P6" s="144" t="n">
        <f aca="false">S2!P5</f>
        <v>667</v>
      </c>
      <c r="Q6" s="149" t="n">
        <f aca="false">S2!Q5</f>
        <v>83.375</v>
      </c>
      <c r="R6" s="144" t="n">
        <f aca="false">S2!R5</f>
        <v>14</v>
      </c>
      <c r="S6" s="148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="4" customFormat="true" ht="18" hidden="false" customHeight="true" outlineLevel="0" collapsed="false">
      <c r="B7" s="144"/>
      <c r="C7" s="147"/>
      <c r="D7" s="147"/>
      <c r="E7" s="147"/>
      <c r="F7" s="147"/>
      <c r="G7" s="145" t="s">
        <v>13</v>
      </c>
      <c r="H7" s="150" t="n">
        <f aca="false">Ave!F5</f>
        <v>92</v>
      </c>
      <c r="I7" s="150" t="n">
        <f aca="false">Ave!G5</f>
        <v>86</v>
      </c>
      <c r="J7" s="150" t="n">
        <f aca="false">Ave!H5</f>
        <v>95</v>
      </c>
      <c r="K7" s="150" t="n">
        <f aca="false">Ave!I5</f>
        <v>73</v>
      </c>
      <c r="L7" s="150" t="n">
        <f aca="false">Ave!J5</f>
        <v>82</v>
      </c>
      <c r="M7" s="150" t="n">
        <f aca="false">Ave!K5</f>
        <v>84</v>
      </c>
      <c r="N7" s="150" t="n">
        <f aca="false">Ave!L5</f>
        <v>87</v>
      </c>
      <c r="O7" s="150" t="n">
        <f aca="false">Ave!M5</f>
        <v>68</v>
      </c>
      <c r="P7" s="145" t="n">
        <f aca="false">Ave!N5</f>
        <v>667</v>
      </c>
      <c r="Q7" s="150" t="n">
        <f aca="false">Ave!O5</f>
        <v>83.375</v>
      </c>
      <c r="R7" s="145" t="n">
        <f aca="false">Ave!P5</f>
        <v>14</v>
      </c>
      <c r="S7" s="148"/>
    </row>
    <row r="8" s="101" customFormat="true" ht="15" hidden="false" customHeight="true" outlineLevel="0" collapsed="false"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2"/>
      <c r="T8" s="152"/>
      <c r="U8" s="152"/>
      <c r="V8" s="153"/>
    </row>
    <row r="9" s="101" customFormat="true" ht="15" hidden="false" customHeight="true" outlineLevel="0" collapsed="false">
      <c r="B9" s="154" t="s">
        <v>107</v>
      </c>
      <c r="C9" s="154"/>
      <c r="D9" s="154"/>
      <c r="E9" s="154"/>
      <c r="F9" s="155" t="s">
        <v>108</v>
      </c>
      <c r="G9" s="155"/>
      <c r="H9" s="155"/>
      <c r="I9" s="155"/>
      <c r="J9" s="155"/>
      <c r="K9" s="155"/>
      <c r="L9" s="155"/>
      <c r="M9" s="155"/>
      <c r="N9" s="156" t="s">
        <v>109</v>
      </c>
      <c r="O9" s="156"/>
      <c r="P9" s="156"/>
      <c r="Q9" s="156"/>
      <c r="R9" s="156"/>
      <c r="S9" s="156"/>
      <c r="T9" s="156"/>
      <c r="U9" s="156"/>
      <c r="V9" s="156"/>
    </row>
    <row r="10" s="101" customFormat="true" ht="15" hidden="false" customHeight="true" outlineLevel="0" collapsed="false">
      <c r="B10" s="155" t="s">
        <v>110</v>
      </c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7" t="s">
        <v>111</v>
      </c>
      <c r="O10" s="157"/>
      <c r="P10" s="157"/>
      <c r="Q10" s="157"/>
      <c r="R10" s="157"/>
      <c r="S10" s="157"/>
      <c r="T10" s="157"/>
      <c r="U10" s="157"/>
      <c r="V10" s="157"/>
    </row>
    <row r="11" s="101" customFormat="true" ht="15" hidden="false" customHeight="true" outlineLevel="0" collapsed="false">
      <c r="B11" s="155" t="s">
        <v>110</v>
      </c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2"/>
      <c r="O11" s="152"/>
      <c r="P11" s="152"/>
      <c r="Q11" s="152"/>
      <c r="R11" s="152"/>
      <c r="S11" s="152"/>
      <c r="T11" s="152"/>
      <c r="U11" s="152"/>
      <c r="V11" s="153"/>
    </row>
    <row r="12" s="101" customFormat="true" ht="15" hidden="false" customHeight="true" outlineLevel="0" collapsed="false"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6" t="s">
        <v>112</v>
      </c>
      <c r="O12" s="156"/>
      <c r="P12" s="156"/>
      <c r="Q12" s="156"/>
      <c r="R12" s="156"/>
      <c r="S12" s="156"/>
      <c r="T12" s="156"/>
      <c r="U12" s="156"/>
      <c r="V12" s="156"/>
    </row>
    <row r="13" s="101" customFormat="true" ht="15" hidden="false" customHeight="true" outlineLevel="0" collapsed="false">
      <c r="B13" s="159" t="s">
        <v>113</v>
      </c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2"/>
      <c r="O13" s="152"/>
      <c r="P13" s="152"/>
      <c r="Q13" s="152"/>
      <c r="R13" s="152"/>
      <c r="S13" s="152"/>
      <c r="T13" s="152"/>
      <c r="U13" s="152"/>
      <c r="V13" s="153"/>
    </row>
    <row r="14" s="101" customFormat="true" ht="15" hidden="false" customHeight="true" outlineLevel="0" collapsed="false">
      <c r="B14" s="152"/>
      <c r="C14" s="152"/>
      <c r="D14" s="152"/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3"/>
    </row>
    <row r="15" s="101" customFormat="true" ht="15" hidden="false" customHeight="true" outlineLevel="0" collapsed="false">
      <c r="B15" s="159" t="s">
        <v>114</v>
      </c>
      <c r="C15" s="159"/>
      <c r="D15" s="159"/>
      <c r="E15" s="159"/>
      <c r="F15" s="159"/>
      <c r="G15" s="159"/>
      <c r="H15" s="159"/>
      <c r="I15" s="159"/>
      <c r="J15" s="159"/>
      <c r="K15" s="159"/>
      <c r="L15" s="159"/>
      <c r="M15" s="159"/>
      <c r="N15" s="152"/>
      <c r="O15" s="152"/>
      <c r="P15" s="152"/>
      <c r="Q15" s="152"/>
      <c r="R15" s="152"/>
      <c r="S15" s="152"/>
      <c r="T15" s="152"/>
      <c r="U15" s="152"/>
      <c r="V15" s="153"/>
    </row>
    <row r="16" s="101" customFormat="true" ht="15" hidden="false" customHeight="true" outlineLevel="0" collapsed="false">
      <c r="B16" s="160"/>
      <c r="C16" s="160"/>
      <c r="D16" s="160"/>
      <c r="E16" s="160"/>
      <c r="F16" s="160"/>
      <c r="G16" s="160"/>
      <c r="H16" s="160"/>
      <c r="I16" s="160"/>
      <c r="J16" s="160"/>
      <c r="K16" s="160"/>
      <c r="L16" s="160"/>
      <c r="M16" s="160"/>
      <c r="N16" s="152"/>
      <c r="O16" s="152"/>
      <c r="P16" s="152"/>
      <c r="Q16" s="152"/>
      <c r="R16" s="152"/>
      <c r="S16" s="152"/>
      <c r="T16" s="152"/>
      <c r="U16" s="152"/>
      <c r="V16" s="153"/>
    </row>
    <row r="17" s="101" customFormat="true" ht="15" hidden="false" customHeight="true" outlineLevel="0" collapsed="false">
      <c r="B17" s="160"/>
      <c r="C17" s="160"/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52"/>
      <c r="O17" s="152"/>
      <c r="P17" s="152"/>
      <c r="Q17" s="152"/>
      <c r="R17" s="152"/>
      <c r="S17" s="152"/>
      <c r="T17" s="152"/>
      <c r="U17" s="152"/>
      <c r="V17" s="153"/>
    </row>
    <row r="18" s="101" customFormat="true" ht="15" hidden="false" customHeight="true" outlineLevel="0" collapsed="false">
      <c r="B18" s="160"/>
      <c r="C18" s="160"/>
      <c r="D18" s="160"/>
      <c r="E18" s="160"/>
      <c r="F18" s="160"/>
      <c r="G18" s="160"/>
      <c r="H18" s="160"/>
      <c r="I18" s="160"/>
      <c r="J18" s="160"/>
      <c r="K18" s="160"/>
      <c r="L18" s="160"/>
      <c r="M18" s="160"/>
      <c r="N18" s="152"/>
      <c r="O18" s="152"/>
      <c r="P18" s="152"/>
      <c r="Q18" s="152"/>
      <c r="R18" s="152"/>
      <c r="S18" s="152"/>
      <c r="T18" s="152"/>
      <c r="U18" s="152"/>
      <c r="V18" s="153"/>
    </row>
    <row r="19" s="101" customFormat="true" ht="15" hidden="false" customHeight="true" outlineLevel="0" collapsed="false"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2"/>
      <c r="O19" s="152"/>
      <c r="P19" s="152"/>
      <c r="Q19" s="152"/>
      <c r="R19" s="152"/>
      <c r="S19" s="152"/>
      <c r="T19" s="152"/>
      <c r="U19" s="152"/>
      <c r="V19" s="153"/>
    </row>
    <row r="20" s="161" customFormat="true" ht="15" hidden="false" customHeight="true" outlineLevel="0" collapsed="false">
      <c r="B20" s="162"/>
      <c r="C20" s="162"/>
      <c r="D20" s="163" t="s">
        <v>0</v>
      </c>
      <c r="E20" s="161" t="s">
        <v>1</v>
      </c>
      <c r="M20" s="161" t="s">
        <v>100</v>
      </c>
      <c r="V20" s="164"/>
    </row>
    <row r="21" s="161" customFormat="true" ht="15" hidden="false" customHeight="true" outlineLevel="0" collapsed="false">
      <c r="B21" s="162"/>
      <c r="C21" s="162"/>
      <c r="D21" s="163"/>
      <c r="E21" s="165"/>
      <c r="F21" s="165"/>
      <c r="G21" s="165"/>
      <c r="H21" s="165" t="s">
        <v>3</v>
      </c>
      <c r="I21" s="165"/>
      <c r="J21" s="165"/>
      <c r="K21" s="161" t="s">
        <v>4</v>
      </c>
      <c r="V21" s="164"/>
    </row>
    <row r="22" s="166" customFormat="true" ht="18" hidden="false" customHeight="true" outlineLevel="0" collapsed="false">
      <c r="B22" s="145" t="s">
        <v>5</v>
      </c>
      <c r="C22" s="145"/>
      <c r="D22" s="145" t="s">
        <v>7</v>
      </c>
      <c r="E22" s="145" t="s">
        <v>8</v>
      </c>
      <c r="F22" s="145" t="s">
        <v>9</v>
      </c>
      <c r="G22" s="145" t="s">
        <v>88</v>
      </c>
      <c r="H22" s="145" t="s">
        <v>10</v>
      </c>
      <c r="I22" s="145"/>
      <c r="J22" s="145"/>
      <c r="K22" s="145"/>
      <c r="L22" s="145"/>
      <c r="M22" s="145"/>
      <c r="N22" s="145"/>
      <c r="O22" s="145"/>
      <c r="P22" s="145" t="s">
        <v>12</v>
      </c>
      <c r="Q22" s="145" t="s">
        <v>13</v>
      </c>
      <c r="R22" s="145" t="s">
        <v>14</v>
      </c>
      <c r="S22" s="167" t="s">
        <v>76</v>
      </c>
      <c r="T22" s="168"/>
      <c r="U22" s="168"/>
      <c r="V22" s="169"/>
    </row>
    <row r="23" s="166" customFormat="true" ht="18" hidden="false" customHeight="true" outlineLevel="0" collapsed="false">
      <c r="B23" s="145"/>
      <c r="C23" s="145"/>
      <c r="D23" s="145"/>
      <c r="E23" s="145"/>
      <c r="F23" s="145"/>
      <c r="G23" s="145"/>
      <c r="H23" s="144" t="s">
        <v>101</v>
      </c>
      <c r="I23" s="144" t="s">
        <v>102</v>
      </c>
      <c r="J23" s="144" t="s">
        <v>103</v>
      </c>
      <c r="K23" s="144" t="s">
        <v>18</v>
      </c>
      <c r="L23" s="144" t="s">
        <v>19</v>
      </c>
      <c r="M23" s="144" t="s">
        <v>104</v>
      </c>
      <c r="N23" s="144" t="s">
        <v>21</v>
      </c>
      <c r="O23" s="144" t="s">
        <v>22</v>
      </c>
      <c r="P23" s="145"/>
      <c r="Q23" s="145"/>
      <c r="R23" s="145"/>
      <c r="S23" s="167"/>
      <c r="T23" s="168"/>
      <c r="U23" s="168"/>
      <c r="V23" s="169"/>
    </row>
    <row r="24" s="146" customFormat="true" ht="18" hidden="false" customHeight="true" outlineLevel="0" collapsed="false">
      <c r="A24" s="4"/>
      <c r="B24" s="144" t="n">
        <v>2</v>
      </c>
      <c r="C24" s="147" t="n">
        <f aca="false">S1!C6</f>
        <v>0</v>
      </c>
      <c r="D24" s="147" t="str">
        <f aca="false">Ave!C6</f>
        <v>ሀምዳን አብዱረህማን አህመድ</v>
      </c>
      <c r="E24" s="147" t="str">
        <f aca="false">S1!E6</f>
        <v>M</v>
      </c>
      <c r="F24" s="147" t="n">
        <f aca="false">S1!F6</f>
        <v>7</v>
      </c>
      <c r="G24" s="144" t="s">
        <v>105</v>
      </c>
      <c r="H24" s="143" t="n">
        <f aca="false">S1!G6</f>
        <v>94</v>
      </c>
      <c r="I24" s="143" t="n">
        <f aca="false">S1!H6</f>
        <v>90</v>
      </c>
      <c r="J24" s="143" t="n">
        <f aca="false">S1!I6</f>
        <v>94</v>
      </c>
      <c r="K24" s="143" t="n">
        <f aca="false">S1!J6</f>
        <v>85</v>
      </c>
      <c r="L24" s="143" t="n">
        <f aca="false">S1!K6</f>
        <v>93</v>
      </c>
      <c r="M24" s="143" t="n">
        <f aca="false">S1!L6</f>
        <v>98</v>
      </c>
      <c r="N24" s="143" t="n">
        <f aca="false">S1!M6</f>
        <v>90</v>
      </c>
      <c r="O24" s="143" t="n">
        <f aca="false">S1!N6</f>
        <v>61</v>
      </c>
      <c r="P24" s="144" t="n">
        <f aca="false">S1!P6</f>
        <v>705</v>
      </c>
      <c r="Q24" s="143" t="n">
        <f aca="false">S1!Q6</f>
        <v>88.125</v>
      </c>
      <c r="R24" s="144" t="n">
        <f aca="false">S1!R6</f>
        <v>5</v>
      </c>
      <c r="S24" s="148" t="str">
        <f aca="false">Ave!Q6</f>
        <v>ተዛውሯል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="146" customFormat="true" ht="18" hidden="false" customHeight="true" outlineLevel="0" collapsed="false">
      <c r="A25" s="4"/>
      <c r="B25" s="144"/>
      <c r="C25" s="147"/>
      <c r="D25" s="147"/>
      <c r="E25" s="147"/>
      <c r="F25" s="147"/>
      <c r="G25" s="144" t="s">
        <v>106</v>
      </c>
      <c r="H25" s="143" t="n">
        <f aca="false">S2!G6</f>
        <v>94</v>
      </c>
      <c r="I25" s="143" t="n">
        <f aca="false">S2!H6</f>
        <v>90</v>
      </c>
      <c r="J25" s="143" t="n">
        <f aca="false">S2!I6</f>
        <v>94</v>
      </c>
      <c r="K25" s="143" t="n">
        <f aca="false">S2!J6</f>
        <v>85</v>
      </c>
      <c r="L25" s="143" t="n">
        <f aca="false">S2!K6</f>
        <v>93</v>
      </c>
      <c r="M25" s="143" t="n">
        <f aca="false">S2!L6</f>
        <v>98</v>
      </c>
      <c r="N25" s="143" t="n">
        <f aca="false">S2!M6</f>
        <v>90</v>
      </c>
      <c r="O25" s="143" t="n">
        <f aca="false">S2!N6</f>
        <v>61</v>
      </c>
      <c r="P25" s="144" t="n">
        <f aca="false">S2!P6</f>
        <v>705</v>
      </c>
      <c r="Q25" s="149" t="n">
        <f aca="false">S2!Q6</f>
        <v>88.125</v>
      </c>
      <c r="R25" s="144" t="n">
        <f aca="false">S2!R6</f>
        <v>5</v>
      </c>
      <c r="S25" s="148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="4" customFormat="true" ht="18" hidden="false" customHeight="true" outlineLevel="0" collapsed="false">
      <c r="B26" s="144"/>
      <c r="C26" s="147"/>
      <c r="D26" s="147"/>
      <c r="E26" s="147"/>
      <c r="F26" s="147"/>
      <c r="G26" s="145" t="s">
        <v>13</v>
      </c>
      <c r="H26" s="150" t="n">
        <f aca="false">Ave!F6</f>
        <v>94</v>
      </c>
      <c r="I26" s="150" t="n">
        <f aca="false">Ave!G6</f>
        <v>90</v>
      </c>
      <c r="J26" s="150" t="n">
        <f aca="false">Ave!H6</f>
        <v>94</v>
      </c>
      <c r="K26" s="150" t="n">
        <f aca="false">Ave!I6</f>
        <v>85</v>
      </c>
      <c r="L26" s="150" t="n">
        <f aca="false">Ave!J6</f>
        <v>93</v>
      </c>
      <c r="M26" s="150" t="n">
        <f aca="false">Ave!K6</f>
        <v>98</v>
      </c>
      <c r="N26" s="150" t="n">
        <f aca="false">Ave!L6</f>
        <v>90</v>
      </c>
      <c r="O26" s="150" t="n">
        <f aca="false">Ave!M6</f>
        <v>61</v>
      </c>
      <c r="P26" s="145" t="n">
        <f aca="false">Ave!N6</f>
        <v>705</v>
      </c>
      <c r="Q26" s="150" t="n">
        <f aca="false">Ave!O6</f>
        <v>88.125</v>
      </c>
      <c r="R26" s="145" t="n">
        <f aca="false">Ave!P6</f>
        <v>5</v>
      </c>
      <c r="S26" s="148"/>
    </row>
    <row r="27" s="101" customFormat="true" ht="15" hidden="false" customHeight="true" outlineLevel="0" collapsed="false"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2"/>
      <c r="T27" s="152"/>
      <c r="U27" s="152"/>
      <c r="V27" s="153"/>
    </row>
    <row r="28" s="101" customFormat="true" ht="15" hidden="false" customHeight="true" outlineLevel="0" collapsed="false">
      <c r="B28" s="154" t="s">
        <v>107</v>
      </c>
      <c r="C28" s="154"/>
      <c r="D28" s="154"/>
      <c r="E28" s="154"/>
      <c r="F28" s="155" t="s">
        <v>108</v>
      </c>
      <c r="G28" s="155"/>
      <c r="H28" s="155"/>
      <c r="I28" s="155"/>
      <c r="J28" s="155"/>
      <c r="K28" s="155"/>
      <c r="L28" s="155"/>
      <c r="M28" s="155"/>
      <c r="N28" s="156" t="s">
        <v>109</v>
      </c>
      <c r="O28" s="156"/>
      <c r="P28" s="156"/>
      <c r="Q28" s="156"/>
      <c r="R28" s="156"/>
      <c r="S28" s="156"/>
      <c r="T28" s="156"/>
      <c r="U28" s="156"/>
      <c r="V28" s="156"/>
    </row>
    <row r="29" s="101" customFormat="true" ht="15" hidden="false" customHeight="true" outlineLevel="0" collapsed="false">
      <c r="B29" s="155" t="s">
        <v>110</v>
      </c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7" t="s">
        <v>115</v>
      </c>
      <c r="O29" s="157"/>
      <c r="P29" s="157"/>
      <c r="Q29" s="157"/>
      <c r="R29" s="157"/>
      <c r="S29" s="157"/>
      <c r="T29" s="157"/>
      <c r="U29" s="157"/>
      <c r="V29" s="157"/>
    </row>
    <row r="30" s="101" customFormat="true" ht="15" hidden="false" customHeight="true" outlineLevel="0" collapsed="false">
      <c r="B30" s="155" t="s">
        <v>110</v>
      </c>
      <c r="C30" s="155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2"/>
      <c r="O30" s="152"/>
      <c r="P30" s="152"/>
      <c r="Q30" s="152"/>
      <c r="R30" s="152"/>
      <c r="S30" s="152"/>
      <c r="T30" s="152"/>
      <c r="U30" s="152"/>
      <c r="V30" s="153"/>
    </row>
    <row r="31" s="101" customFormat="true" ht="15" hidden="false" customHeight="true" outlineLevel="0" collapsed="false"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6" t="s">
        <v>112</v>
      </c>
      <c r="O31" s="156"/>
      <c r="P31" s="156"/>
      <c r="Q31" s="156"/>
      <c r="R31" s="156"/>
      <c r="S31" s="156"/>
      <c r="T31" s="156"/>
      <c r="U31" s="156"/>
      <c r="V31" s="156"/>
    </row>
    <row r="32" s="101" customFormat="true" ht="15" hidden="false" customHeight="true" outlineLevel="0" collapsed="false">
      <c r="B32" s="159" t="s">
        <v>113</v>
      </c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2"/>
      <c r="O32" s="152"/>
      <c r="P32" s="152"/>
      <c r="Q32" s="152"/>
      <c r="R32" s="152"/>
      <c r="S32" s="152"/>
      <c r="T32" s="152"/>
      <c r="U32" s="152"/>
      <c r="V32" s="153"/>
    </row>
    <row r="33" s="101" customFormat="true" ht="15" hidden="false" customHeight="true" outlineLevel="0" collapsed="false">
      <c r="B33" s="152"/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V33" s="153"/>
    </row>
    <row r="34" s="101" customFormat="true" ht="15" hidden="false" customHeight="true" outlineLevel="0" collapsed="false">
      <c r="B34" s="159" t="s">
        <v>114</v>
      </c>
      <c r="C34" s="159"/>
      <c r="D34" s="159"/>
      <c r="E34" s="159"/>
      <c r="F34" s="159"/>
      <c r="G34" s="159"/>
      <c r="H34" s="159"/>
      <c r="I34" s="159"/>
      <c r="J34" s="159"/>
      <c r="K34" s="159"/>
      <c r="L34" s="159"/>
      <c r="M34" s="159"/>
      <c r="N34" s="152"/>
      <c r="O34" s="152"/>
      <c r="P34" s="152"/>
      <c r="Q34" s="152"/>
      <c r="R34" s="152"/>
      <c r="S34" s="152"/>
      <c r="T34" s="152"/>
      <c r="U34" s="152"/>
      <c r="V34" s="153"/>
    </row>
    <row r="35" s="101" customFormat="true" ht="15" hidden="false" customHeight="true" outlineLevel="0" collapsed="false">
      <c r="B35" s="160"/>
      <c r="C35" s="160"/>
      <c r="D35" s="160"/>
      <c r="E35" s="160"/>
      <c r="F35" s="160"/>
      <c r="G35" s="160"/>
      <c r="H35" s="160"/>
      <c r="I35" s="160"/>
      <c r="J35" s="160"/>
      <c r="K35" s="160"/>
      <c r="L35" s="160"/>
      <c r="M35" s="160"/>
      <c r="N35" s="152"/>
      <c r="O35" s="152"/>
      <c r="P35" s="152"/>
      <c r="Q35" s="152"/>
      <c r="R35" s="152"/>
      <c r="S35" s="152"/>
      <c r="T35" s="152"/>
      <c r="U35" s="152"/>
      <c r="V35" s="153"/>
    </row>
    <row r="36" s="101" customFormat="true" ht="15" hidden="false" customHeight="true" outlineLevel="0" collapsed="false">
      <c r="B36" s="158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2"/>
      <c r="O36" s="152"/>
      <c r="P36" s="152"/>
      <c r="Q36" s="152"/>
      <c r="R36" s="152"/>
      <c r="S36" s="152"/>
      <c r="T36" s="152"/>
      <c r="U36" s="152"/>
      <c r="V36" s="153"/>
    </row>
    <row r="37" s="161" customFormat="true" ht="15" hidden="false" customHeight="true" outlineLevel="0" collapsed="false">
      <c r="B37" s="162"/>
      <c r="C37" s="162"/>
      <c r="D37" s="163" t="s">
        <v>0</v>
      </c>
      <c r="E37" s="161" t="s">
        <v>1</v>
      </c>
      <c r="M37" s="161" t="s">
        <v>100</v>
      </c>
      <c r="V37" s="164"/>
    </row>
    <row r="38" s="161" customFormat="true" ht="15" hidden="false" customHeight="true" outlineLevel="0" collapsed="false">
      <c r="B38" s="162"/>
      <c r="C38" s="162"/>
      <c r="D38" s="163"/>
      <c r="E38" s="165"/>
      <c r="F38" s="165"/>
      <c r="G38" s="165"/>
      <c r="H38" s="165" t="s">
        <v>3</v>
      </c>
      <c r="I38" s="165"/>
      <c r="J38" s="165"/>
      <c r="K38" s="161" t="s">
        <v>4</v>
      </c>
      <c r="V38" s="164"/>
    </row>
    <row r="39" s="166" customFormat="true" ht="18" hidden="false" customHeight="true" outlineLevel="0" collapsed="false">
      <c r="B39" s="145" t="s">
        <v>5</v>
      </c>
      <c r="C39" s="145"/>
      <c r="D39" s="145" t="s">
        <v>7</v>
      </c>
      <c r="E39" s="145" t="s">
        <v>8</v>
      </c>
      <c r="F39" s="145" t="s">
        <v>9</v>
      </c>
      <c r="G39" s="145" t="s">
        <v>88</v>
      </c>
      <c r="H39" s="145" t="s">
        <v>10</v>
      </c>
      <c r="I39" s="145"/>
      <c r="J39" s="145"/>
      <c r="K39" s="145"/>
      <c r="L39" s="145"/>
      <c r="M39" s="145"/>
      <c r="N39" s="145"/>
      <c r="O39" s="145"/>
      <c r="P39" s="145" t="s">
        <v>12</v>
      </c>
      <c r="Q39" s="145" t="s">
        <v>13</v>
      </c>
      <c r="R39" s="145" t="s">
        <v>14</v>
      </c>
      <c r="S39" s="167" t="s">
        <v>76</v>
      </c>
      <c r="T39" s="168"/>
      <c r="U39" s="168"/>
      <c r="V39" s="169"/>
    </row>
    <row r="40" s="166" customFormat="true" ht="18" hidden="false" customHeight="true" outlineLevel="0" collapsed="false">
      <c r="B40" s="145"/>
      <c r="C40" s="145"/>
      <c r="D40" s="145"/>
      <c r="E40" s="145"/>
      <c r="F40" s="145"/>
      <c r="G40" s="145"/>
      <c r="H40" s="144" t="s">
        <v>101</v>
      </c>
      <c r="I40" s="144" t="s">
        <v>102</v>
      </c>
      <c r="J40" s="144" t="s">
        <v>103</v>
      </c>
      <c r="K40" s="144" t="s">
        <v>18</v>
      </c>
      <c r="L40" s="144" t="s">
        <v>19</v>
      </c>
      <c r="M40" s="144" t="s">
        <v>104</v>
      </c>
      <c r="N40" s="144" t="s">
        <v>21</v>
      </c>
      <c r="O40" s="144" t="s">
        <v>22</v>
      </c>
      <c r="P40" s="145"/>
      <c r="Q40" s="145"/>
      <c r="R40" s="145"/>
      <c r="S40" s="167"/>
      <c r="T40" s="168"/>
      <c r="U40" s="168"/>
      <c r="V40" s="169"/>
    </row>
    <row r="41" s="146" customFormat="true" ht="18" hidden="false" customHeight="true" outlineLevel="0" collapsed="false">
      <c r="A41" s="4"/>
      <c r="B41" s="144" t="n">
        <v>3</v>
      </c>
      <c r="C41" s="147" t="n">
        <f aca="false">S1!C7</f>
        <v>0</v>
      </c>
      <c r="D41" s="147" t="str">
        <f aca="false">Ave!C7</f>
        <v>ሀቢባ ሰኢድ ይማም</v>
      </c>
      <c r="E41" s="147" t="str">
        <f aca="false">S1!E7</f>
        <v>F</v>
      </c>
      <c r="F41" s="147" t="n">
        <f aca="false">S1!F7</f>
        <v>7</v>
      </c>
      <c r="G41" s="144" t="s">
        <v>105</v>
      </c>
      <c r="H41" s="143" t="n">
        <f aca="false">S1!G7</f>
        <v>62</v>
      </c>
      <c r="I41" s="143" t="n">
        <f aca="false">S1!H7</f>
        <v>70</v>
      </c>
      <c r="J41" s="143" t="n">
        <f aca="false">S1!I7</f>
        <v>83</v>
      </c>
      <c r="K41" s="143" t="n">
        <f aca="false">S1!J7</f>
        <v>55</v>
      </c>
      <c r="L41" s="143" t="n">
        <f aca="false">S1!K7</f>
        <v>62</v>
      </c>
      <c r="M41" s="143" t="n">
        <f aca="false">S1!L7</f>
        <v>69</v>
      </c>
      <c r="N41" s="143" t="n">
        <f aca="false">S1!M7</f>
        <v>55</v>
      </c>
      <c r="O41" s="143" t="n">
        <f aca="false">S1!N7</f>
        <v>55</v>
      </c>
      <c r="P41" s="144" t="n">
        <f aca="false">S1!P7</f>
        <v>511</v>
      </c>
      <c r="Q41" s="143" t="n">
        <f aca="false">S1!Q7</f>
        <v>63.875</v>
      </c>
      <c r="R41" s="144" t="n">
        <f aca="false">S1!R7</f>
        <v>44</v>
      </c>
      <c r="S41" s="148" t="str">
        <f aca="false">Ave!Q7</f>
        <v>ተዛውራለች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="146" customFormat="true" ht="18" hidden="false" customHeight="true" outlineLevel="0" collapsed="false">
      <c r="A42" s="4"/>
      <c r="B42" s="144"/>
      <c r="C42" s="147"/>
      <c r="D42" s="147"/>
      <c r="E42" s="147"/>
      <c r="F42" s="147"/>
      <c r="G42" s="144" t="s">
        <v>106</v>
      </c>
      <c r="H42" s="143" t="n">
        <f aca="false">S2!G7</f>
        <v>62</v>
      </c>
      <c r="I42" s="143" t="n">
        <f aca="false">S2!H7</f>
        <v>70</v>
      </c>
      <c r="J42" s="143" t="n">
        <f aca="false">S2!I7</f>
        <v>83</v>
      </c>
      <c r="K42" s="143" t="n">
        <f aca="false">S2!J7</f>
        <v>55</v>
      </c>
      <c r="L42" s="143" t="n">
        <f aca="false">S2!K7</f>
        <v>62</v>
      </c>
      <c r="M42" s="143" t="n">
        <f aca="false">S2!L7</f>
        <v>69</v>
      </c>
      <c r="N42" s="143" t="n">
        <f aca="false">S2!M7</f>
        <v>55</v>
      </c>
      <c r="O42" s="143" t="n">
        <f aca="false">S2!N7</f>
        <v>55</v>
      </c>
      <c r="P42" s="144" t="n">
        <f aca="false">S2!P7</f>
        <v>511</v>
      </c>
      <c r="Q42" s="149" t="n">
        <f aca="false">S2!Q7</f>
        <v>63.875</v>
      </c>
      <c r="R42" s="144" t="n">
        <f aca="false">S2!R7</f>
        <v>44</v>
      </c>
      <c r="S42" s="148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="4" customFormat="true" ht="18" hidden="false" customHeight="true" outlineLevel="0" collapsed="false">
      <c r="B43" s="144"/>
      <c r="C43" s="147"/>
      <c r="D43" s="147"/>
      <c r="E43" s="147"/>
      <c r="F43" s="147"/>
      <c r="G43" s="145" t="s">
        <v>13</v>
      </c>
      <c r="H43" s="150" t="n">
        <f aca="false">Ave!F7</f>
        <v>62</v>
      </c>
      <c r="I43" s="150" t="n">
        <f aca="false">Ave!G7</f>
        <v>70</v>
      </c>
      <c r="J43" s="150" t="n">
        <f aca="false">Ave!H7</f>
        <v>83</v>
      </c>
      <c r="K43" s="150" t="n">
        <f aca="false">Ave!I7</f>
        <v>55</v>
      </c>
      <c r="L43" s="150" t="n">
        <f aca="false">Ave!J7</f>
        <v>62</v>
      </c>
      <c r="M43" s="150" t="n">
        <f aca="false">Ave!K7</f>
        <v>69</v>
      </c>
      <c r="N43" s="150" t="n">
        <f aca="false">Ave!L7</f>
        <v>55</v>
      </c>
      <c r="O43" s="150" t="n">
        <f aca="false">Ave!M7</f>
        <v>55</v>
      </c>
      <c r="P43" s="145" t="n">
        <f aca="false">Ave!N7</f>
        <v>511</v>
      </c>
      <c r="Q43" s="150" t="n">
        <f aca="false">Ave!O7</f>
        <v>63.875</v>
      </c>
      <c r="R43" s="145" t="n">
        <f aca="false">Ave!P7</f>
        <v>44</v>
      </c>
      <c r="S43" s="148"/>
    </row>
    <row r="44" s="101" customFormat="true" ht="15" hidden="false" customHeight="true" outlineLevel="0" collapsed="false"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2"/>
      <c r="T44" s="152"/>
      <c r="U44" s="152"/>
      <c r="V44" s="153"/>
    </row>
    <row r="45" s="101" customFormat="true" ht="15" hidden="false" customHeight="true" outlineLevel="0" collapsed="false">
      <c r="B45" s="154" t="s">
        <v>107</v>
      </c>
      <c r="C45" s="154"/>
      <c r="D45" s="154"/>
      <c r="E45" s="154"/>
      <c r="F45" s="155" t="s">
        <v>108</v>
      </c>
      <c r="G45" s="155"/>
      <c r="H45" s="155"/>
      <c r="I45" s="155"/>
      <c r="J45" s="155"/>
      <c r="K45" s="155"/>
      <c r="L45" s="155"/>
      <c r="M45" s="155"/>
      <c r="N45" s="156" t="s">
        <v>109</v>
      </c>
      <c r="O45" s="156"/>
      <c r="P45" s="156"/>
      <c r="Q45" s="156"/>
      <c r="R45" s="156"/>
      <c r="S45" s="156"/>
      <c r="T45" s="156"/>
      <c r="U45" s="156"/>
      <c r="V45" s="156"/>
    </row>
    <row r="46" s="101" customFormat="true" ht="15" hidden="false" customHeight="true" outlineLevel="0" collapsed="false">
      <c r="B46" s="155" t="s">
        <v>110</v>
      </c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157" t="s">
        <v>115</v>
      </c>
      <c r="O46" s="157"/>
      <c r="P46" s="157"/>
      <c r="Q46" s="157"/>
      <c r="R46" s="157"/>
      <c r="S46" s="157"/>
      <c r="T46" s="157"/>
      <c r="U46" s="157"/>
      <c r="V46" s="157"/>
    </row>
    <row r="47" s="101" customFormat="true" ht="15" hidden="false" customHeight="true" outlineLevel="0" collapsed="false">
      <c r="B47" s="155" t="s">
        <v>110</v>
      </c>
      <c r="C47" s="155"/>
      <c r="D47" s="155"/>
      <c r="E47" s="155"/>
      <c r="F47" s="155"/>
      <c r="G47" s="155"/>
      <c r="H47" s="155"/>
      <c r="I47" s="155"/>
      <c r="J47" s="155"/>
      <c r="K47" s="155"/>
      <c r="L47" s="155"/>
      <c r="M47" s="155"/>
      <c r="N47" s="152"/>
      <c r="O47" s="152"/>
      <c r="P47" s="152"/>
      <c r="Q47" s="152"/>
      <c r="R47" s="152"/>
      <c r="S47" s="152"/>
      <c r="T47" s="152"/>
      <c r="U47" s="152"/>
      <c r="V47" s="153"/>
    </row>
    <row r="48" s="101" customFormat="true" ht="15" hidden="false" customHeight="true" outlineLevel="0" collapsed="false"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6" t="s">
        <v>112</v>
      </c>
      <c r="O48" s="156"/>
      <c r="P48" s="156"/>
      <c r="Q48" s="156"/>
      <c r="R48" s="156"/>
      <c r="S48" s="156"/>
      <c r="T48" s="156"/>
      <c r="U48" s="156"/>
      <c r="V48" s="156"/>
    </row>
    <row r="49" s="101" customFormat="true" ht="15" hidden="false" customHeight="true" outlineLevel="0" collapsed="false">
      <c r="B49" s="159" t="s">
        <v>113</v>
      </c>
      <c r="C49" s="159"/>
      <c r="D49" s="159"/>
      <c r="E49" s="159"/>
      <c r="F49" s="159"/>
      <c r="G49" s="159"/>
      <c r="H49" s="159"/>
      <c r="I49" s="159"/>
      <c r="J49" s="159"/>
      <c r="K49" s="159"/>
      <c r="L49" s="159"/>
      <c r="M49" s="159"/>
      <c r="N49" s="152"/>
      <c r="O49" s="152"/>
      <c r="P49" s="152"/>
      <c r="Q49" s="152"/>
      <c r="R49" s="152"/>
      <c r="S49" s="152"/>
      <c r="T49" s="152"/>
      <c r="U49" s="152"/>
      <c r="V49" s="153"/>
    </row>
    <row r="50" s="101" customFormat="true" ht="15" hidden="false" customHeight="true" outlineLevel="0" collapsed="false"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52"/>
      <c r="U50" s="152"/>
      <c r="V50" s="153"/>
    </row>
    <row r="51" s="101" customFormat="true" ht="15" hidden="false" customHeight="true" outlineLevel="0" collapsed="false">
      <c r="B51" s="159" t="s">
        <v>114</v>
      </c>
      <c r="C51" s="159"/>
      <c r="D51" s="159"/>
      <c r="E51" s="159"/>
      <c r="F51" s="159"/>
      <c r="G51" s="159"/>
      <c r="H51" s="159"/>
      <c r="I51" s="159"/>
      <c r="J51" s="159"/>
      <c r="K51" s="159"/>
      <c r="L51" s="159"/>
      <c r="M51" s="159"/>
      <c r="N51" s="152"/>
      <c r="O51" s="152"/>
      <c r="P51" s="152"/>
      <c r="Q51" s="152"/>
      <c r="R51" s="152"/>
      <c r="S51" s="152"/>
      <c r="T51" s="152"/>
      <c r="U51" s="152"/>
      <c r="V51" s="153"/>
    </row>
    <row r="52" s="101" customFormat="true" ht="15" hidden="false" customHeight="true" outlineLevel="0" collapsed="false">
      <c r="B52" s="160"/>
      <c r="C52" s="160"/>
      <c r="D52" s="160"/>
      <c r="E52" s="160"/>
      <c r="F52" s="160"/>
      <c r="G52" s="160"/>
      <c r="H52" s="160"/>
      <c r="I52" s="160"/>
      <c r="J52" s="160"/>
      <c r="K52" s="160"/>
      <c r="L52" s="160"/>
      <c r="M52" s="160"/>
      <c r="N52" s="152"/>
      <c r="O52" s="152"/>
      <c r="P52" s="152"/>
      <c r="Q52" s="152"/>
      <c r="R52" s="152"/>
      <c r="S52" s="152"/>
      <c r="T52" s="152"/>
      <c r="U52" s="152"/>
      <c r="V52" s="153"/>
    </row>
    <row r="53" s="101" customFormat="true" ht="15" hidden="false" customHeight="true" outlineLevel="0" collapsed="false">
      <c r="B53" s="160"/>
      <c r="C53" s="160"/>
      <c r="D53" s="160"/>
      <c r="E53" s="160"/>
      <c r="F53" s="160"/>
      <c r="G53" s="160"/>
      <c r="H53" s="160"/>
      <c r="I53" s="160"/>
      <c r="J53" s="160"/>
      <c r="K53" s="160"/>
      <c r="L53" s="160"/>
      <c r="M53" s="160"/>
      <c r="N53" s="152"/>
      <c r="O53" s="152"/>
      <c r="P53" s="152"/>
      <c r="Q53" s="152"/>
      <c r="R53" s="152"/>
      <c r="S53" s="152"/>
      <c r="T53" s="152"/>
      <c r="U53" s="152"/>
      <c r="V53" s="153"/>
    </row>
    <row r="54" s="101" customFormat="true" ht="15" hidden="false" customHeight="true" outlineLevel="0" collapsed="false">
      <c r="B54" s="160"/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0"/>
      <c r="N54" s="152"/>
      <c r="O54" s="152"/>
      <c r="P54" s="152"/>
      <c r="Q54" s="152"/>
      <c r="R54" s="152"/>
      <c r="S54" s="152"/>
      <c r="T54" s="152"/>
      <c r="U54" s="152"/>
      <c r="V54" s="153"/>
    </row>
    <row r="55" s="101" customFormat="true" ht="15" hidden="false" customHeight="true" outlineLevel="0" collapsed="false">
      <c r="B55" s="158"/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2"/>
      <c r="O55" s="152"/>
      <c r="P55" s="152"/>
      <c r="Q55" s="152"/>
      <c r="R55" s="152"/>
      <c r="S55" s="152"/>
      <c r="T55" s="152"/>
      <c r="U55" s="152"/>
      <c r="V55" s="153"/>
    </row>
    <row r="56" s="161" customFormat="true" ht="15" hidden="false" customHeight="true" outlineLevel="0" collapsed="false">
      <c r="B56" s="162"/>
      <c r="C56" s="162"/>
      <c r="D56" s="163" t="s">
        <v>0</v>
      </c>
      <c r="E56" s="161" t="s">
        <v>1</v>
      </c>
      <c r="M56" s="161" t="s">
        <v>100</v>
      </c>
      <c r="V56" s="164"/>
    </row>
    <row r="57" s="161" customFormat="true" ht="15" hidden="false" customHeight="true" outlineLevel="0" collapsed="false">
      <c r="B57" s="162"/>
      <c r="C57" s="162"/>
      <c r="D57" s="163"/>
      <c r="E57" s="165"/>
      <c r="F57" s="165"/>
      <c r="G57" s="165"/>
      <c r="H57" s="165" t="s">
        <v>3</v>
      </c>
      <c r="I57" s="165"/>
      <c r="J57" s="165"/>
      <c r="K57" s="161" t="s">
        <v>4</v>
      </c>
      <c r="V57" s="164"/>
    </row>
    <row r="58" s="166" customFormat="true" ht="18" hidden="false" customHeight="true" outlineLevel="0" collapsed="false">
      <c r="B58" s="145" t="s">
        <v>5</v>
      </c>
      <c r="C58" s="145"/>
      <c r="D58" s="145" t="s">
        <v>7</v>
      </c>
      <c r="E58" s="145" t="s">
        <v>8</v>
      </c>
      <c r="F58" s="145" t="s">
        <v>9</v>
      </c>
      <c r="G58" s="145" t="s">
        <v>88</v>
      </c>
      <c r="H58" s="145" t="s">
        <v>10</v>
      </c>
      <c r="I58" s="145"/>
      <c r="J58" s="145"/>
      <c r="K58" s="145"/>
      <c r="L58" s="145"/>
      <c r="M58" s="145"/>
      <c r="N58" s="145"/>
      <c r="O58" s="145"/>
      <c r="P58" s="145" t="s">
        <v>12</v>
      </c>
      <c r="Q58" s="145" t="s">
        <v>13</v>
      </c>
      <c r="R58" s="145" t="s">
        <v>14</v>
      </c>
      <c r="S58" s="167" t="s">
        <v>76</v>
      </c>
      <c r="T58" s="168"/>
      <c r="U58" s="168"/>
      <c r="V58" s="169"/>
    </row>
    <row r="59" s="166" customFormat="true" ht="18" hidden="false" customHeight="true" outlineLevel="0" collapsed="false">
      <c r="B59" s="145"/>
      <c r="C59" s="145"/>
      <c r="D59" s="145"/>
      <c r="E59" s="145"/>
      <c r="F59" s="145"/>
      <c r="G59" s="145"/>
      <c r="H59" s="144" t="s">
        <v>101</v>
      </c>
      <c r="I59" s="144" t="s">
        <v>102</v>
      </c>
      <c r="J59" s="144" t="s">
        <v>103</v>
      </c>
      <c r="K59" s="144" t="s">
        <v>18</v>
      </c>
      <c r="L59" s="144" t="s">
        <v>19</v>
      </c>
      <c r="M59" s="144" t="s">
        <v>104</v>
      </c>
      <c r="N59" s="144" t="s">
        <v>21</v>
      </c>
      <c r="O59" s="144" t="s">
        <v>22</v>
      </c>
      <c r="P59" s="145"/>
      <c r="Q59" s="145"/>
      <c r="R59" s="145"/>
      <c r="S59" s="167"/>
      <c r="T59" s="168"/>
      <c r="U59" s="168"/>
      <c r="V59" s="169"/>
    </row>
    <row r="60" s="146" customFormat="true" ht="18" hidden="false" customHeight="true" outlineLevel="0" collapsed="false">
      <c r="A60" s="4"/>
      <c r="B60" s="144" t="n">
        <v>4</v>
      </c>
      <c r="C60" s="147" t="n">
        <f aca="false">S1!C8</f>
        <v>0</v>
      </c>
      <c r="D60" s="147" t="str">
        <f aca="false">Ave!C8</f>
        <v>ሀያት ሙሀመድ ካሳው</v>
      </c>
      <c r="E60" s="147" t="str">
        <f aca="false">S1!E8</f>
        <v>F</v>
      </c>
      <c r="F60" s="147" t="n">
        <f aca="false">S1!F8</f>
        <v>7</v>
      </c>
      <c r="G60" s="144" t="s">
        <v>105</v>
      </c>
      <c r="H60" s="143" t="n">
        <f aca="false">S1!G8</f>
        <v>87</v>
      </c>
      <c r="I60" s="143" t="n">
        <f aca="false">S1!H8</f>
        <v>91</v>
      </c>
      <c r="J60" s="143" t="n">
        <f aca="false">S1!I8</f>
        <v>83</v>
      </c>
      <c r="K60" s="143" t="n">
        <f aca="false">S1!J8</f>
        <v>79</v>
      </c>
      <c r="L60" s="143" t="n">
        <f aca="false">S1!K8</f>
        <v>89</v>
      </c>
      <c r="M60" s="143" t="n">
        <f aca="false">S1!L8</f>
        <v>78</v>
      </c>
      <c r="N60" s="143" t="n">
        <f aca="false">S1!M8</f>
        <v>65</v>
      </c>
      <c r="O60" s="143" t="n">
        <f aca="false">S1!N8</f>
        <v>71</v>
      </c>
      <c r="P60" s="144" t="n">
        <f aca="false">S1!P8</f>
        <v>643</v>
      </c>
      <c r="Q60" s="143" t="n">
        <f aca="false">S1!Q8</f>
        <v>80.375</v>
      </c>
      <c r="R60" s="144" t="n">
        <f aca="false">S1!R8</f>
        <v>21</v>
      </c>
      <c r="S60" s="148" t="str">
        <f aca="false">Ave!Q8</f>
        <v>ተዛውራለች</v>
      </c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</row>
    <row r="61" s="146" customFormat="true" ht="18" hidden="false" customHeight="true" outlineLevel="0" collapsed="false">
      <c r="A61" s="4"/>
      <c r="B61" s="144"/>
      <c r="C61" s="147"/>
      <c r="D61" s="147"/>
      <c r="E61" s="147"/>
      <c r="F61" s="147"/>
      <c r="G61" s="144" t="s">
        <v>106</v>
      </c>
      <c r="H61" s="143" t="n">
        <f aca="false">S2!G8</f>
        <v>87</v>
      </c>
      <c r="I61" s="143" t="n">
        <f aca="false">S2!H8</f>
        <v>91</v>
      </c>
      <c r="J61" s="143" t="n">
        <f aca="false">S2!I8</f>
        <v>83</v>
      </c>
      <c r="K61" s="143" t="n">
        <f aca="false">S2!J8</f>
        <v>79</v>
      </c>
      <c r="L61" s="143" t="n">
        <f aca="false">S2!K8</f>
        <v>89</v>
      </c>
      <c r="M61" s="143" t="n">
        <f aca="false">S2!L8</f>
        <v>78</v>
      </c>
      <c r="N61" s="143" t="n">
        <f aca="false">S2!M8</f>
        <v>65</v>
      </c>
      <c r="O61" s="143" t="n">
        <f aca="false">S2!N8</f>
        <v>71</v>
      </c>
      <c r="P61" s="144" t="n">
        <f aca="false">S2!P8</f>
        <v>643</v>
      </c>
      <c r="Q61" s="149" t="n">
        <f aca="false">S2!Q8</f>
        <v>80.375</v>
      </c>
      <c r="R61" s="144" t="n">
        <f aca="false">S2!R8</f>
        <v>21</v>
      </c>
      <c r="S61" s="148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</row>
    <row r="62" s="4" customFormat="true" ht="18" hidden="false" customHeight="true" outlineLevel="0" collapsed="false">
      <c r="B62" s="144"/>
      <c r="C62" s="147"/>
      <c r="D62" s="147"/>
      <c r="E62" s="147"/>
      <c r="F62" s="147"/>
      <c r="G62" s="145" t="s">
        <v>13</v>
      </c>
      <c r="H62" s="150" t="n">
        <f aca="false">Ave!F8</f>
        <v>87</v>
      </c>
      <c r="I62" s="150" t="n">
        <f aca="false">Ave!G8</f>
        <v>91</v>
      </c>
      <c r="J62" s="150" t="n">
        <f aca="false">Ave!H8</f>
        <v>83</v>
      </c>
      <c r="K62" s="150" t="n">
        <f aca="false">Ave!I8</f>
        <v>79</v>
      </c>
      <c r="L62" s="150" t="n">
        <f aca="false">Ave!J8</f>
        <v>89</v>
      </c>
      <c r="M62" s="150" t="n">
        <f aca="false">Ave!K8</f>
        <v>78</v>
      </c>
      <c r="N62" s="150" t="n">
        <f aca="false">Ave!L8</f>
        <v>65</v>
      </c>
      <c r="O62" s="150" t="n">
        <f aca="false">Ave!M8</f>
        <v>71</v>
      </c>
      <c r="P62" s="145" t="n">
        <f aca="false">Ave!N8</f>
        <v>643</v>
      </c>
      <c r="Q62" s="150" t="n">
        <f aca="false">Ave!O8</f>
        <v>80.375</v>
      </c>
      <c r="R62" s="145" t="n">
        <f aca="false">Ave!P8</f>
        <v>21</v>
      </c>
      <c r="S62" s="148"/>
    </row>
    <row r="63" s="101" customFormat="true" ht="15" hidden="false" customHeight="true" outlineLevel="0" collapsed="false"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2"/>
      <c r="T63" s="152"/>
      <c r="U63" s="152"/>
      <c r="V63" s="153"/>
    </row>
    <row r="64" s="101" customFormat="true" ht="15" hidden="false" customHeight="true" outlineLevel="0" collapsed="false">
      <c r="B64" s="154" t="s">
        <v>107</v>
      </c>
      <c r="C64" s="154"/>
      <c r="D64" s="154"/>
      <c r="E64" s="154"/>
      <c r="F64" s="155" t="s">
        <v>108</v>
      </c>
      <c r="G64" s="155"/>
      <c r="H64" s="155"/>
      <c r="I64" s="155"/>
      <c r="J64" s="155"/>
      <c r="K64" s="155"/>
      <c r="L64" s="155"/>
      <c r="M64" s="155"/>
      <c r="N64" s="156" t="s">
        <v>109</v>
      </c>
      <c r="O64" s="156"/>
      <c r="P64" s="156"/>
      <c r="Q64" s="156"/>
      <c r="R64" s="156"/>
      <c r="S64" s="156"/>
      <c r="T64" s="156"/>
      <c r="U64" s="156"/>
      <c r="V64" s="156"/>
    </row>
    <row r="65" s="101" customFormat="true" ht="15" hidden="false" customHeight="true" outlineLevel="0" collapsed="false">
      <c r="B65" s="155" t="s">
        <v>110</v>
      </c>
      <c r="C65" s="155"/>
      <c r="D65" s="155"/>
      <c r="E65" s="155"/>
      <c r="F65" s="155"/>
      <c r="G65" s="155"/>
      <c r="H65" s="155"/>
      <c r="I65" s="155"/>
      <c r="J65" s="155"/>
      <c r="K65" s="155"/>
      <c r="L65" s="155"/>
      <c r="M65" s="155"/>
      <c r="N65" s="157" t="s">
        <v>115</v>
      </c>
      <c r="O65" s="157"/>
      <c r="P65" s="157"/>
      <c r="Q65" s="157"/>
      <c r="R65" s="157"/>
      <c r="S65" s="157"/>
      <c r="T65" s="157"/>
      <c r="U65" s="157"/>
      <c r="V65" s="157"/>
    </row>
    <row r="66" s="101" customFormat="true" ht="15" hidden="false" customHeight="true" outlineLevel="0" collapsed="false">
      <c r="B66" s="155" t="s">
        <v>110</v>
      </c>
      <c r="C66" s="155"/>
      <c r="D66" s="155"/>
      <c r="E66" s="155"/>
      <c r="F66" s="155"/>
      <c r="G66" s="155"/>
      <c r="H66" s="155"/>
      <c r="I66" s="155"/>
      <c r="J66" s="155"/>
      <c r="K66" s="155"/>
      <c r="L66" s="155"/>
      <c r="M66" s="155"/>
      <c r="N66" s="152"/>
      <c r="O66" s="152"/>
      <c r="P66" s="152"/>
      <c r="Q66" s="152"/>
      <c r="R66" s="152"/>
      <c r="S66" s="152"/>
      <c r="T66" s="152"/>
      <c r="U66" s="152"/>
      <c r="V66" s="153"/>
    </row>
    <row r="67" s="101" customFormat="true" ht="15" hidden="false" customHeight="true" outlineLevel="0" collapsed="false"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56" t="s">
        <v>112</v>
      </c>
      <c r="O67" s="156"/>
      <c r="P67" s="156"/>
      <c r="Q67" s="156"/>
      <c r="R67" s="156"/>
      <c r="S67" s="156"/>
      <c r="T67" s="156"/>
      <c r="U67" s="156"/>
      <c r="V67" s="156"/>
    </row>
    <row r="68" s="101" customFormat="true" ht="15" hidden="false" customHeight="true" outlineLevel="0" collapsed="false">
      <c r="B68" s="159" t="s">
        <v>113</v>
      </c>
      <c r="C68" s="159"/>
      <c r="D68" s="159"/>
      <c r="E68" s="159"/>
      <c r="F68" s="159"/>
      <c r="G68" s="159"/>
      <c r="H68" s="159"/>
      <c r="I68" s="159"/>
      <c r="J68" s="159"/>
      <c r="K68" s="159"/>
      <c r="L68" s="159"/>
      <c r="M68" s="159"/>
      <c r="N68" s="152"/>
      <c r="O68" s="152"/>
      <c r="P68" s="152"/>
      <c r="Q68" s="152"/>
      <c r="R68" s="152"/>
      <c r="S68" s="152"/>
      <c r="T68" s="152"/>
      <c r="U68" s="152"/>
      <c r="V68" s="153"/>
    </row>
    <row r="69" s="101" customFormat="true" ht="15" hidden="false" customHeight="true" outlineLevel="0" collapsed="false">
      <c r="B69" s="152"/>
      <c r="C69" s="152"/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52"/>
      <c r="R69" s="152"/>
      <c r="S69" s="152"/>
      <c r="T69" s="152"/>
      <c r="U69" s="152"/>
      <c r="V69" s="153"/>
    </row>
    <row r="70" s="101" customFormat="true" ht="15" hidden="false" customHeight="true" outlineLevel="0" collapsed="false">
      <c r="B70" s="159" t="s">
        <v>114</v>
      </c>
      <c r="C70" s="159"/>
      <c r="D70" s="159"/>
      <c r="E70" s="159"/>
      <c r="F70" s="159"/>
      <c r="G70" s="159"/>
      <c r="H70" s="159"/>
      <c r="I70" s="159"/>
      <c r="J70" s="159"/>
      <c r="K70" s="159"/>
      <c r="L70" s="159"/>
      <c r="M70" s="159"/>
      <c r="N70" s="152"/>
      <c r="O70" s="152"/>
      <c r="P70" s="152"/>
      <c r="Q70" s="152"/>
      <c r="R70" s="152"/>
      <c r="S70" s="152"/>
      <c r="T70" s="152"/>
      <c r="U70" s="152"/>
      <c r="V70" s="153"/>
    </row>
    <row r="71" s="101" customFormat="true" ht="15" hidden="false" customHeight="true" outlineLevel="0" collapsed="false">
      <c r="B71" s="160"/>
      <c r="C71" s="160"/>
      <c r="D71" s="160"/>
      <c r="E71" s="160"/>
      <c r="F71" s="160"/>
      <c r="G71" s="160"/>
      <c r="H71" s="160"/>
      <c r="I71" s="160"/>
      <c r="J71" s="160"/>
      <c r="K71" s="160"/>
      <c r="L71" s="160"/>
      <c r="M71" s="160"/>
      <c r="N71" s="152"/>
      <c r="O71" s="152"/>
      <c r="P71" s="152"/>
      <c r="Q71" s="152"/>
      <c r="R71" s="152"/>
      <c r="S71" s="152"/>
      <c r="T71" s="152"/>
      <c r="U71" s="152"/>
      <c r="V71" s="153"/>
    </row>
    <row r="72" s="101" customFormat="true" ht="15" hidden="false" customHeight="true" outlineLevel="0" collapsed="false">
      <c r="B72" s="158"/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  <c r="N72" s="152"/>
      <c r="O72" s="152"/>
      <c r="P72" s="152"/>
      <c r="Q72" s="152"/>
      <c r="R72" s="152"/>
      <c r="S72" s="152"/>
      <c r="T72" s="152"/>
      <c r="U72" s="152"/>
      <c r="V72" s="153"/>
    </row>
    <row r="73" s="161" customFormat="true" ht="15" hidden="false" customHeight="true" outlineLevel="0" collapsed="false">
      <c r="B73" s="162"/>
      <c r="C73" s="162"/>
      <c r="D73" s="163" t="s">
        <v>0</v>
      </c>
      <c r="E73" s="161" t="s">
        <v>1</v>
      </c>
      <c r="M73" s="161" t="s">
        <v>100</v>
      </c>
      <c r="V73" s="164"/>
    </row>
    <row r="74" s="161" customFormat="true" ht="15" hidden="false" customHeight="true" outlineLevel="0" collapsed="false">
      <c r="B74" s="162"/>
      <c r="C74" s="162"/>
      <c r="D74" s="163"/>
      <c r="E74" s="165"/>
      <c r="F74" s="165"/>
      <c r="G74" s="165"/>
      <c r="H74" s="165" t="s">
        <v>3</v>
      </c>
      <c r="I74" s="165"/>
      <c r="J74" s="165"/>
      <c r="K74" s="161" t="s">
        <v>4</v>
      </c>
      <c r="V74" s="164"/>
    </row>
    <row r="75" s="166" customFormat="true" ht="18" hidden="false" customHeight="true" outlineLevel="0" collapsed="false">
      <c r="B75" s="145" t="s">
        <v>5</v>
      </c>
      <c r="C75" s="145"/>
      <c r="D75" s="145" t="s">
        <v>7</v>
      </c>
      <c r="E75" s="145" t="s">
        <v>8</v>
      </c>
      <c r="F75" s="145" t="s">
        <v>9</v>
      </c>
      <c r="G75" s="145" t="s">
        <v>88</v>
      </c>
      <c r="H75" s="145" t="s">
        <v>10</v>
      </c>
      <c r="I75" s="145"/>
      <c r="J75" s="145"/>
      <c r="K75" s="145"/>
      <c r="L75" s="145"/>
      <c r="M75" s="145"/>
      <c r="N75" s="145"/>
      <c r="O75" s="145"/>
      <c r="P75" s="145" t="s">
        <v>12</v>
      </c>
      <c r="Q75" s="145" t="s">
        <v>13</v>
      </c>
      <c r="R75" s="145" t="s">
        <v>14</v>
      </c>
      <c r="S75" s="167" t="s">
        <v>76</v>
      </c>
      <c r="T75" s="168"/>
      <c r="U75" s="168"/>
      <c r="V75" s="169"/>
    </row>
    <row r="76" s="166" customFormat="true" ht="18" hidden="false" customHeight="true" outlineLevel="0" collapsed="false">
      <c r="B76" s="145"/>
      <c r="C76" s="145"/>
      <c r="D76" s="145"/>
      <c r="E76" s="145"/>
      <c r="F76" s="145"/>
      <c r="G76" s="145"/>
      <c r="H76" s="144" t="s">
        <v>101</v>
      </c>
      <c r="I76" s="144" t="s">
        <v>102</v>
      </c>
      <c r="J76" s="144" t="s">
        <v>103</v>
      </c>
      <c r="K76" s="144" t="s">
        <v>18</v>
      </c>
      <c r="L76" s="144" t="s">
        <v>19</v>
      </c>
      <c r="M76" s="144" t="s">
        <v>104</v>
      </c>
      <c r="N76" s="144" t="s">
        <v>21</v>
      </c>
      <c r="O76" s="144" t="s">
        <v>22</v>
      </c>
      <c r="P76" s="145"/>
      <c r="Q76" s="145"/>
      <c r="R76" s="145"/>
      <c r="S76" s="167"/>
      <c r="T76" s="168"/>
      <c r="U76" s="168"/>
      <c r="V76" s="169"/>
    </row>
    <row r="77" s="146" customFormat="true" ht="18" hidden="false" customHeight="true" outlineLevel="0" collapsed="false">
      <c r="A77" s="4"/>
      <c r="B77" s="144" t="n">
        <v>5</v>
      </c>
      <c r="C77" s="147" t="n">
        <f aca="false">S1!C9</f>
        <v>0</v>
      </c>
      <c r="D77" s="147" t="str">
        <f aca="false">Ave!C9</f>
        <v>ሉቅማነልሀኪም ሙሀመድ ኑርየ</v>
      </c>
      <c r="E77" s="147" t="str">
        <f aca="false">S1!E9</f>
        <v>M</v>
      </c>
      <c r="F77" s="147" t="n">
        <f aca="false">S1!F9</f>
        <v>7</v>
      </c>
      <c r="G77" s="144" t="s">
        <v>105</v>
      </c>
      <c r="H77" s="143" t="n">
        <f aca="false">S1!G9</f>
        <v>90</v>
      </c>
      <c r="I77" s="143" t="n">
        <f aca="false">S1!H9</f>
        <v>81</v>
      </c>
      <c r="J77" s="143" t="n">
        <f aca="false">S1!I9</f>
        <v>84</v>
      </c>
      <c r="K77" s="143" t="n">
        <f aca="false">S1!J9</f>
        <v>73</v>
      </c>
      <c r="L77" s="143" t="n">
        <f aca="false">S1!K9</f>
        <v>88</v>
      </c>
      <c r="M77" s="143" t="n">
        <f aca="false">S1!L9</f>
        <v>78</v>
      </c>
      <c r="N77" s="143" t="n">
        <f aca="false">S1!M9</f>
        <v>76</v>
      </c>
      <c r="O77" s="143" t="n">
        <f aca="false">S1!N9</f>
        <v>94</v>
      </c>
      <c r="P77" s="144" t="n">
        <f aca="false">S1!P9</f>
        <v>664</v>
      </c>
      <c r="Q77" s="143" t="n">
        <f aca="false">S1!Q9</f>
        <v>83</v>
      </c>
      <c r="R77" s="144" t="n">
        <f aca="false">S1!R9</f>
        <v>16</v>
      </c>
      <c r="S77" s="148" t="str">
        <f aca="false">Ave!Q9</f>
        <v>ተዛውሯል</v>
      </c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</row>
    <row r="78" s="146" customFormat="true" ht="18" hidden="false" customHeight="true" outlineLevel="0" collapsed="false">
      <c r="A78" s="4"/>
      <c r="B78" s="144"/>
      <c r="C78" s="147"/>
      <c r="D78" s="147"/>
      <c r="E78" s="147"/>
      <c r="F78" s="147"/>
      <c r="G78" s="144" t="s">
        <v>106</v>
      </c>
      <c r="H78" s="143" t="n">
        <f aca="false">S2!G9</f>
        <v>90</v>
      </c>
      <c r="I78" s="143" t="n">
        <f aca="false">S2!H9</f>
        <v>81</v>
      </c>
      <c r="J78" s="143" t="n">
        <f aca="false">S2!I9</f>
        <v>84</v>
      </c>
      <c r="K78" s="143" t="n">
        <f aca="false">S2!J9</f>
        <v>73</v>
      </c>
      <c r="L78" s="143" t="n">
        <f aca="false">S2!K9</f>
        <v>88</v>
      </c>
      <c r="M78" s="143" t="n">
        <f aca="false">S2!L9</f>
        <v>78</v>
      </c>
      <c r="N78" s="143" t="n">
        <f aca="false">S2!M9</f>
        <v>76</v>
      </c>
      <c r="O78" s="143" t="n">
        <f aca="false">S2!N9</f>
        <v>94</v>
      </c>
      <c r="P78" s="144" t="n">
        <f aca="false">S2!P9</f>
        <v>664</v>
      </c>
      <c r="Q78" s="149" t="n">
        <f aca="false">S2!Q9</f>
        <v>83</v>
      </c>
      <c r="R78" s="144" t="n">
        <f aca="false">S2!R9</f>
        <v>16</v>
      </c>
      <c r="S78" s="148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</row>
    <row r="79" s="4" customFormat="true" ht="18" hidden="false" customHeight="true" outlineLevel="0" collapsed="false">
      <c r="B79" s="144"/>
      <c r="C79" s="147"/>
      <c r="D79" s="147"/>
      <c r="E79" s="147"/>
      <c r="F79" s="147"/>
      <c r="G79" s="145" t="s">
        <v>13</v>
      </c>
      <c r="H79" s="150" t="n">
        <f aca="false">Ave!F9</f>
        <v>90</v>
      </c>
      <c r="I79" s="150" t="n">
        <f aca="false">Ave!G9</f>
        <v>81</v>
      </c>
      <c r="J79" s="150" t="n">
        <f aca="false">Ave!H9</f>
        <v>84</v>
      </c>
      <c r="K79" s="150" t="n">
        <f aca="false">Ave!I9</f>
        <v>73</v>
      </c>
      <c r="L79" s="150" t="n">
        <f aca="false">Ave!J9</f>
        <v>88</v>
      </c>
      <c r="M79" s="150" t="n">
        <f aca="false">Ave!K9</f>
        <v>78</v>
      </c>
      <c r="N79" s="150" t="n">
        <f aca="false">Ave!L9</f>
        <v>76</v>
      </c>
      <c r="O79" s="150" t="n">
        <f aca="false">Ave!M9</f>
        <v>94</v>
      </c>
      <c r="P79" s="145" t="n">
        <f aca="false">Ave!N9</f>
        <v>664</v>
      </c>
      <c r="Q79" s="150" t="n">
        <f aca="false">Ave!O9</f>
        <v>83</v>
      </c>
      <c r="R79" s="145" t="n">
        <f aca="false">Ave!P9</f>
        <v>16</v>
      </c>
      <c r="S79" s="148"/>
    </row>
    <row r="80" s="101" customFormat="true" ht="15" hidden="false" customHeight="true" outlineLevel="0" collapsed="false">
      <c r="B80" s="151"/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2"/>
      <c r="T80" s="152"/>
      <c r="U80" s="152"/>
      <c r="V80" s="153"/>
    </row>
    <row r="81" s="101" customFormat="true" ht="15" hidden="false" customHeight="true" outlineLevel="0" collapsed="false">
      <c r="B81" s="154" t="s">
        <v>107</v>
      </c>
      <c r="C81" s="154"/>
      <c r="D81" s="154"/>
      <c r="E81" s="154"/>
      <c r="F81" s="155" t="s">
        <v>108</v>
      </c>
      <c r="G81" s="155"/>
      <c r="H81" s="155"/>
      <c r="I81" s="155"/>
      <c r="J81" s="155"/>
      <c r="K81" s="155"/>
      <c r="L81" s="155"/>
      <c r="M81" s="155"/>
      <c r="N81" s="156" t="s">
        <v>109</v>
      </c>
      <c r="O81" s="156"/>
      <c r="P81" s="156"/>
      <c r="Q81" s="156"/>
      <c r="R81" s="156"/>
      <c r="S81" s="156"/>
      <c r="T81" s="156"/>
      <c r="U81" s="156"/>
      <c r="V81" s="156"/>
    </row>
    <row r="82" s="101" customFormat="true" ht="15" hidden="false" customHeight="true" outlineLevel="0" collapsed="false">
      <c r="B82" s="155" t="s">
        <v>110</v>
      </c>
      <c r="C82" s="155"/>
      <c r="D82" s="155"/>
      <c r="E82" s="155"/>
      <c r="F82" s="155"/>
      <c r="G82" s="155"/>
      <c r="H82" s="155"/>
      <c r="I82" s="155"/>
      <c r="J82" s="155"/>
      <c r="K82" s="155"/>
      <c r="L82" s="155"/>
      <c r="M82" s="155"/>
      <c r="N82" s="157" t="s">
        <v>115</v>
      </c>
      <c r="O82" s="157"/>
      <c r="P82" s="157"/>
      <c r="Q82" s="157"/>
      <c r="R82" s="157"/>
      <c r="S82" s="157"/>
      <c r="T82" s="157"/>
      <c r="U82" s="157"/>
      <c r="V82" s="157"/>
    </row>
    <row r="83" s="101" customFormat="true" ht="15" hidden="false" customHeight="true" outlineLevel="0" collapsed="false">
      <c r="B83" s="155" t="s">
        <v>110</v>
      </c>
      <c r="C83" s="155"/>
      <c r="D83" s="155"/>
      <c r="E83" s="155"/>
      <c r="F83" s="155"/>
      <c r="G83" s="155"/>
      <c r="H83" s="155"/>
      <c r="I83" s="155"/>
      <c r="J83" s="155"/>
      <c r="K83" s="155"/>
      <c r="L83" s="155"/>
      <c r="M83" s="155"/>
      <c r="N83" s="152"/>
      <c r="O83" s="152"/>
      <c r="P83" s="152"/>
      <c r="Q83" s="152"/>
      <c r="R83" s="152"/>
      <c r="S83" s="152"/>
      <c r="T83" s="152"/>
      <c r="U83" s="152"/>
      <c r="V83" s="153"/>
    </row>
    <row r="84" s="101" customFormat="true" ht="15" hidden="false" customHeight="true" outlineLevel="0" collapsed="false">
      <c r="B84" s="158"/>
      <c r="C84" s="158"/>
      <c r="D84" s="158"/>
      <c r="E84" s="158"/>
      <c r="F84" s="158"/>
      <c r="G84" s="158"/>
      <c r="H84" s="158"/>
      <c r="I84" s="158"/>
      <c r="J84" s="158"/>
      <c r="K84" s="158"/>
      <c r="L84" s="158"/>
      <c r="M84" s="158"/>
      <c r="N84" s="156" t="s">
        <v>112</v>
      </c>
      <c r="O84" s="156"/>
      <c r="P84" s="156"/>
      <c r="Q84" s="156"/>
      <c r="R84" s="156"/>
      <c r="S84" s="156"/>
      <c r="T84" s="156"/>
      <c r="U84" s="156"/>
      <c r="V84" s="156"/>
    </row>
    <row r="85" s="101" customFormat="true" ht="15" hidden="false" customHeight="true" outlineLevel="0" collapsed="false">
      <c r="B85" s="159" t="s">
        <v>113</v>
      </c>
      <c r="C85" s="159"/>
      <c r="D85" s="159"/>
      <c r="E85" s="159"/>
      <c r="F85" s="159"/>
      <c r="G85" s="159"/>
      <c r="H85" s="159"/>
      <c r="I85" s="159"/>
      <c r="J85" s="159"/>
      <c r="K85" s="159"/>
      <c r="L85" s="159"/>
      <c r="M85" s="159"/>
      <c r="N85" s="152"/>
      <c r="O85" s="152"/>
      <c r="P85" s="152"/>
      <c r="Q85" s="152"/>
      <c r="R85" s="152"/>
      <c r="S85" s="152"/>
      <c r="T85" s="152"/>
      <c r="U85" s="152"/>
      <c r="V85" s="153"/>
    </row>
    <row r="86" s="101" customFormat="true" ht="15" hidden="false" customHeight="true" outlineLevel="0" collapsed="false">
      <c r="B86" s="152"/>
      <c r="C86" s="152"/>
      <c r="D86" s="152"/>
      <c r="E86" s="152"/>
      <c r="F86" s="152"/>
      <c r="G86" s="152"/>
      <c r="H86" s="152"/>
      <c r="I86" s="152"/>
      <c r="J86" s="152"/>
      <c r="K86" s="152"/>
      <c r="L86" s="152"/>
      <c r="M86" s="152"/>
      <c r="N86" s="152"/>
      <c r="O86" s="152"/>
      <c r="P86" s="152"/>
      <c r="Q86" s="152"/>
      <c r="R86" s="152"/>
      <c r="S86" s="152"/>
      <c r="T86" s="152"/>
      <c r="U86" s="152"/>
      <c r="V86" s="153"/>
    </row>
    <row r="87" s="101" customFormat="true" ht="15" hidden="false" customHeight="true" outlineLevel="0" collapsed="false">
      <c r="B87" s="159" t="s">
        <v>114</v>
      </c>
      <c r="C87" s="159"/>
      <c r="D87" s="159"/>
      <c r="E87" s="159"/>
      <c r="F87" s="159"/>
      <c r="G87" s="159"/>
      <c r="H87" s="159"/>
      <c r="I87" s="159"/>
      <c r="J87" s="159"/>
      <c r="K87" s="159"/>
      <c r="L87" s="159"/>
      <c r="M87" s="159"/>
      <c r="N87" s="152"/>
      <c r="O87" s="152"/>
      <c r="P87" s="152"/>
      <c r="Q87" s="152"/>
      <c r="R87" s="152"/>
      <c r="S87" s="152"/>
      <c r="T87" s="152"/>
      <c r="U87" s="152"/>
      <c r="V87" s="153"/>
    </row>
    <row r="88" s="101" customFormat="true" ht="15" hidden="false" customHeight="true" outlineLevel="0" collapsed="false">
      <c r="B88" s="160"/>
      <c r="C88" s="160"/>
      <c r="D88" s="160"/>
      <c r="E88" s="160"/>
      <c r="F88" s="160"/>
      <c r="G88" s="160"/>
      <c r="H88" s="160"/>
      <c r="I88" s="160"/>
      <c r="J88" s="160"/>
      <c r="K88" s="160"/>
      <c r="L88" s="160"/>
      <c r="M88" s="160"/>
      <c r="N88" s="152"/>
      <c r="O88" s="152"/>
      <c r="P88" s="152"/>
      <c r="Q88" s="152"/>
      <c r="R88" s="152"/>
      <c r="S88" s="152"/>
      <c r="T88" s="152"/>
      <c r="U88" s="152"/>
      <c r="V88" s="153"/>
    </row>
    <row r="89" s="101" customFormat="true" ht="15" hidden="false" customHeight="true" outlineLevel="0" collapsed="false">
      <c r="B89" s="160"/>
      <c r="C89" s="160"/>
      <c r="D89" s="160"/>
      <c r="E89" s="160"/>
      <c r="F89" s="160"/>
      <c r="G89" s="160"/>
      <c r="H89" s="160"/>
      <c r="I89" s="160"/>
      <c r="J89" s="160"/>
      <c r="K89" s="160"/>
      <c r="L89" s="160"/>
      <c r="M89" s="160"/>
      <c r="N89" s="152"/>
      <c r="O89" s="152"/>
      <c r="P89" s="152"/>
      <c r="Q89" s="152"/>
      <c r="R89" s="152"/>
      <c r="S89" s="152"/>
      <c r="T89" s="152"/>
      <c r="U89" s="152"/>
      <c r="V89" s="153"/>
    </row>
    <row r="90" s="101" customFormat="true" ht="15" hidden="false" customHeight="true" outlineLevel="0" collapsed="false">
      <c r="B90" s="160"/>
      <c r="C90" s="160"/>
      <c r="D90" s="160"/>
      <c r="E90" s="160"/>
      <c r="F90" s="160"/>
      <c r="G90" s="160"/>
      <c r="H90" s="160"/>
      <c r="I90" s="160"/>
      <c r="J90" s="160"/>
      <c r="K90" s="160"/>
      <c r="L90" s="160"/>
      <c r="M90" s="160"/>
      <c r="N90" s="152"/>
      <c r="O90" s="152"/>
      <c r="P90" s="152"/>
      <c r="Q90" s="152"/>
      <c r="R90" s="152"/>
      <c r="S90" s="152"/>
      <c r="T90" s="152"/>
      <c r="U90" s="152"/>
      <c r="V90" s="153"/>
    </row>
    <row r="91" s="101" customFormat="true" ht="15" hidden="false" customHeight="true" outlineLevel="0" collapsed="false">
      <c r="B91" s="158"/>
      <c r="C91" s="158"/>
      <c r="D91" s="158"/>
      <c r="E91" s="158"/>
      <c r="F91" s="158"/>
      <c r="G91" s="158"/>
      <c r="H91" s="158"/>
      <c r="I91" s="158"/>
      <c r="J91" s="158"/>
      <c r="K91" s="158"/>
      <c r="L91" s="158"/>
      <c r="M91" s="158"/>
      <c r="N91" s="152"/>
      <c r="O91" s="152"/>
      <c r="P91" s="152"/>
      <c r="Q91" s="152"/>
      <c r="R91" s="152"/>
      <c r="S91" s="152"/>
      <c r="T91" s="152"/>
      <c r="U91" s="152"/>
      <c r="V91" s="153"/>
    </row>
    <row r="92" s="161" customFormat="true" ht="15" hidden="false" customHeight="true" outlineLevel="0" collapsed="false">
      <c r="B92" s="162"/>
      <c r="C92" s="162"/>
      <c r="D92" s="163" t="s">
        <v>0</v>
      </c>
      <c r="E92" s="161" t="s">
        <v>1</v>
      </c>
      <c r="M92" s="161" t="s">
        <v>100</v>
      </c>
      <c r="V92" s="164"/>
    </row>
    <row r="93" s="161" customFormat="true" ht="15.75" hidden="false" customHeight="true" outlineLevel="0" collapsed="false">
      <c r="B93" s="162"/>
      <c r="C93" s="162"/>
      <c r="D93" s="163"/>
      <c r="E93" s="165"/>
      <c r="F93" s="165"/>
      <c r="G93" s="165"/>
      <c r="H93" s="165" t="s">
        <v>3</v>
      </c>
      <c r="I93" s="165"/>
      <c r="J93" s="165"/>
      <c r="K93" s="161" t="s">
        <v>4</v>
      </c>
      <c r="V93" s="164"/>
    </row>
    <row r="94" s="166" customFormat="true" ht="18" hidden="false" customHeight="true" outlineLevel="0" collapsed="false">
      <c r="B94" s="145" t="s">
        <v>5</v>
      </c>
      <c r="C94" s="145"/>
      <c r="D94" s="145" t="s">
        <v>7</v>
      </c>
      <c r="E94" s="145" t="s">
        <v>8</v>
      </c>
      <c r="F94" s="145" t="s">
        <v>9</v>
      </c>
      <c r="G94" s="145" t="s">
        <v>88</v>
      </c>
      <c r="H94" s="145" t="s">
        <v>10</v>
      </c>
      <c r="I94" s="145"/>
      <c r="J94" s="145"/>
      <c r="K94" s="145"/>
      <c r="L94" s="145"/>
      <c r="M94" s="145"/>
      <c r="N94" s="145"/>
      <c r="O94" s="145"/>
      <c r="P94" s="145" t="s">
        <v>12</v>
      </c>
      <c r="Q94" s="145" t="s">
        <v>13</v>
      </c>
      <c r="R94" s="145" t="s">
        <v>14</v>
      </c>
      <c r="S94" s="167" t="s">
        <v>76</v>
      </c>
      <c r="T94" s="168"/>
      <c r="U94" s="168"/>
      <c r="V94" s="169"/>
    </row>
    <row r="95" s="166" customFormat="true" ht="18" hidden="false" customHeight="true" outlineLevel="0" collapsed="false">
      <c r="B95" s="145"/>
      <c r="C95" s="145"/>
      <c r="D95" s="145"/>
      <c r="E95" s="145"/>
      <c r="F95" s="145"/>
      <c r="G95" s="145"/>
      <c r="H95" s="144" t="s">
        <v>101</v>
      </c>
      <c r="I95" s="144" t="s">
        <v>102</v>
      </c>
      <c r="J95" s="144" t="s">
        <v>103</v>
      </c>
      <c r="K95" s="144" t="s">
        <v>18</v>
      </c>
      <c r="L95" s="144" t="s">
        <v>19</v>
      </c>
      <c r="M95" s="144" t="s">
        <v>104</v>
      </c>
      <c r="N95" s="144" t="s">
        <v>21</v>
      </c>
      <c r="O95" s="144" t="s">
        <v>22</v>
      </c>
      <c r="P95" s="145"/>
      <c r="Q95" s="145"/>
      <c r="R95" s="145"/>
      <c r="S95" s="167"/>
      <c r="T95" s="168"/>
      <c r="U95" s="168"/>
      <c r="V95" s="169"/>
    </row>
    <row r="96" s="146" customFormat="true" ht="18" hidden="false" customHeight="true" outlineLevel="0" collapsed="false">
      <c r="A96" s="4"/>
      <c r="B96" s="144" t="n">
        <v>6</v>
      </c>
      <c r="C96" s="147" t="n">
        <f aca="false">S1!C10</f>
        <v>0</v>
      </c>
      <c r="D96" s="147" t="str">
        <f aca="false">Ave!C10</f>
        <v>መስኡድ ጀማል አህመድ</v>
      </c>
      <c r="E96" s="147" t="str">
        <f aca="false">S1!E10</f>
        <v>M</v>
      </c>
      <c r="F96" s="147" t="n">
        <f aca="false">S1!F10</f>
        <v>7</v>
      </c>
      <c r="G96" s="144" t="s">
        <v>105</v>
      </c>
      <c r="H96" s="143" t="n">
        <f aca="false">S1!G10</f>
        <v>65</v>
      </c>
      <c r="I96" s="143" t="n">
        <f aca="false">S1!H10</f>
        <v>77</v>
      </c>
      <c r="J96" s="143" t="n">
        <f aca="false">S1!I10</f>
        <v>57</v>
      </c>
      <c r="K96" s="143" t="n">
        <f aca="false">S1!J10</f>
        <v>61</v>
      </c>
      <c r="L96" s="143" t="n">
        <f aca="false">S1!K10</f>
        <v>67</v>
      </c>
      <c r="M96" s="143" t="n">
        <f aca="false">S1!L10</f>
        <v>80</v>
      </c>
      <c r="N96" s="143" t="n">
        <f aca="false">S1!M10</f>
        <v>66</v>
      </c>
      <c r="O96" s="143" t="n">
        <f aca="false">S1!N10</f>
        <v>69</v>
      </c>
      <c r="P96" s="144" t="n">
        <f aca="false">S1!P10</f>
        <v>542</v>
      </c>
      <c r="Q96" s="143" t="n">
        <f aca="false">S1!Q10</f>
        <v>67.75</v>
      </c>
      <c r="R96" s="144" t="n">
        <f aca="false">S1!R10</f>
        <v>39</v>
      </c>
      <c r="S96" s="148" t="str">
        <f aca="false">Ave!Q10</f>
        <v>ተዛውሯል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</row>
    <row r="97" s="146" customFormat="true" ht="18" hidden="false" customHeight="true" outlineLevel="0" collapsed="false">
      <c r="A97" s="4"/>
      <c r="B97" s="144"/>
      <c r="C97" s="147"/>
      <c r="D97" s="147"/>
      <c r="E97" s="147"/>
      <c r="F97" s="147"/>
      <c r="G97" s="144" t="s">
        <v>106</v>
      </c>
      <c r="H97" s="143" t="n">
        <f aca="false">S2!G10</f>
        <v>65</v>
      </c>
      <c r="I97" s="143" t="n">
        <f aca="false">S2!H10</f>
        <v>77</v>
      </c>
      <c r="J97" s="143" t="n">
        <f aca="false">S2!I10</f>
        <v>57</v>
      </c>
      <c r="K97" s="143" t="n">
        <f aca="false">S2!J10</f>
        <v>61</v>
      </c>
      <c r="L97" s="143" t="n">
        <f aca="false">S2!K10</f>
        <v>67</v>
      </c>
      <c r="M97" s="143" t="n">
        <f aca="false">S2!L10</f>
        <v>80</v>
      </c>
      <c r="N97" s="143" t="n">
        <f aca="false">S2!M10</f>
        <v>66</v>
      </c>
      <c r="O97" s="143" t="n">
        <f aca="false">S2!N10</f>
        <v>69</v>
      </c>
      <c r="P97" s="144" t="n">
        <f aca="false">S2!P10</f>
        <v>542</v>
      </c>
      <c r="Q97" s="149" t="n">
        <f aca="false">S2!Q10</f>
        <v>67.75</v>
      </c>
      <c r="R97" s="144" t="n">
        <f aca="false">S2!R10</f>
        <v>39</v>
      </c>
      <c r="S97" s="148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</row>
    <row r="98" s="4" customFormat="true" ht="18" hidden="false" customHeight="true" outlineLevel="0" collapsed="false">
      <c r="B98" s="144"/>
      <c r="C98" s="147"/>
      <c r="D98" s="147"/>
      <c r="E98" s="147"/>
      <c r="F98" s="147"/>
      <c r="G98" s="145" t="s">
        <v>13</v>
      </c>
      <c r="H98" s="150" t="n">
        <f aca="false">Ave!F10</f>
        <v>65</v>
      </c>
      <c r="I98" s="150" t="n">
        <f aca="false">Ave!G10</f>
        <v>77</v>
      </c>
      <c r="J98" s="150" t="n">
        <f aca="false">Ave!H10</f>
        <v>57</v>
      </c>
      <c r="K98" s="150" t="n">
        <f aca="false">Ave!I10</f>
        <v>61</v>
      </c>
      <c r="L98" s="150" t="n">
        <f aca="false">Ave!J10</f>
        <v>67</v>
      </c>
      <c r="M98" s="150" t="n">
        <f aca="false">Ave!K10</f>
        <v>80</v>
      </c>
      <c r="N98" s="150" t="n">
        <f aca="false">Ave!L10</f>
        <v>66</v>
      </c>
      <c r="O98" s="150" t="n">
        <f aca="false">Ave!M10</f>
        <v>69</v>
      </c>
      <c r="P98" s="145" t="n">
        <f aca="false">Ave!N10</f>
        <v>542</v>
      </c>
      <c r="Q98" s="150" t="n">
        <f aca="false">Ave!O10</f>
        <v>67.75</v>
      </c>
      <c r="R98" s="145" t="n">
        <f aca="false">Ave!P10</f>
        <v>39</v>
      </c>
      <c r="S98" s="148"/>
    </row>
    <row r="99" s="101" customFormat="true" ht="15" hidden="false" customHeight="true" outlineLevel="0" collapsed="false"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2"/>
      <c r="T99" s="152"/>
      <c r="U99" s="152"/>
      <c r="V99" s="153"/>
    </row>
    <row r="100" s="101" customFormat="true" ht="15" hidden="false" customHeight="true" outlineLevel="0" collapsed="false">
      <c r="B100" s="154" t="s">
        <v>107</v>
      </c>
      <c r="C100" s="154"/>
      <c r="D100" s="154"/>
      <c r="E100" s="154"/>
      <c r="F100" s="155" t="s">
        <v>108</v>
      </c>
      <c r="G100" s="155"/>
      <c r="H100" s="155"/>
      <c r="I100" s="155"/>
      <c r="J100" s="155"/>
      <c r="K100" s="155"/>
      <c r="L100" s="155"/>
      <c r="M100" s="155"/>
      <c r="N100" s="156" t="s">
        <v>109</v>
      </c>
      <c r="O100" s="156"/>
      <c r="P100" s="156"/>
      <c r="Q100" s="156"/>
      <c r="R100" s="156"/>
      <c r="S100" s="156"/>
      <c r="T100" s="156"/>
      <c r="U100" s="156"/>
      <c r="V100" s="156"/>
    </row>
    <row r="101" s="101" customFormat="true" ht="15" hidden="false" customHeight="true" outlineLevel="0" collapsed="false">
      <c r="B101" s="155" t="s">
        <v>110</v>
      </c>
      <c r="C101" s="155"/>
      <c r="D101" s="155"/>
      <c r="E101" s="155"/>
      <c r="F101" s="155"/>
      <c r="G101" s="155"/>
      <c r="H101" s="155"/>
      <c r="I101" s="155"/>
      <c r="J101" s="155"/>
      <c r="K101" s="155"/>
      <c r="L101" s="155"/>
      <c r="M101" s="155"/>
      <c r="N101" s="157" t="s">
        <v>115</v>
      </c>
      <c r="O101" s="157"/>
      <c r="P101" s="157"/>
      <c r="Q101" s="157"/>
      <c r="R101" s="157"/>
      <c r="S101" s="157"/>
      <c r="T101" s="157"/>
      <c r="U101" s="157"/>
      <c r="V101" s="157"/>
    </row>
    <row r="102" s="101" customFormat="true" ht="15" hidden="false" customHeight="true" outlineLevel="0" collapsed="false">
      <c r="B102" s="155" t="s">
        <v>110</v>
      </c>
      <c r="C102" s="155"/>
      <c r="D102" s="155"/>
      <c r="E102" s="155"/>
      <c r="F102" s="155"/>
      <c r="G102" s="155"/>
      <c r="H102" s="155"/>
      <c r="I102" s="155"/>
      <c r="J102" s="155"/>
      <c r="K102" s="155"/>
      <c r="L102" s="155"/>
      <c r="M102" s="155"/>
      <c r="N102" s="152"/>
      <c r="O102" s="152"/>
      <c r="P102" s="152"/>
      <c r="Q102" s="152"/>
      <c r="R102" s="152"/>
      <c r="S102" s="152"/>
      <c r="T102" s="152"/>
      <c r="U102" s="152"/>
      <c r="V102" s="153"/>
    </row>
    <row r="103" s="101" customFormat="true" ht="15" hidden="false" customHeight="true" outlineLevel="0" collapsed="false">
      <c r="B103" s="158"/>
      <c r="C103" s="158"/>
      <c r="D103" s="158"/>
      <c r="E103" s="158"/>
      <c r="F103" s="158"/>
      <c r="G103" s="158"/>
      <c r="H103" s="158"/>
      <c r="I103" s="158"/>
      <c r="J103" s="158"/>
      <c r="K103" s="158"/>
      <c r="L103" s="158"/>
      <c r="M103" s="158"/>
      <c r="N103" s="156" t="s">
        <v>112</v>
      </c>
      <c r="O103" s="156"/>
      <c r="P103" s="156"/>
      <c r="Q103" s="156"/>
      <c r="R103" s="156"/>
      <c r="S103" s="156"/>
      <c r="T103" s="156"/>
      <c r="U103" s="156"/>
      <c r="V103" s="156"/>
    </row>
    <row r="104" s="101" customFormat="true" ht="15" hidden="false" customHeight="true" outlineLevel="0" collapsed="false">
      <c r="B104" s="159" t="s">
        <v>113</v>
      </c>
      <c r="C104" s="159"/>
      <c r="D104" s="159"/>
      <c r="E104" s="159"/>
      <c r="F104" s="159"/>
      <c r="G104" s="159"/>
      <c r="H104" s="159"/>
      <c r="I104" s="159"/>
      <c r="J104" s="159"/>
      <c r="K104" s="159"/>
      <c r="L104" s="159"/>
      <c r="M104" s="159"/>
      <c r="N104" s="152"/>
      <c r="O104" s="152"/>
      <c r="P104" s="152"/>
      <c r="Q104" s="152"/>
      <c r="R104" s="152"/>
      <c r="S104" s="152"/>
      <c r="T104" s="152"/>
      <c r="U104" s="152"/>
      <c r="V104" s="153"/>
    </row>
    <row r="105" s="101" customFormat="true" ht="15" hidden="false" customHeight="true" outlineLevel="0" collapsed="false">
      <c r="B105" s="152"/>
      <c r="C105" s="152"/>
      <c r="D105" s="152"/>
      <c r="E105" s="152"/>
      <c r="F105" s="152"/>
      <c r="G105" s="152"/>
      <c r="H105" s="152"/>
      <c r="I105" s="152"/>
      <c r="J105" s="152"/>
      <c r="K105" s="152"/>
      <c r="L105" s="152"/>
      <c r="M105" s="152"/>
      <c r="N105" s="152"/>
      <c r="O105" s="152"/>
      <c r="P105" s="152"/>
      <c r="Q105" s="152"/>
      <c r="R105" s="152"/>
      <c r="S105" s="152"/>
      <c r="T105" s="152"/>
      <c r="U105" s="152"/>
      <c r="V105" s="153"/>
    </row>
    <row r="106" s="101" customFormat="true" ht="15" hidden="false" customHeight="true" outlineLevel="0" collapsed="false">
      <c r="B106" s="159" t="s">
        <v>114</v>
      </c>
      <c r="C106" s="159"/>
      <c r="D106" s="159"/>
      <c r="E106" s="159"/>
      <c r="F106" s="159"/>
      <c r="G106" s="159"/>
      <c r="H106" s="159"/>
      <c r="I106" s="159"/>
      <c r="J106" s="159"/>
      <c r="K106" s="159"/>
      <c r="L106" s="159"/>
      <c r="M106" s="159"/>
      <c r="N106" s="152"/>
      <c r="O106" s="152"/>
      <c r="P106" s="152"/>
      <c r="Q106" s="152"/>
      <c r="R106" s="152"/>
      <c r="S106" s="152"/>
      <c r="T106" s="152"/>
      <c r="U106" s="152"/>
      <c r="V106" s="153"/>
    </row>
    <row r="107" s="101" customFormat="true" ht="15" hidden="false" customHeight="true" outlineLevel="0" collapsed="false">
      <c r="B107" s="160"/>
      <c r="C107" s="160"/>
      <c r="D107" s="160"/>
      <c r="E107" s="160"/>
      <c r="F107" s="160"/>
      <c r="G107" s="160"/>
      <c r="H107" s="160"/>
      <c r="I107" s="160"/>
      <c r="J107" s="160"/>
      <c r="K107" s="160"/>
      <c r="L107" s="160"/>
      <c r="M107" s="160"/>
      <c r="N107" s="152"/>
      <c r="O107" s="152"/>
      <c r="P107" s="152"/>
      <c r="Q107" s="152"/>
      <c r="R107" s="152"/>
      <c r="S107" s="152"/>
      <c r="T107" s="152"/>
      <c r="U107" s="152"/>
      <c r="V107" s="153"/>
    </row>
    <row r="108" s="101" customFormat="true" ht="15" hidden="false" customHeight="true" outlineLevel="0" collapsed="false">
      <c r="B108" s="158"/>
      <c r="C108" s="158"/>
      <c r="D108" s="158"/>
      <c r="E108" s="158"/>
      <c r="F108" s="158"/>
      <c r="G108" s="158"/>
      <c r="H108" s="158"/>
      <c r="I108" s="158"/>
      <c r="J108" s="158"/>
      <c r="K108" s="158"/>
      <c r="L108" s="158"/>
      <c r="M108" s="158"/>
      <c r="N108" s="152"/>
      <c r="O108" s="152"/>
      <c r="P108" s="152"/>
      <c r="Q108" s="152"/>
      <c r="R108" s="152"/>
      <c r="S108" s="152"/>
      <c r="T108" s="152"/>
      <c r="U108" s="152"/>
      <c r="V108" s="153"/>
    </row>
    <row r="109" s="161" customFormat="true" ht="15" hidden="false" customHeight="true" outlineLevel="0" collapsed="false">
      <c r="B109" s="162"/>
      <c r="C109" s="162"/>
      <c r="D109" s="163" t="s">
        <v>0</v>
      </c>
      <c r="E109" s="161" t="s">
        <v>1</v>
      </c>
      <c r="M109" s="161" t="s">
        <v>100</v>
      </c>
      <c r="V109" s="164"/>
    </row>
    <row r="110" s="161" customFormat="true" ht="15" hidden="false" customHeight="true" outlineLevel="0" collapsed="false">
      <c r="B110" s="162"/>
      <c r="C110" s="162"/>
      <c r="D110" s="163"/>
      <c r="E110" s="165"/>
      <c r="F110" s="165"/>
      <c r="G110" s="165"/>
      <c r="H110" s="165" t="s">
        <v>3</v>
      </c>
      <c r="I110" s="165"/>
      <c r="J110" s="165"/>
      <c r="K110" s="161" t="s">
        <v>4</v>
      </c>
      <c r="V110" s="164"/>
    </row>
    <row r="111" s="166" customFormat="true" ht="18" hidden="false" customHeight="true" outlineLevel="0" collapsed="false">
      <c r="B111" s="145" t="s">
        <v>5</v>
      </c>
      <c r="C111" s="145"/>
      <c r="D111" s="145" t="s">
        <v>7</v>
      </c>
      <c r="E111" s="145" t="s">
        <v>8</v>
      </c>
      <c r="F111" s="145" t="s">
        <v>9</v>
      </c>
      <c r="G111" s="145" t="s">
        <v>88</v>
      </c>
      <c r="H111" s="145" t="s">
        <v>10</v>
      </c>
      <c r="I111" s="145"/>
      <c r="J111" s="145"/>
      <c r="K111" s="145"/>
      <c r="L111" s="145"/>
      <c r="M111" s="145"/>
      <c r="N111" s="145"/>
      <c r="O111" s="145"/>
      <c r="P111" s="145" t="s">
        <v>12</v>
      </c>
      <c r="Q111" s="145" t="s">
        <v>13</v>
      </c>
      <c r="R111" s="145" t="s">
        <v>14</v>
      </c>
      <c r="S111" s="167" t="s">
        <v>76</v>
      </c>
      <c r="T111" s="168"/>
      <c r="U111" s="168"/>
      <c r="V111" s="169"/>
    </row>
    <row r="112" s="166" customFormat="true" ht="18" hidden="false" customHeight="true" outlineLevel="0" collapsed="false">
      <c r="B112" s="145"/>
      <c r="C112" s="145"/>
      <c r="D112" s="145"/>
      <c r="E112" s="145"/>
      <c r="F112" s="145"/>
      <c r="G112" s="145"/>
      <c r="H112" s="144" t="s">
        <v>101</v>
      </c>
      <c r="I112" s="144" t="s">
        <v>102</v>
      </c>
      <c r="J112" s="144" t="s">
        <v>103</v>
      </c>
      <c r="K112" s="144" t="s">
        <v>18</v>
      </c>
      <c r="L112" s="144" t="s">
        <v>19</v>
      </c>
      <c r="M112" s="144" t="s">
        <v>104</v>
      </c>
      <c r="N112" s="144" t="s">
        <v>21</v>
      </c>
      <c r="O112" s="144" t="s">
        <v>22</v>
      </c>
      <c r="P112" s="145"/>
      <c r="Q112" s="145"/>
      <c r="R112" s="145"/>
      <c r="S112" s="167"/>
      <c r="T112" s="168"/>
      <c r="U112" s="168"/>
      <c r="V112" s="169"/>
    </row>
    <row r="113" s="146" customFormat="true" ht="18" hidden="false" customHeight="true" outlineLevel="0" collapsed="false">
      <c r="A113" s="4"/>
      <c r="B113" s="144" t="n">
        <v>7</v>
      </c>
      <c r="C113" s="147" t="n">
        <f aca="false">S1!C11</f>
        <v>7</v>
      </c>
      <c r="D113" s="147" t="str">
        <f aca="false">Ave!C11</f>
        <v>ሙሀመድ አሚን ሙሉጌታ</v>
      </c>
      <c r="E113" s="147" t="str">
        <f aca="false">S1!E11</f>
        <v>M</v>
      </c>
      <c r="F113" s="147" t="n">
        <f aca="false">S1!F11</f>
        <v>7</v>
      </c>
      <c r="G113" s="144" t="s">
        <v>105</v>
      </c>
      <c r="H113" s="143" t="n">
        <f aca="false">S1!G11</f>
        <v>97</v>
      </c>
      <c r="I113" s="143" t="n">
        <f aca="false">S1!H11</f>
        <v>99</v>
      </c>
      <c r="J113" s="143" t="n">
        <f aca="false">S1!I11</f>
        <v>83</v>
      </c>
      <c r="K113" s="143" t="n">
        <f aca="false">S1!J11</f>
        <v>93</v>
      </c>
      <c r="L113" s="143" t="n">
        <f aca="false">S1!K11</f>
        <v>96</v>
      </c>
      <c r="M113" s="143" t="n">
        <f aca="false">S1!L11</f>
        <v>98</v>
      </c>
      <c r="N113" s="143" t="n">
        <f aca="false">S1!M11</f>
        <v>93</v>
      </c>
      <c r="O113" s="143" t="n">
        <f aca="false">S1!N11</f>
        <v>96</v>
      </c>
      <c r="P113" s="144" t="n">
        <f aca="false">S1!P11</f>
        <v>755</v>
      </c>
      <c r="Q113" s="143" t="n">
        <f aca="false">S1!Q11</f>
        <v>94.375</v>
      </c>
      <c r="R113" s="144" t="n">
        <f aca="false">S1!R11</f>
        <v>2</v>
      </c>
      <c r="S113" s="148" t="str">
        <f aca="false">Ave!Q11</f>
        <v>ተዛውሯል</v>
      </c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</row>
    <row r="114" s="146" customFormat="true" ht="18" hidden="false" customHeight="true" outlineLevel="0" collapsed="false">
      <c r="A114" s="4"/>
      <c r="B114" s="144"/>
      <c r="C114" s="147"/>
      <c r="D114" s="147"/>
      <c r="E114" s="147"/>
      <c r="F114" s="147"/>
      <c r="G114" s="144" t="s">
        <v>106</v>
      </c>
      <c r="H114" s="143" t="n">
        <f aca="false">S2!G11</f>
        <v>97</v>
      </c>
      <c r="I114" s="143" t="n">
        <f aca="false">S2!H11</f>
        <v>99</v>
      </c>
      <c r="J114" s="143" t="n">
        <f aca="false">S2!I11</f>
        <v>83</v>
      </c>
      <c r="K114" s="143" t="n">
        <f aca="false">S2!J11</f>
        <v>93</v>
      </c>
      <c r="L114" s="143" t="n">
        <f aca="false">S2!K11</f>
        <v>96</v>
      </c>
      <c r="M114" s="143" t="n">
        <f aca="false">S2!L11</f>
        <v>98</v>
      </c>
      <c r="N114" s="143" t="n">
        <f aca="false">S2!M11</f>
        <v>93</v>
      </c>
      <c r="O114" s="143" t="n">
        <f aca="false">S2!N11</f>
        <v>96</v>
      </c>
      <c r="P114" s="144" t="n">
        <f aca="false">S2!P11</f>
        <v>755</v>
      </c>
      <c r="Q114" s="149" t="n">
        <f aca="false">S2!Q11</f>
        <v>94.375</v>
      </c>
      <c r="R114" s="144" t="n">
        <f aca="false">S2!R11</f>
        <v>2</v>
      </c>
      <c r="S114" s="148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</row>
    <row r="115" s="4" customFormat="true" ht="18" hidden="false" customHeight="true" outlineLevel="0" collapsed="false">
      <c r="B115" s="144"/>
      <c r="C115" s="147"/>
      <c r="D115" s="147"/>
      <c r="E115" s="147"/>
      <c r="F115" s="147"/>
      <c r="G115" s="145" t="s">
        <v>13</v>
      </c>
      <c r="H115" s="150" t="n">
        <f aca="false">Ave!F11</f>
        <v>97</v>
      </c>
      <c r="I115" s="150" t="n">
        <f aca="false">Ave!G11</f>
        <v>99</v>
      </c>
      <c r="J115" s="150" t="n">
        <f aca="false">Ave!H11</f>
        <v>83</v>
      </c>
      <c r="K115" s="150" t="n">
        <f aca="false">Ave!I11</f>
        <v>93</v>
      </c>
      <c r="L115" s="150" t="n">
        <f aca="false">Ave!J11</f>
        <v>96</v>
      </c>
      <c r="M115" s="150" t="n">
        <f aca="false">Ave!K11</f>
        <v>98</v>
      </c>
      <c r="N115" s="150" t="n">
        <f aca="false">Ave!L11</f>
        <v>93</v>
      </c>
      <c r="O115" s="150" t="n">
        <f aca="false">Ave!M11</f>
        <v>96</v>
      </c>
      <c r="P115" s="145" t="n">
        <f aca="false">Ave!N11</f>
        <v>755</v>
      </c>
      <c r="Q115" s="150" t="n">
        <f aca="false">Ave!O11</f>
        <v>94.375</v>
      </c>
      <c r="R115" s="145" t="n">
        <f aca="false">Ave!P11</f>
        <v>2</v>
      </c>
      <c r="S115" s="148"/>
    </row>
    <row r="116" s="101" customFormat="true" ht="15" hidden="false" customHeight="true" outlineLevel="0" collapsed="false">
      <c r="B116" s="151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2"/>
      <c r="T116" s="152"/>
      <c r="U116" s="152"/>
      <c r="V116" s="153"/>
    </row>
    <row r="117" s="101" customFormat="true" ht="15" hidden="false" customHeight="true" outlineLevel="0" collapsed="false">
      <c r="B117" s="154" t="s">
        <v>107</v>
      </c>
      <c r="C117" s="154"/>
      <c r="D117" s="154"/>
      <c r="E117" s="154"/>
      <c r="F117" s="155" t="s">
        <v>108</v>
      </c>
      <c r="G117" s="155"/>
      <c r="H117" s="155"/>
      <c r="I117" s="155"/>
      <c r="J117" s="155"/>
      <c r="K117" s="155"/>
      <c r="L117" s="155"/>
      <c r="M117" s="155"/>
      <c r="N117" s="156" t="s">
        <v>109</v>
      </c>
      <c r="O117" s="156"/>
      <c r="P117" s="156"/>
      <c r="Q117" s="156"/>
      <c r="R117" s="156"/>
      <c r="S117" s="156"/>
      <c r="T117" s="156"/>
      <c r="U117" s="156"/>
      <c r="V117" s="156"/>
    </row>
    <row r="118" s="101" customFormat="true" ht="15" hidden="false" customHeight="true" outlineLevel="0" collapsed="false">
      <c r="B118" s="155" t="s">
        <v>110</v>
      </c>
      <c r="C118" s="155"/>
      <c r="D118" s="155"/>
      <c r="E118" s="155"/>
      <c r="F118" s="155"/>
      <c r="G118" s="155"/>
      <c r="H118" s="155"/>
      <c r="I118" s="155"/>
      <c r="J118" s="155"/>
      <c r="K118" s="155"/>
      <c r="L118" s="155"/>
      <c r="M118" s="155"/>
      <c r="N118" s="157" t="s">
        <v>115</v>
      </c>
      <c r="O118" s="157"/>
      <c r="P118" s="157"/>
      <c r="Q118" s="157"/>
      <c r="R118" s="157"/>
      <c r="S118" s="157"/>
      <c r="T118" s="157"/>
      <c r="U118" s="157"/>
      <c r="V118" s="157"/>
    </row>
    <row r="119" s="101" customFormat="true" ht="15" hidden="false" customHeight="true" outlineLevel="0" collapsed="false">
      <c r="B119" s="155" t="s">
        <v>110</v>
      </c>
      <c r="C119" s="155"/>
      <c r="D119" s="155"/>
      <c r="E119" s="155"/>
      <c r="F119" s="155"/>
      <c r="G119" s="155"/>
      <c r="H119" s="155"/>
      <c r="I119" s="155"/>
      <c r="J119" s="155"/>
      <c r="K119" s="155"/>
      <c r="L119" s="155"/>
      <c r="M119" s="155"/>
      <c r="N119" s="152"/>
      <c r="O119" s="152"/>
      <c r="P119" s="152"/>
      <c r="Q119" s="152"/>
      <c r="R119" s="152"/>
      <c r="S119" s="152"/>
      <c r="T119" s="152"/>
      <c r="U119" s="152"/>
      <c r="V119" s="153"/>
    </row>
    <row r="120" s="101" customFormat="true" ht="15" hidden="false" customHeight="true" outlineLevel="0" collapsed="false">
      <c r="B120" s="158"/>
      <c r="C120" s="158"/>
      <c r="D120" s="158"/>
      <c r="E120" s="158"/>
      <c r="F120" s="158"/>
      <c r="G120" s="158"/>
      <c r="H120" s="158"/>
      <c r="I120" s="158"/>
      <c r="J120" s="158"/>
      <c r="K120" s="158"/>
      <c r="L120" s="158"/>
      <c r="M120" s="158"/>
      <c r="N120" s="156" t="s">
        <v>112</v>
      </c>
      <c r="O120" s="156"/>
      <c r="P120" s="156"/>
      <c r="Q120" s="156"/>
      <c r="R120" s="156"/>
      <c r="S120" s="156"/>
      <c r="T120" s="156"/>
      <c r="U120" s="156"/>
      <c r="V120" s="156"/>
    </row>
    <row r="121" s="101" customFormat="true" ht="15" hidden="false" customHeight="true" outlineLevel="0" collapsed="false">
      <c r="B121" s="159" t="s">
        <v>113</v>
      </c>
      <c r="C121" s="159"/>
      <c r="D121" s="159"/>
      <c r="E121" s="159"/>
      <c r="F121" s="159"/>
      <c r="G121" s="159"/>
      <c r="H121" s="159"/>
      <c r="I121" s="159"/>
      <c r="J121" s="159"/>
      <c r="K121" s="159"/>
      <c r="L121" s="159"/>
      <c r="M121" s="159"/>
      <c r="N121" s="152"/>
      <c r="O121" s="152"/>
      <c r="P121" s="152"/>
      <c r="Q121" s="152"/>
      <c r="R121" s="152"/>
      <c r="S121" s="152"/>
      <c r="T121" s="152"/>
      <c r="U121" s="152"/>
      <c r="V121" s="153"/>
    </row>
    <row r="122" s="101" customFormat="true" ht="15" hidden="false" customHeight="true" outlineLevel="0" collapsed="false">
      <c r="B122" s="152"/>
      <c r="C122" s="152"/>
      <c r="D122" s="152"/>
      <c r="E122" s="152"/>
      <c r="F122" s="152"/>
      <c r="G122" s="152"/>
      <c r="H122" s="152"/>
      <c r="I122" s="152"/>
      <c r="J122" s="152"/>
      <c r="K122" s="152"/>
      <c r="L122" s="152"/>
      <c r="M122" s="152"/>
      <c r="N122" s="152"/>
      <c r="O122" s="152"/>
      <c r="P122" s="152"/>
      <c r="Q122" s="152"/>
      <c r="R122" s="152"/>
      <c r="S122" s="152"/>
      <c r="T122" s="152"/>
      <c r="U122" s="152"/>
      <c r="V122" s="153"/>
    </row>
    <row r="123" s="101" customFormat="true" ht="15" hidden="false" customHeight="true" outlineLevel="0" collapsed="false">
      <c r="B123" s="159" t="s">
        <v>114</v>
      </c>
      <c r="C123" s="159"/>
      <c r="D123" s="159"/>
      <c r="E123" s="159"/>
      <c r="F123" s="159"/>
      <c r="G123" s="159"/>
      <c r="H123" s="159"/>
      <c r="I123" s="159"/>
      <c r="J123" s="159"/>
      <c r="K123" s="159"/>
      <c r="L123" s="159"/>
      <c r="M123" s="159"/>
      <c r="N123" s="152"/>
      <c r="O123" s="152"/>
      <c r="P123" s="152"/>
      <c r="Q123" s="152"/>
      <c r="R123" s="152"/>
      <c r="S123" s="152"/>
      <c r="T123" s="152"/>
      <c r="U123" s="152"/>
      <c r="V123" s="153"/>
    </row>
    <row r="124" s="101" customFormat="true" ht="15" hidden="false" customHeight="true" outlineLevel="0" collapsed="false">
      <c r="B124" s="160"/>
      <c r="C124" s="160"/>
      <c r="D124" s="160"/>
      <c r="E124" s="160"/>
      <c r="F124" s="160"/>
      <c r="G124" s="160"/>
      <c r="H124" s="160"/>
      <c r="I124" s="160"/>
      <c r="J124" s="160"/>
      <c r="K124" s="160"/>
      <c r="L124" s="160"/>
      <c r="M124" s="160"/>
      <c r="N124" s="152"/>
      <c r="O124" s="152"/>
      <c r="P124" s="152"/>
      <c r="Q124" s="152"/>
      <c r="R124" s="152"/>
      <c r="S124" s="152"/>
      <c r="T124" s="152"/>
      <c r="U124" s="152"/>
      <c r="V124" s="153"/>
    </row>
    <row r="125" s="101" customFormat="true" ht="15" hidden="false" customHeight="true" outlineLevel="0" collapsed="false">
      <c r="B125" s="160"/>
      <c r="C125" s="160"/>
      <c r="D125" s="160"/>
      <c r="E125" s="160"/>
      <c r="F125" s="160"/>
      <c r="G125" s="160"/>
      <c r="H125" s="160"/>
      <c r="I125" s="160"/>
      <c r="J125" s="160"/>
      <c r="K125" s="160"/>
      <c r="L125" s="160"/>
      <c r="M125" s="160"/>
      <c r="N125" s="152"/>
      <c r="O125" s="152"/>
      <c r="P125" s="152"/>
      <c r="Q125" s="152"/>
      <c r="R125" s="152"/>
      <c r="S125" s="152"/>
      <c r="T125" s="152"/>
      <c r="U125" s="152"/>
      <c r="V125" s="153"/>
    </row>
    <row r="126" s="101" customFormat="true" ht="15" hidden="false" customHeight="true" outlineLevel="0" collapsed="false">
      <c r="B126" s="160"/>
      <c r="C126" s="160"/>
      <c r="D126" s="160"/>
      <c r="E126" s="160"/>
      <c r="F126" s="160"/>
      <c r="G126" s="160"/>
      <c r="H126" s="160"/>
      <c r="I126" s="160"/>
      <c r="J126" s="160"/>
      <c r="K126" s="160"/>
      <c r="L126" s="160"/>
      <c r="M126" s="160"/>
      <c r="N126" s="152"/>
      <c r="O126" s="152"/>
      <c r="P126" s="152"/>
      <c r="Q126" s="152"/>
      <c r="R126" s="152"/>
      <c r="S126" s="152"/>
      <c r="T126" s="152"/>
      <c r="U126" s="152"/>
      <c r="V126" s="153"/>
    </row>
    <row r="127" s="101" customFormat="true" ht="15" hidden="false" customHeight="true" outlineLevel="0" collapsed="false">
      <c r="B127" s="158"/>
      <c r="C127" s="158"/>
      <c r="D127" s="158"/>
      <c r="E127" s="158"/>
      <c r="F127" s="158"/>
      <c r="G127" s="158"/>
      <c r="H127" s="158"/>
      <c r="I127" s="158"/>
      <c r="J127" s="158"/>
      <c r="K127" s="158"/>
      <c r="L127" s="158"/>
      <c r="M127" s="158"/>
      <c r="N127" s="152"/>
      <c r="O127" s="152"/>
      <c r="P127" s="152"/>
      <c r="Q127" s="152"/>
      <c r="R127" s="152"/>
      <c r="S127" s="152"/>
      <c r="T127" s="152"/>
      <c r="U127" s="152"/>
      <c r="V127" s="153"/>
    </row>
    <row r="128" s="161" customFormat="true" ht="15" hidden="false" customHeight="true" outlineLevel="0" collapsed="false">
      <c r="B128" s="162"/>
      <c r="C128" s="162"/>
      <c r="D128" s="163" t="s">
        <v>0</v>
      </c>
      <c r="E128" s="161" t="s">
        <v>1</v>
      </c>
      <c r="M128" s="161" t="s">
        <v>100</v>
      </c>
      <c r="V128" s="164"/>
    </row>
    <row r="129" s="161" customFormat="true" ht="15" hidden="false" customHeight="true" outlineLevel="0" collapsed="false">
      <c r="B129" s="162"/>
      <c r="C129" s="162"/>
      <c r="D129" s="163"/>
      <c r="E129" s="165"/>
      <c r="F129" s="165"/>
      <c r="G129" s="165"/>
      <c r="H129" s="165" t="s">
        <v>3</v>
      </c>
      <c r="I129" s="165"/>
      <c r="J129" s="165"/>
      <c r="K129" s="161" t="s">
        <v>4</v>
      </c>
      <c r="V129" s="164"/>
    </row>
    <row r="130" s="166" customFormat="true" ht="18" hidden="false" customHeight="true" outlineLevel="0" collapsed="false">
      <c r="B130" s="145" t="s">
        <v>5</v>
      </c>
      <c r="C130" s="145"/>
      <c r="D130" s="145" t="s">
        <v>7</v>
      </c>
      <c r="E130" s="145" t="s">
        <v>8</v>
      </c>
      <c r="F130" s="145" t="s">
        <v>9</v>
      </c>
      <c r="G130" s="145" t="s">
        <v>88</v>
      </c>
      <c r="H130" s="145" t="s">
        <v>10</v>
      </c>
      <c r="I130" s="145"/>
      <c r="J130" s="145"/>
      <c r="K130" s="145"/>
      <c r="L130" s="145"/>
      <c r="M130" s="145"/>
      <c r="N130" s="145"/>
      <c r="O130" s="145"/>
      <c r="P130" s="145" t="s">
        <v>12</v>
      </c>
      <c r="Q130" s="145" t="s">
        <v>13</v>
      </c>
      <c r="R130" s="145" t="s">
        <v>14</v>
      </c>
      <c r="S130" s="167" t="s">
        <v>76</v>
      </c>
      <c r="T130" s="168"/>
      <c r="U130" s="168"/>
      <c r="V130" s="169"/>
    </row>
    <row r="131" s="166" customFormat="true" ht="18" hidden="false" customHeight="true" outlineLevel="0" collapsed="false">
      <c r="B131" s="145"/>
      <c r="C131" s="145"/>
      <c r="D131" s="145"/>
      <c r="E131" s="145"/>
      <c r="F131" s="145"/>
      <c r="G131" s="145"/>
      <c r="H131" s="144" t="s">
        <v>101</v>
      </c>
      <c r="I131" s="144" t="s">
        <v>102</v>
      </c>
      <c r="J131" s="144" t="s">
        <v>103</v>
      </c>
      <c r="K131" s="144" t="s">
        <v>18</v>
      </c>
      <c r="L131" s="144" t="s">
        <v>19</v>
      </c>
      <c r="M131" s="144" t="s">
        <v>104</v>
      </c>
      <c r="N131" s="144" t="s">
        <v>21</v>
      </c>
      <c r="O131" s="144" t="s">
        <v>22</v>
      </c>
      <c r="P131" s="145"/>
      <c r="Q131" s="145"/>
      <c r="R131" s="145"/>
      <c r="S131" s="167"/>
      <c r="T131" s="168"/>
      <c r="U131" s="168"/>
      <c r="V131" s="169"/>
    </row>
    <row r="132" s="146" customFormat="true" ht="18" hidden="false" customHeight="true" outlineLevel="0" collapsed="false">
      <c r="A132" s="4"/>
      <c r="B132" s="144" t="n">
        <v>8</v>
      </c>
      <c r="C132" s="147" t="n">
        <f aca="false">S1!C12</f>
        <v>8</v>
      </c>
      <c r="D132" s="147" t="str">
        <f aca="false">Ave!C12</f>
        <v>ሙሀመድ አሚን ጀማል</v>
      </c>
      <c r="E132" s="147" t="str">
        <f aca="false">S1!E12</f>
        <v>M</v>
      </c>
      <c r="F132" s="147" t="n">
        <f aca="false">S1!F12</f>
        <v>7</v>
      </c>
      <c r="G132" s="144" t="s">
        <v>105</v>
      </c>
      <c r="H132" s="143" t="n">
        <f aca="false">S1!G12</f>
        <v>73</v>
      </c>
      <c r="I132" s="143" t="n">
        <f aca="false">S1!H12</f>
        <v>69</v>
      </c>
      <c r="J132" s="143" t="n">
        <f aca="false">S1!I12</f>
        <v>83</v>
      </c>
      <c r="K132" s="143" t="n">
        <f aca="false">S1!J12</f>
        <v>62</v>
      </c>
      <c r="L132" s="143" t="n">
        <f aca="false">S1!K12</f>
        <v>69</v>
      </c>
      <c r="M132" s="143" t="n">
        <f aca="false">S1!L12</f>
        <v>69</v>
      </c>
      <c r="N132" s="143" t="n">
        <f aca="false">S1!M12</f>
        <v>85</v>
      </c>
      <c r="O132" s="143" t="n">
        <f aca="false">S1!N12</f>
        <v>83</v>
      </c>
      <c r="P132" s="144" t="n">
        <f aca="false">S1!P12</f>
        <v>593</v>
      </c>
      <c r="Q132" s="143" t="n">
        <f aca="false">S1!Q12</f>
        <v>74.125</v>
      </c>
      <c r="R132" s="144" t="n">
        <f aca="false">S1!R12</f>
        <v>32</v>
      </c>
      <c r="S132" s="148" t="str">
        <f aca="false">Ave!Q12</f>
        <v>ተዛውሯል</v>
      </c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</row>
    <row r="133" s="146" customFormat="true" ht="18" hidden="false" customHeight="true" outlineLevel="0" collapsed="false">
      <c r="A133" s="4"/>
      <c r="B133" s="144"/>
      <c r="C133" s="147"/>
      <c r="D133" s="147"/>
      <c r="E133" s="147"/>
      <c r="F133" s="147"/>
      <c r="G133" s="144" t="s">
        <v>106</v>
      </c>
      <c r="H133" s="143" t="n">
        <f aca="false">S2!G12</f>
        <v>73</v>
      </c>
      <c r="I133" s="143" t="n">
        <f aca="false">S2!H12</f>
        <v>69</v>
      </c>
      <c r="J133" s="143" t="n">
        <f aca="false">S2!I12</f>
        <v>83</v>
      </c>
      <c r="K133" s="143" t="n">
        <f aca="false">S2!J12</f>
        <v>62</v>
      </c>
      <c r="L133" s="143" t="n">
        <f aca="false">S2!K12</f>
        <v>69</v>
      </c>
      <c r="M133" s="143" t="n">
        <f aca="false">S2!L12</f>
        <v>69</v>
      </c>
      <c r="N133" s="143" t="n">
        <f aca="false">S2!M12</f>
        <v>85</v>
      </c>
      <c r="O133" s="143" t="n">
        <f aca="false">S2!N12</f>
        <v>83</v>
      </c>
      <c r="P133" s="144" t="n">
        <f aca="false">S2!P12</f>
        <v>593</v>
      </c>
      <c r="Q133" s="149" t="n">
        <f aca="false">S2!Q12</f>
        <v>74.125</v>
      </c>
      <c r="R133" s="144" t="n">
        <f aca="false">S2!R12</f>
        <v>32</v>
      </c>
      <c r="S133" s="148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</row>
    <row r="134" s="4" customFormat="true" ht="18" hidden="false" customHeight="true" outlineLevel="0" collapsed="false">
      <c r="B134" s="144"/>
      <c r="C134" s="147"/>
      <c r="D134" s="147"/>
      <c r="E134" s="147"/>
      <c r="F134" s="147"/>
      <c r="G134" s="145" t="s">
        <v>13</v>
      </c>
      <c r="H134" s="150" t="n">
        <f aca="false">Ave!F12</f>
        <v>73</v>
      </c>
      <c r="I134" s="150" t="n">
        <f aca="false">Ave!G12</f>
        <v>69</v>
      </c>
      <c r="J134" s="150" t="n">
        <f aca="false">Ave!H12</f>
        <v>83</v>
      </c>
      <c r="K134" s="150" t="n">
        <f aca="false">Ave!I12</f>
        <v>62</v>
      </c>
      <c r="L134" s="150" t="n">
        <f aca="false">Ave!J12</f>
        <v>69</v>
      </c>
      <c r="M134" s="150" t="n">
        <f aca="false">Ave!K12</f>
        <v>69</v>
      </c>
      <c r="N134" s="150" t="n">
        <f aca="false">Ave!L12</f>
        <v>85</v>
      </c>
      <c r="O134" s="150" t="n">
        <f aca="false">Ave!M12</f>
        <v>83</v>
      </c>
      <c r="P134" s="145" t="n">
        <f aca="false">Ave!N12</f>
        <v>593</v>
      </c>
      <c r="Q134" s="150" t="n">
        <f aca="false">Ave!O12</f>
        <v>74.125</v>
      </c>
      <c r="R134" s="145" t="n">
        <f aca="false">Ave!P12</f>
        <v>32</v>
      </c>
      <c r="S134" s="148"/>
    </row>
    <row r="135" s="101" customFormat="true" ht="15" hidden="false" customHeight="true" outlineLevel="0" collapsed="false">
      <c r="B135" s="151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2"/>
      <c r="T135" s="152"/>
      <c r="U135" s="152"/>
      <c r="V135" s="153"/>
    </row>
    <row r="136" s="101" customFormat="true" ht="15" hidden="false" customHeight="true" outlineLevel="0" collapsed="false">
      <c r="B136" s="154" t="s">
        <v>107</v>
      </c>
      <c r="C136" s="154"/>
      <c r="D136" s="154"/>
      <c r="E136" s="154"/>
      <c r="F136" s="155" t="s">
        <v>108</v>
      </c>
      <c r="G136" s="155"/>
      <c r="H136" s="155"/>
      <c r="I136" s="155"/>
      <c r="J136" s="155"/>
      <c r="K136" s="155"/>
      <c r="L136" s="155"/>
      <c r="M136" s="155"/>
      <c r="N136" s="156" t="s">
        <v>109</v>
      </c>
      <c r="O136" s="156"/>
      <c r="P136" s="156"/>
      <c r="Q136" s="156"/>
      <c r="R136" s="156"/>
      <c r="S136" s="156"/>
      <c r="T136" s="156"/>
      <c r="U136" s="156"/>
      <c r="V136" s="156"/>
    </row>
    <row r="137" s="101" customFormat="true" ht="15" hidden="false" customHeight="true" outlineLevel="0" collapsed="false">
      <c r="B137" s="155" t="s">
        <v>110</v>
      </c>
      <c r="C137" s="155"/>
      <c r="D137" s="155"/>
      <c r="E137" s="155"/>
      <c r="F137" s="155"/>
      <c r="G137" s="155"/>
      <c r="H137" s="155"/>
      <c r="I137" s="155"/>
      <c r="J137" s="155"/>
      <c r="K137" s="155"/>
      <c r="L137" s="155"/>
      <c r="M137" s="155"/>
      <c r="N137" s="157" t="s">
        <v>115</v>
      </c>
      <c r="O137" s="157"/>
      <c r="P137" s="157"/>
      <c r="Q137" s="157"/>
      <c r="R137" s="157"/>
      <c r="S137" s="157"/>
      <c r="T137" s="157"/>
      <c r="U137" s="157"/>
      <c r="V137" s="157"/>
    </row>
    <row r="138" s="101" customFormat="true" ht="15" hidden="false" customHeight="true" outlineLevel="0" collapsed="false">
      <c r="B138" s="155" t="s">
        <v>110</v>
      </c>
      <c r="C138" s="155"/>
      <c r="D138" s="155"/>
      <c r="E138" s="155"/>
      <c r="F138" s="155"/>
      <c r="G138" s="155"/>
      <c r="H138" s="155"/>
      <c r="I138" s="155"/>
      <c r="J138" s="155"/>
      <c r="K138" s="155"/>
      <c r="L138" s="155"/>
      <c r="M138" s="155"/>
      <c r="N138" s="152"/>
      <c r="O138" s="152"/>
      <c r="P138" s="152"/>
      <c r="Q138" s="152"/>
      <c r="R138" s="152"/>
      <c r="S138" s="152"/>
      <c r="T138" s="152"/>
      <c r="U138" s="152"/>
      <c r="V138" s="153"/>
    </row>
    <row r="139" s="101" customFormat="true" ht="15" hidden="false" customHeight="true" outlineLevel="0" collapsed="false">
      <c r="B139" s="158"/>
      <c r="C139" s="158"/>
      <c r="D139" s="158"/>
      <c r="E139" s="158"/>
      <c r="F139" s="158"/>
      <c r="G139" s="158"/>
      <c r="H139" s="158"/>
      <c r="I139" s="158"/>
      <c r="J139" s="158"/>
      <c r="K139" s="158"/>
      <c r="L139" s="158"/>
      <c r="M139" s="158"/>
      <c r="N139" s="156" t="s">
        <v>112</v>
      </c>
      <c r="O139" s="156"/>
      <c r="P139" s="156"/>
      <c r="Q139" s="156"/>
      <c r="R139" s="156"/>
      <c r="S139" s="156"/>
      <c r="T139" s="156"/>
      <c r="U139" s="156"/>
      <c r="V139" s="156"/>
    </row>
    <row r="140" s="101" customFormat="true" ht="15" hidden="false" customHeight="true" outlineLevel="0" collapsed="false">
      <c r="B140" s="159" t="s">
        <v>113</v>
      </c>
      <c r="C140" s="159"/>
      <c r="D140" s="159"/>
      <c r="E140" s="159"/>
      <c r="F140" s="159"/>
      <c r="G140" s="159"/>
      <c r="H140" s="159"/>
      <c r="I140" s="159"/>
      <c r="J140" s="159"/>
      <c r="K140" s="159"/>
      <c r="L140" s="159"/>
      <c r="M140" s="159"/>
      <c r="N140" s="152"/>
      <c r="O140" s="152"/>
      <c r="P140" s="152"/>
      <c r="Q140" s="152"/>
      <c r="R140" s="152"/>
      <c r="S140" s="152"/>
      <c r="T140" s="152"/>
      <c r="U140" s="152"/>
      <c r="V140" s="153"/>
    </row>
    <row r="141" s="101" customFormat="true" ht="15" hidden="false" customHeight="true" outlineLevel="0" collapsed="false">
      <c r="B141" s="152"/>
      <c r="C141" s="152"/>
      <c r="D141" s="152"/>
      <c r="E141" s="152"/>
      <c r="F141" s="152"/>
      <c r="G141" s="152"/>
      <c r="H141" s="152"/>
      <c r="I141" s="152"/>
      <c r="J141" s="152"/>
      <c r="K141" s="152"/>
      <c r="L141" s="152"/>
      <c r="M141" s="152"/>
      <c r="N141" s="152"/>
      <c r="O141" s="152"/>
      <c r="P141" s="152"/>
      <c r="Q141" s="152"/>
      <c r="R141" s="152"/>
      <c r="S141" s="152"/>
      <c r="T141" s="152"/>
      <c r="U141" s="152"/>
      <c r="V141" s="153"/>
    </row>
    <row r="142" s="101" customFormat="true" ht="15" hidden="false" customHeight="true" outlineLevel="0" collapsed="false">
      <c r="B142" s="159" t="s">
        <v>114</v>
      </c>
      <c r="C142" s="159"/>
      <c r="D142" s="159"/>
      <c r="E142" s="159"/>
      <c r="F142" s="159"/>
      <c r="G142" s="159"/>
      <c r="H142" s="159"/>
      <c r="I142" s="159"/>
      <c r="J142" s="159"/>
      <c r="K142" s="159"/>
      <c r="L142" s="159"/>
      <c r="M142" s="159"/>
      <c r="N142" s="152"/>
      <c r="O142" s="152"/>
      <c r="P142" s="152"/>
      <c r="Q142" s="152"/>
      <c r="R142" s="152"/>
      <c r="S142" s="152"/>
      <c r="T142" s="152"/>
      <c r="U142" s="152"/>
      <c r="V142" s="153"/>
    </row>
    <row r="143" s="101" customFormat="true" ht="15" hidden="false" customHeight="true" outlineLevel="0" collapsed="false">
      <c r="B143" s="160"/>
      <c r="C143" s="160"/>
      <c r="D143" s="160"/>
      <c r="E143" s="160"/>
      <c r="F143" s="160"/>
      <c r="G143" s="160"/>
      <c r="H143" s="160"/>
      <c r="I143" s="160"/>
      <c r="J143" s="160"/>
      <c r="K143" s="160"/>
      <c r="L143" s="160"/>
      <c r="M143" s="160"/>
      <c r="N143" s="152"/>
      <c r="O143" s="152"/>
      <c r="P143" s="152"/>
      <c r="Q143" s="152"/>
      <c r="R143" s="152"/>
      <c r="S143" s="152"/>
      <c r="T143" s="152"/>
      <c r="U143" s="152"/>
      <c r="V143" s="153"/>
    </row>
    <row r="144" s="101" customFormat="true" ht="15" hidden="false" customHeight="true" outlineLevel="0" collapsed="false">
      <c r="B144" s="158"/>
      <c r="C144" s="158"/>
      <c r="D144" s="158"/>
      <c r="E144" s="158"/>
      <c r="F144" s="158"/>
      <c r="G144" s="158"/>
      <c r="H144" s="158"/>
      <c r="I144" s="158"/>
      <c r="J144" s="158"/>
      <c r="K144" s="158"/>
      <c r="L144" s="158"/>
      <c r="M144" s="158"/>
      <c r="N144" s="152"/>
      <c r="O144" s="152"/>
      <c r="P144" s="152"/>
      <c r="Q144" s="152"/>
      <c r="R144" s="152"/>
      <c r="S144" s="152"/>
      <c r="T144" s="152"/>
      <c r="U144" s="152"/>
      <c r="V144" s="153"/>
    </row>
    <row r="145" s="161" customFormat="true" ht="15" hidden="false" customHeight="true" outlineLevel="0" collapsed="false">
      <c r="B145" s="162"/>
      <c r="C145" s="162"/>
      <c r="D145" s="163" t="s">
        <v>0</v>
      </c>
      <c r="E145" s="161" t="s">
        <v>1</v>
      </c>
      <c r="M145" s="161" t="s">
        <v>100</v>
      </c>
      <c r="V145" s="164"/>
    </row>
    <row r="146" s="161" customFormat="true" ht="15" hidden="false" customHeight="true" outlineLevel="0" collapsed="false">
      <c r="B146" s="162"/>
      <c r="C146" s="162"/>
      <c r="D146" s="163"/>
      <c r="E146" s="165"/>
      <c r="F146" s="165"/>
      <c r="G146" s="165"/>
      <c r="H146" s="165" t="s">
        <v>3</v>
      </c>
      <c r="I146" s="165"/>
      <c r="J146" s="165"/>
      <c r="K146" s="161" t="s">
        <v>4</v>
      </c>
      <c r="V146" s="164"/>
    </row>
    <row r="147" s="166" customFormat="true" ht="18" hidden="false" customHeight="true" outlineLevel="0" collapsed="false">
      <c r="B147" s="145" t="s">
        <v>5</v>
      </c>
      <c r="C147" s="145"/>
      <c r="D147" s="145" t="s">
        <v>7</v>
      </c>
      <c r="E147" s="145" t="s">
        <v>8</v>
      </c>
      <c r="F147" s="145" t="s">
        <v>9</v>
      </c>
      <c r="G147" s="145" t="s">
        <v>88</v>
      </c>
      <c r="H147" s="145" t="s">
        <v>10</v>
      </c>
      <c r="I147" s="145"/>
      <c r="J147" s="145"/>
      <c r="K147" s="145"/>
      <c r="L147" s="145"/>
      <c r="M147" s="145"/>
      <c r="N147" s="145"/>
      <c r="O147" s="145"/>
      <c r="P147" s="145" t="s">
        <v>12</v>
      </c>
      <c r="Q147" s="145" t="s">
        <v>13</v>
      </c>
      <c r="R147" s="145" t="s">
        <v>14</v>
      </c>
      <c r="S147" s="167" t="s">
        <v>76</v>
      </c>
      <c r="T147" s="168"/>
      <c r="U147" s="168"/>
      <c r="V147" s="169"/>
    </row>
    <row r="148" s="166" customFormat="true" ht="18" hidden="false" customHeight="true" outlineLevel="0" collapsed="false">
      <c r="B148" s="145"/>
      <c r="C148" s="145"/>
      <c r="D148" s="145"/>
      <c r="E148" s="145"/>
      <c r="F148" s="145"/>
      <c r="G148" s="145"/>
      <c r="H148" s="144" t="s">
        <v>101</v>
      </c>
      <c r="I148" s="144" t="s">
        <v>102</v>
      </c>
      <c r="J148" s="144" t="s">
        <v>103</v>
      </c>
      <c r="K148" s="144" t="s">
        <v>18</v>
      </c>
      <c r="L148" s="144" t="s">
        <v>19</v>
      </c>
      <c r="M148" s="144" t="s">
        <v>104</v>
      </c>
      <c r="N148" s="144" t="s">
        <v>21</v>
      </c>
      <c r="O148" s="144" t="s">
        <v>22</v>
      </c>
      <c r="P148" s="145"/>
      <c r="Q148" s="145"/>
      <c r="R148" s="145"/>
      <c r="S148" s="167"/>
      <c r="T148" s="168"/>
      <c r="U148" s="168"/>
      <c r="V148" s="169"/>
    </row>
    <row r="149" s="146" customFormat="true" ht="18" hidden="false" customHeight="true" outlineLevel="0" collapsed="false">
      <c r="A149" s="4"/>
      <c r="B149" s="144" t="n">
        <v>9</v>
      </c>
      <c r="C149" s="144" t="n">
        <f aca="false">S1!C13</f>
        <v>9</v>
      </c>
      <c r="D149" s="147" t="str">
        <f aca="false">Ave!C13</f>
        <v>ሙሀመድ አቡበክር ሰኢድ</v>
      </c>
      <c r="E149" s="144" t="str">
        <f aca="false">S1!E13</f>
        <v>M</v>
      </c>
      <c r="F149" s="144" t="n">
        <f aca="false">S1!F13</f>
        <v>7</v>
      </c>
      <c r="G149" s="144" t="s">
        <v>105</v>
      </c>
      <c r="H149" s="143" t="n">
        <f aca="false">S1!G13</f>
        <v>67</v>
      </c>
      <c r="I149" s="143" t="n">
        <f aca="false">S1!H13</f>
        <v>64</v>
      </c>
      <c r="J149" s="143" t="n">
        <f aca="false">S1!I13</f>
        <v>77</v>
      </c>
      <c r="K149" s="143" t="n">
        <f aca="false">S1!J13</f>
        <v>54</v>
      </c>
      <c r="L149" s="143" t="n">
        <f aca="false">S1!K13</f>
        <v>59</v>
      </c>
      <c r="M149" s="143" t="n">
        <f aca="false">S1!L13</f>
        <v>63</v>
      </c>
      <c r="N149" s="143" t="n">
        <f aca="false">S1!M13</f>
        <v>69</v>
      </c>
      <c r="O149" s="143" t="n">
        <f aca="false">S1!N13</f>
        <v>71</v>
      </c>
      <c r="P149" s="144" t="n">
        <f aca="false">S1!P13</f>
        <v>524</v>
      </c>
      <c r="Q149" s="143" t="n">
        <f aca="false">S1!Q13</f>
        <v>65.5</v>
      </c>
      <c r="R149" s="144" t="n">
        <f aca="false">S1!R13</f>
        <v>41</v>
      </c>
      <c r="S149" s="148" t="str">
        <f aca="false">Ave!Q13</f>
        <v>ተዛውሯል</v>
      </c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</row>
    <row r="150" s="146" customFormat="true" ht="18" hidden="false" customHeight="true" outlineLevel="0" collapsed="false">
      <c r="A150" s="4"/>
      <c r="B150" s="144"/>
      <c r="C150" s="144"/>
      <c r="D150" s="147"/>
      <c r="E150" s="144"/>
      <c r="F150" s="144"/>
      <c r="G150" s="144" t="s">
        <v>106</v>
      </c>
      <c r="H150" s="143" t="n">
        <f aca="false">S2!G13</f>
        <v>67</v>
      </c>
      <c r="I150" s="143" t="n">
        <f aca="false">S2!H13</f>
        <v>64</v>
      </c>
      <c r="J150" s="143" t="n">
        <f aca="false">S2!I13</f>
        <v>77</v>
      </c>
      <c r="K150" s="143" t="n">
        <f aca="false">S2!J13</f>
        <v>54</v>
      </c>
      <c r="L150" s="143" t="n">
        <f aca="false">S2!K13</f>
        <v>59</v>
      </c>
      <c r="M150" s="143" t="n">
        <f aca="false">S2!L13</f>
        <v>63</v>
      </c>
      <c r="N150" s="143" t="n">
        <f aca="false">S2!M13</f>
        <v>69</v>
      </c>
      <c r="O150" s="143" t="n">
        <f aca="false">S2!N13</f>
        <v>71</v>
      </c>
      <c r="P150" s="144" t="n">
        <f aca="false">S2!P13</f>
        <v>524</v>
      </c>
      <c r="Q150" s="149" t="n">
        <f aca="false">S2!Q13</f>
        <v>65.5</v>
      </c>
      <c r="R150" s="144" t="n">
        <f aca="false">S2!R13</f>
        <v>41</v>
      </c>
      <c r="S150" s="148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</row>
    <row r="151" s="4" customFormat="true" ht="18" hidden="false" customHeight="true" outlineLevel="0" collapsed="false">
      <c r="B151" s="144"/>
      <c r="C151" s="144"/>
      <c r="D151" s="147"/>
      <c r="E151" s="144"/>
      <c r="F151" s="144"/>
      <c r="G151" s="145" t="s">
        <v>13</v>
      </c>
      <c r="H151" s="150" t="n">
        <f aca="false">Ave!F13</f>
        <v>67</v>
      </c>
      <c r="I151" s="150" t="n">
        <f aca="false">Ave!G13</f>
        <v>64</v>
      </c>
      <c r="J151" s="150" t="n">
        <f aca="false">Ave!H13</f>
        <v>77</v>
      </c>
      <c r="K151" s="150" t="n">
        <f aca="false">Ave!I13</f>
        <v>54</v>
      </c>
      <c r="L151" s="150" t="n">
        <f aca="false">Ave!J13</f>
        <v>59</v>
      </c>
      <c r="M151" s="150" t="n">
        <f aca="false">Ave!K13</f>
        <v>63</v>
      </c>
      <c r="N151" s="150" t="n">
        <f aca="false">Ave!L13</f>
        <v>69</v>
      </c>
      <c r="O151" s="150" t="n">
        <f aca="false">Ave!M13</f>
        <v>71</v>
      </c>
      <c r="P151" s="145" t="n">
        <f aca="false">Ave!N13</f>
        <v>524</v>
      </c>
      <c r="Q151" s="150" t="n">
        <f aca="false">Ave!O13</f>
        <v>65.5</v>
      </c>
      <c r="R151" s="145" t="n">
        <f aca="false">Ave!P13</f>
        <v>41</v>
      </c>
      <c r="S151" s="148"/>
    </row>
    <row r="152" s="101" customFormat="true" ht="15" hidden="false" customHeight="true" outlineLevel="0" collapsed="false">
      <c r="B152" s="151"/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2"/>
      <c r="T152" s="152"/>
      <c r="U152" s="152"/>
      <c r="V152" s="153"/>
    </row>
    <row r="153" s="101" customFormat="true" ht="15" hidden="false" customHeight="true" outlineLevel="0" collapsed="false">
      <c r="B153" s="154" t="s">
        <v>107</v>
      </c>
      <c r="C153" s="154"/>
      <c r="D153" s="154"/>
      <c r="E153" s="154"/>
      <c r="F153" s="155" t="s">
        <v>108</v>
      </c>
      <c r="G153" s="155"/>
      <c r="H153" s="155"/>
      <c r="I153" s="155"/>
      <c r="J153" s="155"/>
      <c r="K153" s="155"/>
      <c r="L153" s="155"/>
      <c r="M153" s="155"/>
      <c r="N153" s="156" t="s">
        <v>109</v>
      </c>
      <c r="O153" s="156"/>
      <c r="P153" s="156"/>
      <c r="Q153" s="156"/>
      <c r="R153" s="156"/>
      <c r="S153" s="156"/>
      <c r="T153" s="156"/>
      <c r="U153" s="156"/>
      <c r="V153" s="156"/>
    </row>
    <row r="154" s="101" customFormat="true" ht="15" hidden="false" customHeight="true" outlineLevel="0" collapsed="false">
      <c r="B154" s="155" t="s">
        <v>110</v>
      </c>
      <c r="C154" s="155"/>
      <c r="D154" s="155"/>
      <c r="E154" s="155"/>
      <c r="F154" s="155"/>
      <c r="G154" s="155"/>
      <c r="H154" s="155"/>
      <c r="I154" s="155"/>
      <c r="J154" s="155"/>
      <c r="K154" s="155"/>
      <c r="L154" s="155"/>
      <c r="M154" s="155"/>
      <c r="N154" s="157" t="s">
        <v>115</v>
      </c>
      <c r="O154" s="157"/>
      <c r="P154" s="157"/>
      <c r="Q154" s="157"/>
      <c r="R154" s="157"/>
      <c r="S154" s="157"/>
      <c r="T154" s="157"/>
      <c r="U154" s="157"/>
      <c r="V154" s="157"/>
    </row>
    <row r="155" s="101" customFormat="true" ht="15" hidden="false" customHeight="true" outlineLevel="0" collapsed="false">
      <c r="B155" s="155" t="s">
        <v>110</v>
      </c>
      <c r="C155" s="155"/>
      <c r="D155" s="155"/>
      <c r="E155" s="155"/>
      <c r="F155" s="155"/>
      <c r="G155" s="155"/>
      <c r="H155" s="155"/>
      <c r="I155" s="155"/>
      <c r="J155" s="155"/>
      <c r="K155" s="155"/>
      <c r="L155" s="155"/>
      <c r="M155" s="155"/>
      <c r="N155" s="152"/>
      <c r="O155" s="152"/>
      <c r="P155" s="152"/>
      <c r="Q155" s="152"/>
      <c r="R155" s="152"/>
      <c r="S155" s="152"/>
      <c r="T155" s="152"/>
      <c r="U155" s="152"/>
      <c r="V155" s="153"/>
    </row>
    <row r="156" s="101" customFormat="true" ht="15" hidden="false" customHeight="true" outlineLevel="0" collapsed="false">
      <c r="B156" s="158"/>
      <c r="C156" s="158"/>
      <c r="D156" s="158"/>
      <c r="E156" s="158"/>
      <c r="F156" s="158"/>
      <c r="G156" s="158"/>
      <c r="H156" s="158"/>
      <c r="I156" s="158"/>
      <c r="J156" s="158"/>
      <c r="K156" s="158"/>
      <c r="L156" s="158"/>
      <c r="M156" s="158"/>
      <c r="N156" s="156" t="s">
        <v>112</v>
      </c>
      <c r="O156" s="156"/>
      <c r="P156" s="156"/>
      <c r="Q156" s="156"/>
      <c r="R156" s="156"/>
      <c r="S156" s="156"/>
      <c r="T156" s="156"/>
      <c r="U156" s="156"/>
      <c r="V156" s="156"/>
    </row>
    <row r="157" s="101" customFormat="true" ht="15" hidden="false" customHeight="true" outlineLevel="0" collapsed="false">
      <c r="B157" s="159" t="s">
        <v>113</v>
      </c>
      <c r="C157" s="159"/>
      <c r="D157" s="159"/>
      <c r="E157" s="159"/>
      <c r="F157" s="159"/>
      <c r="G157" s="159"/>
      <c r="H157" s="159"/>
      <c r="I157" s="159"/>
      <c r="J157" s="159"/>
      <c r="K157" s="159"/>
      <c r="L157" s="159"/>
      <c r="M157" s="159"/>
      <c r="N157" s="152"/>
      <c r="O157" s="152"/>
      <c r="P157" s="152"/>
      <c r="Q157" s="152"/>
      <c r="R157" s="152"/>
      <c r="S157" s="152"/>
      <c r="T157" s="152"/>
      <c r="U157" s="152"/>
      <c r="V157" s="153"/>
    </row>
    <row r="158" s="101" customFormat="true" ht="15" hidden="false" customHeight="true" outlineLevel="0" collapsed="false">
      <c r="B158" s="152"/>
      <c r="C158" s="152"/>
      <c r="D158" s="152"/>
      <c r="E158" s="152"/>
      <c r="F158" s="152"/>
      <c r="G158" s="152"/>
      <c r="H158" s="152"/>
      <c r="I158" s="152"/>
      <c r="J158" s="152"/>
      <c r="K158" s="152"/>
      <c r="L158" s="152"/>
      <c r="M158" s="152"/>
      <c r="N158" s="152"/>
      <c r="O158" s="152"/>
      <c r="P158" s="152"/>
      <c r="Q158" s="152"/>
      <c r="R158" s="152"/>
      <c r="S158" s="152"/>
      <c r="T158" s="152"/>
      <c r="U158" s="152"/>
      <c r="V158" s="153"/>
    </row>
    <row r="159" s="101" customFormat="true" ht="15" hidden="false" customHeight="true" outlineLevel="0" collapsed="false">
      <c r="B159" s="159" t="s">
        <v>114</v>
      </c>
      <c r="C159" s="159"/>
      <c r="D159" s="159"/>
      <c r="E159" s="159"/>
      <c r="F159" s="159"/>
      <c r="G159" s="159"/>
      <c r="H159" s="159"/>
      <c r="I159" s="159"/>
      <c r="J159" s="159"/>
      <c r="K159" s="159"/>
      <c r="L159" s="159"/>
      <c r="M159" s="159"/>
      <c r="N159" s="152"/>
      <c r="O159" s="152"/>
      <c r="P159" s="152"/>
      <c r="Q159" s="152"/>
      <c r="R159" s="152"/>
      <c r="S159" s="152"/>
      <c r="T159" s="152"/>
      <c r="U159" s="152"/>
      <c r="V159" s="153"/>
    </row>
    <row r="160" s="101" customFormat="true" ht="15" hidden="false" customHeight="true" outlineLevel="0" collapsed="false">
      <c r="B160" s="160"/>
      <c r="C160" s="160"/>
      <c r="D160" s="160"/>
      <c r="E160" s="160"/>
      <c r="F160" s="160"/>
      <c r="G160" s="160"/>
      <c r="H160" s="160"/>
      <c r="I160" s="160"/>
      <c r="J160" s="160"/>
      <c r="K160" s="160"/>
      <c r="L160" s="160"/>
      <c r="M160" s="160"/>
      <c r="N160" s="152"/>
      <c r="O160" s="152"/>
      <c r="P160" s="152"/>
      <c r="Q160" s="152"/>
      <c r="R160" s="152"/>
      <c r="S160" s="152"/>
      <c r="T160" s="152"/>
      <c r="U160" s="152"/>
      <c r="V160" s="153"/>
    </row>
    <row r="161" s="101" customFormat="true" ht="15" hidden="false" customHeight="true" outlineLevel="0" collapsed="false">
      <c r="B161" s="160"/>
      <c r="C161" s="160"/>
      <c r="D161" s="160"/>
      <c r="E161" s="160"/>
      <c r="F161" s="160"/>
      <c r="G161" s="160"/>
      <c r="H161" s="160"/>
      <c r="I161" s="160"/>
      <c r="J161" s="160"/>
      <c r="K161" s="160"/>
      <c r="L161" s="160"/>
      <c r="M161" s="160"/>
      <c r="N161" s="152"/>
      <c r="O161" s="152"/>
      <c r="P161" s="152"/>
      <c r="Q161" s="152"/>
      <c r="R161" s="152"/>
      <c r="S161" s="152"/>
      <c r="T161" s="152"/>
      <c r="U161" s="152"/>
      <c r="V161" s="153"/>
    </row>
    <row r="162" s="101" customFormat="true" ht="15" hidden="false" customHeight="true" outlineLevel="0" collapsed="false">
      <c r="B162" s="160"/>
      <c r="C162" s="160"/>
      <c r="D162" s="160"/>
      <c r="E162" s="160"/>
      <c r="F162" s="160"/>
      <c r="G162" s="160"/>
      <c r="H162" s="160"/>
      <c r="I162" s="160"/>
      <c r="J162" s="160"/>
      <c r="K162" s="160"/>
      <c r="L162" s="160"/>
      <c r="M162" s="160"/>
      <c r="N162" s="152"/>
      <c r="O162" s="152"/>
      <c r="P162" s="152"/>
      <c r="Q162" s="152"/>
      <c r="R162" s="152"/>
      <c r="S162" s="152"/>
      <c r="T162" s="152"/>
      <c r="U162" s="152"/>
      <c r="V162" s="153"/>
    </row>
    <row r="163" s="101" customFormat="true" ht="15" hidden="false" customHeight="true" outlineLevel="0" collapsed="false">
      <c r="B163" s="158"/>
      <c r="C163" s="158"/>
      <c r="D163" s="158"/>
      <c r="E163" s="158"/>
      <c r="F163" s="158"/>
      <c r="G163" s="158"/>
      <c r="H163" s="158"/>
      <c r="I163" s="158"/>
      <c r="J163" s="158"/>
      <c r="K163" s="158"/>
      <c r="L163" s="158"/>
      <c r="M163" s="158"/>
      <c r="N163" s="152"/>
      <c r="O163" s="152"/>
      <c r="P163" s="152"/>
      <c r="Q163" s="152"/>
      <c r="R163" s="152"/>
      <c r="S163" s="152"/>
      <c r="T163" s="152"/>
      <c r="U163" s="152"/>
      <c r="V163" s="153"/>
    </row>
    <row r="164" s="161" customFormat="true" ht="15" hidden="false" customHeight="true" outlineLevel="0" collapsed="false">
      <c r="B164" s="162"/>
      <c r="C164" s="162"/>
      <c r="D164" s="163" t="s">
        <v>0</v>
      </c>
      <c r="E164" s="161" t="s">
        <v>1</v>
      </c>
      <c r="M164" s="161" t="s">
        <v>100</v>
      </c>
      <c r="V164" s="164"/>
    </row>
    <row r="165" s="161" customFormat="true" ht="15" hidden="false" customHeight="true" outlineLevel="0" collapsed="false">
      <c r="B165" s="162"/>
      <c r="C165" s="162"/>
      <c r="D165" s="163"/>
      <c r="E165" s="165"/>
      <c r="F165" s="165"/>
      <c r="G165" s="165"/>
      <c r="H165" s="165" t="s">
        <v>3</v>
      </c>
      <c r="I165" s="165"/>
      <c r="J165" s="165"/>
      <c r="K165" s="161" t="s">
        <v>4</v>
      </c>
      <c r="V165" s="164"/>
    </row>
    <row r="166" s="166" customFormat="true" ht="18" hidden="false" customHeight="true" outlineLevel="0" collapsed="false">
      <c r="B166" s="145" t="s">
        <v>5</v>
      </c>
      <c r="C166" s="145"/>
      <c r="D166" s="145" t="s">
        <v>7</v>
      </c>
      <c r="E166" s="145" t="s">
        <v>8</v>
      </c>
      <c r="F166" s="145" t="s">
        <v>9</v>
      </c>
      <c r="G166" s="145" t="s">
        <v>88</v>
      </c>
      <c r="H166" s="145" t="s">
        <v>10</v>
      </c>
      <c r="I166" s="145"/>
      <c r="J166" s="145"/>
      <c r="K166" s="145"/>
      <c r="L166" s="145"/>
      <c r="M166" s="145"/>
      <c r="N166" s="145"/>
      <c r="O166" s="145"/>
      <c r="P166" s="145" t="s">
        <v>12</v>
      </c>
      <c r="Q166" s="145" t="s">
        <v>13</v>
      </c>
      <c r="R166" s="145" t="s">
        <v>14</v>
      </c>
      <c r="S166" s="167" t="s">
        <v>76</v>
      </c>
      <c r="T166" s="168"/>
      <c r="U166" s="168"/>
      <c r="V166" s="169"/>
    </row>
    <row r="167" s="166" customFormat="true" ht="18" hidden="false" customHeight="true" outlineLevel="0" collapsed="false">
      <c r="B167" s="145"/>
      <c r="C167" s="145"/>
      <c r="D167" s="145"/>
      <c r="E167" s="145"/>
      <c r="F167" s="145"/>
      <c r="G167" s="145"/>
      <c r="H167" s="144" t="s">
        <v>101</v>
      </c>
      <c r="I167" s="144" t="s">
        <v>102</v>
      </c>
      <c r="J167" s="144" t="s">
        <v>103</v>
      </c>
      <c r="K167" s="144" t="s">
        <v>18</v>
      </c>
      <c r="L167" s="144" t="s">
        <v>19</v>
      </c>
      <c r="M167" s="144" t="s">
        <v>104</v>
      </c>
      <c r="N167" s="144" t="s">
        <v>21</v>
      </c>
      <c r="O167" s="144" t="s">
        <v>22</v>
      </c>
      <c r="P167" s="145"/>
      <c r="Q167" s="145"/>
      <c r="R167" s="145"/>
      <c r="S167" s="167"/>
      <c r="T167" s="168"/>
      <c r="U167" s="168"/>
      <c r="V167" s="169"/>
    </row>
    <row r="168" s="146" customFormat="true" ht="18" hidden="false" customHeight="true" outlineLevel="0" collapsed="false">
      <c r="A168" s="4"/>
      <c r="B168" s="144" t="n">
        <v>10</v>
      </c>
      <c r="C168" s="144" t="n">
        <f aca="false">S1!C14</f>
        <v>10</v>
      </c>
      <c r="D168" s="147" t="str">
        <f aca="false">Ave!C14</f>
        <v>ሙሀመድአሚን እንድሪስ ትኩ</v>
      </c>
      <c r="E168" s="144" t="str">
        <f aca="false">S1!E14</f>
        <v>M</v>
      </c>
      <c r="F168" s="144" t="n">
        <f aca="false">S1!F14</f>
        <v>7</v>
      </c>
      <c r="G168" s="144" t="s">
        <v>105</v>
      </c>
      <c r="H168" s="143" t="n">
        <f aca="false">S1!G14</f>
        <v>76</v>
      </c>
      <c r="I168" s="143" t="n">
        <f aca="false">S1!H14</f>
        <v>71</v>
      </c>
      <c r="J168" s="143" t="n">
        <f aca="false">S1!I14</f>
        <v>83</v>
      </c>
      <c r="K168" s="143" t="n">
        <f aca="false">S1!J14</f>
        <v>77</v>
      </c>
      <c r="L168" s="143" t="n">
        <f aca="false">S1!K14</f>
        <v>85</v>
      </c>
      <c r="M168" s="143" t="n">
        <f aca="false">S1!L14</f>
        <v>77</v>
      </c>
      <c r="N168" s="143" t="n">
        <f aca="false">S1!M14</f>
        <v>73</v>
      </c>
      <c r="O168" s="143" t="n">
        <f aca="false">S1!N14</f>
        <v>81</v>
      </c>
      <c r="P168" s="144" t="n">
        <f aca="false">S1!P14</f>
        <v>623</v>
      </c>
      <c r="Q168" s="143" t="n">
        <f aca="false">S1!Q14</f>
        <v>77.875</v>
      </c>
      <c r="R168" s="144" t="n">
        <f aca="false">S1!R14</f>
        <v>26</v>
      </c>
      <c r="S168" s="148" t="str">
        <f aca="false">Ave!Q14</f>
        <v>ተዛውሯል</v>
      </c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</row>
    <row r="169" s="146" customFormat="true" ht="18" hidden="false" customHeight="true" outlineLevel="0" collapsed="false">
      <c r="A169" s="4"/>
      <c r="B169" s="144"/>
      <c r="C169" s="144"/>
      <c r="D169" s="147"/>
      <c r="E169" s="144"/>
      <c r="F169" s="144"/>
      <c r="G169" s="144" t="s">
        <v>106</v>
      </c>
      <c r="H169" s="143" t="n">
        <f aca="false">S2!G14</f>
        <v>76</v>
      </c>
      <c r="I169" s="143" t="n">
        <f aca="false">S2!H14</f>
        <v>71</v>
      </c>
      <c r="J169" s="143" t="n">
        <f aca="false">S2!I14</f>
        <v>83</v>
      </c>
      <c r="K169" s="143" t="n">
        <f aca="false">S2!J14</f>
        <v>77</v>
      </c>
      <c r="L169" s="143" t="n">
        <f aca="false">S2!K14</f>
        <v>85</v>
      </c>
      <c r="M169" s="143" t="n">
        <f aca="false">S2!L14</f>
        <v>77</v>
      </c>
      <c r="N169" s="143" t="n">
        <f aca="false">S2!M14</f>
        <v>73</v>
      </c>
      <c r="O169" s="143" t="n">
        <f aca="false">S2!N14</f>
        <v>81</v>
      </c>
      <c r="P169" s="144" t="n">
        <f aca="false">S2!P14</f>
        <v>623</v>
      </c>
      <c r="Q169" s="149" t="n">
        <f aca="false">S2!Q14</f>
        <v>77.875</v>
      </c>
      <c r="R169" s="144" t="n">
        <f aca="false">S2!R14</f>
        <v>26</v>
      </c>
      <c r="S169" s="148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</row>
    <row r="170" s="4" customFormat="true" ht="18" hidden="false" customHeight="true" outlineLevel="0" collapsed="false">
      <c r="B170" s="144"/>
      <c r="C170" s="144"/>
      <c r="D170" s="147"/>
      <c r="E170" s="144"/>
      <c r="F170" s="144"/>
      <c r="G170" s="145" t="s">
        <v>13</v>
      </c>
      <c r="H170" s="150" t="n">
        <f aca="false">Ave!F14</f>
        <v>76</v>
      </c>
      <c r="I170" s="150" t="n">
        <f aca="false">Ave!G14</f>
        <v>71</v>
      </c>
      <c r="J170" s="150" t="n">
        <f aca="false">Ave!H14</f>
        <v>83</v>
      </c>
      <c r="K170" s="150" t="n">
        <f aca="false">Ave!I14</f>
        <v>77</v>
      </c>
      <c r="L170" s="150" t="n">
        <f aca="false">Ave!J14</f>
        <v>85</v>
      </c>
      <c r="M170" s="150" t="n">
        <f aca="false">Ave!K14</f>
        <v>77</v>
      </c>
      <c r="N170" s="150" t="n">
        <f aca="false">Ave!L14</f>
        <v>73</v>
      </c>
      <c r="O170" s="150" t="n">
        <f aca="false">Ave!M14</f>
        <v>81</v>
      </c>
      <c r="P170" s="145" t="n">
        <f aca="false">Ave!N14</f>
        <v>623</v>
      </c>
      <c r="Q170" s="150" t="n">
        <f aca="false">Ave!O14</f>
        <v>77.875</v>
      </c>
      <c r="R170" s="145" t="n">
        <f aca="false">Ave!P14</f>
        <v>26</v>
      </c>
      <c r="S170" s="148"/>
    </row>
    <row r="171" s="101" customFormat="true" ht="15" hidden="false" customHeight="true" outlineLevel="0" collapsed="false"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2"/>
      <c r="T171" s="152"/>
      <c r="U171" s="152"/>
      <c r="V171" s="153"/>
    </row>
    <row r="172" s="101" customFormat="true" ht="15" hidden="false" customHeight="true" outlineLevel="0" collapsed="false">
      <c r="B172" s="154" t="s">
        <v>107</v>
      </c>
      <c r="C172" s="154"/>
      <c r="D172" s="154"/>
      <c r="E172" s="154"/>
      <c r="F172" s="155" t="s">
        <v>108</v>
      </c>
      <c r="G172" s="155"/>
      <c r="H172" s="155"/>
      <c r="I172" s="155"/>
      <c r="J172" s="155"/>
      <c r="K172" s="155"/>
      <c r="L172" s="155"/>
      <c r="M172" s="155"/>
      <c r="N172" s="156" t="s">
        <v>109</v>
      </c>
      <c r="O172" s="156"/>
      <c r="P172" s="156"/>
      <c r="Q172" s="156"/>
      <c r="R172" s="156"/>
      <c r="S172" s="156"/>
      <c r="T172" s="156"/>
      <c r="U172" s="156"/>
      <c r="V172" s="156"/>
    </row>
    <row r="173" s="101" customFormat="true" ht="15" hidden="false" customHeight="true" outlineLevel="0" collapsed="false">
      <c r="B173" s="155" t="s">
        <v>110</v>
      </c>
      <c r="C173" s="155"/>
      <c r="D173" s="155"/>
      <c r="E173" s="155"/>
      <c r="F173" s="155"/>
      <c r="G173" s="155"/>
      <c r="H173" s="155"/>
      <c r="I173" s="155"/>
      <c r="J173" s="155"/>
      <c r="K173" s="155"/>
      <c r="L173" s="155"/>
      <c r="M173" s="155"/>
      <c r="N173" s="157" t="s">
        <v>115</v>
      </c>
      <c r="O173" s="157"/>
      <c r="P173" s="157"/>
      <c r="Q173" s="157"/>
      <c r="R173" s="157"/>
      <c r="S173" s="157"/>
      <c r="T173" s="157"/>
      <c r="U173" s="157"/>
      <c r="V173" s="157"/>
    </row>
    <row r="174" s="101" customFormat="true" ht="15" hidden="false" customHeight="true" outlineLevel="0" collapsed="false">
      <c r="B174" s="155" t="s">
        <v>110</v>
      </c>
      <c r="C174" s="155"/>
      <c r="D174" s="155"/>
      <c r="E174" s="155"/>
      <c r="F174" s="155"/>
      <c r="G174" s="155"/>
      <c r="H174" s="155"/>
      <c r="I174" s="155"/>
      <c r="J174" s="155"/>
      <c r="K174" s="155"/>
      <c r="L174" s="155"/>
      <c r="M174" s="155"/>
      <c r="N174" s="152"/>
      <c r="O174" s="152"/>
      <c r="P174" s="152"/>
      <c r="Q174" s="152"/>
      <c r="R174" s="152"/>
      <c r="S174" s="152"/>
      <c r="T174" s="152"/>
      <c r="U174" s="152"/>
      <c r="V174" s="153"/>
    </row>
    <row r="175" s="101" customFormat="true" ht="15" hidden="false" customHeight="true" outlineLevel="0" collapsed="false">
      <c r="B175" s="158"/>
      <c r="C175" s="158"/>
      <c r="D175" s="158"/>
      <c r="E175" s="158"/>
      <c r="F175" s="158"/>
      <c r="G175" s="158"/>
      <c r="H175" s="158"/>
      <c r="I175" s="158"/>
      <c r="J175" s="158"/>
      <c r="K175" s="158"/>
      <c r="L175" s="158"/>
      <c r="M175" s="158"/>
      <c r="N175" s="156" t="s">
        <v>112</v>
      </c>
      <c r="O175" s="156"/>
      <c r="P175" s="156"/>
      <c r="Q175" s="156"/>
      <c r="R175" s="156"/>
      <c r="S175" s="156"/>
      <c r="T175" s="156"/>
      <c r="U175" s="156"/>
      <c r="V175" s="156"/>
    </row>
    <row r="176" s="101" customFormat="true" ht="15" hidden="false" customHeight="true" outlineLevel="0" collapsed="false">
      <c r="B176" s="159" t="s">
        <v>113</v>
      </c>
      <c r="C176" s="159"/>
      <c r="D176" s="159"/>
      <c r="E176" s="159"/>
      <c r="F176" s="159"/>
      <c r="G176" s="159"/>
      <c r="H176" s="159"/>
      <c r="I176" s="159"/>
      <c r="J176" s="159"/>
      <c r="K176" s="159"/>
      <c r="L176" s="159"/>
      <c r="M176" s="159"/>
      <c r="N176" s="152"/>
      <c r="O176" s="152"/>
      <c r="P176" s="152"/>
      <c r="Q176" s="152"/>
      <c r="R176" s="152"/>
      <c r="S176" s="152"/>
      <c r="T176" s="152"/>
      <c r="U176" s="152"/>
      <c r="V176" s="153"/>
    </row>
    <row r="177" s="101" customFormat="true" ht="15" hidden="false" customHeight="true" outlineLevel="0" collapsed="false">
      <c r="B177" s="152"/>
      <c r="C177" s="152"/>
      <c r="D177" s="152"/>
      <c r="E177" s="152"/>
      <c r="F177" s="152"/>
      <c r="G177" s="152"/>
      <c r="H177" s="152"/>
      <c r="I177" s="152"/>
      <c r="J177" s="152"/>
      <c r="K177" s="152"/>
      <c r="L177" s="152"/>
      <c r="M177" s="152"/>
      <c r="N177" s="152"/>
      <c r="O177" s="152"/>
      <c r="P177" s="152"/>
      <c r="Q177" s="152"/>
      <c r="R177" s="152"/>
      <c r="S177" s="152"/>
      <c r="T177" s="152"/>
      <c r="U177" s="152"/>
      <c r="V177" s="153"/>
    </row>
    <row r="178" s="101" customFormat="true" ht="15" hidden="false" customHeight="true" outlineLevel="0" collapsed="false">
      <c r="B178" s="159" t="s">
        <v>114</v>
      </c>
      <c r="C178" s="159"/>
      <c r="D178" s="159"/>
      <c r="E178" s="159"/>
      <c r="F178" s="159"/>
      <c r="G178" s="159"/>
      <c r="H178" s="159"/>
      <c r="I178" s="159"/>
      <c r="J178" s="159"/>
      <c r="K178" s="159"/>
      <c r="L178" s="159"/>
      <c r="M178" s="159"/>
      <c r="N178" s="152"/>
      <c r="O178" s="152"/>
      <c r="P178" s="152"/>
      <c r="Q178" s="152"/>
      <c r="R178" s="152"/>
      <c r="S178" s="152"/>
      <c r="T178" s="152"/>
      <c r="U178" s="152"/>
      <c r="V178" s="153"/>
    </row>
    <row r="179" s="101" customFormat="true" ht="15" hidden="false" customHeight="true" outlineLevel="0" collapsed="false">
      <c r="B179" s="160"/>
      <c r="C179" s="160"/>
      <c r="D179" s="160"/>
      <c r="E179" s="160"/>
      <c r="F179" s="160"/>
      <c r="G179" s="160"/>
      <c r="H179" s="160"/>
      <c r="I179" s="160"/>
      <c r="J179" s="160"/>
      <c r="K179" s="160"/>
      <c r="L179" s="160"/>
      <c r="M179" s="160"/>
      <c r="N179" s="152"/>
      <c r="O179" s="152"/>
      <c r="P179" s="152"/>
      <c r="Q179" s="152"/>
      <c r="R179" s="152"/>
      <c r="S179" s="152"/>
      <c r="T179" s="152"/>
      <c r="U179" s="152"/>
      <c r="V179" s="153"/>
    </row>
    <row r="180" s="101" customFormat="true" ht="15" hidden="false" customHeight="true" outlineLevel="0" collapsed="false">
      <c r="B180" s="158"/>
      <c r="C180" s="158"/>
      <c r="D180" s="158"/>
      <c r="E180" s="158"/>
      <c r="F180" s="158"/>
      <c r="G180" s="158"/>
      <c r="H180" s="158"/>
      <c r="I180" s="158"/>
      <c r="J180" s="158"/>
      <c r="K180" s="158"/>
      <c r="L180" s="158"/>
      <c r="M180" s="158"/>
      <c r="N180" s="152"/>
      <c r="O180" s="152"/>
      <c r="P180" s="152"/>
      <c r="Q180" s="152"/>
      <c r="R180" s="152"/>
      <c r="S180" s="152"/>
      <c r="T180" s="152"/>
      <c r="U180" s="152"/>
      <c r="V180" s="153"/>
    </row>
    <row r="181" s="161" customFormat="true" ht="15" hidden="false" customHeight="true" outlineLevel="0" collapsed="false">
      <c r="B181" s="162"/>
      <c r="C181" s="162"/>
      <c r="D181" s="163" t="s">
        <v>0</v>
      </c>
      <c r="E181" s="161" t="s">
        <v>1</v>
      </c>
      <c r="M181" s="161" t="s">
        <v>100</v>
      </c>
      <c r="V181" s="164"/>
    </row>
    <row r="182" s="161" customFormat="true" ht="15" hidden="false" customHeight="true" outlineLevel="0" collapsed="false">
      <c r="B182" s="162"/>
      <c r="C182" s="162"/>
      <c r="D182" s="163"/>
      <c r="E182" s="165"/>
      <c r="F182" s="165"/>
      <c r="G182" s="165"/>
      <c r="H182" s="165" t="s">
        <v>3</v>
      </c>
      <c r="I182" s="165"/>
      <c r="J182" s="165"/>
      <c r="K182" s="161" t="s">
        <v>4</v>
      </c>
      <c r="V182" s="164"/>
    </row>
    <row r="183" s="166" customFormat="true" ht="18" hidden="false" customHeight="true" outlineLevel="0" collapsed="false">
      <c r="B183" s="145" t="s">
        <v>5</v>
      </c>
      <c r="C183" s="145"/>
      <c r="D183" s="145" t="s">
        <v>7</v>
      </c>
      <c r="E183" s="145" t="s">
        <v>8</v>
      </c>
      <c r="F183" s="145" t="s">
        <v>9</v>
      </c>
      <c r="G183" s="145" t="s">
        <v>88</v>
      </c>
      <c r="H183" s="145" t="s">
        <v>10</v>
      </c>
      <c r="I183" s="145"/>
      <c r="J183" s="145"/>
      <c r="K183" s="145"/>
      <c r="L183" s="145"/>
      <c r="M183" s="145"/>
      <c r="N183" s="145"/>
      <c r="O183" s="145"/>
      <c r="P183" s="145" t="s">
        <v>12</v>
      </c>
      <c r="Q183" s="145" t="s">
        <v>13</v>
      </c>
      <c r="R183" s="145" t="s">
        <v>14</v>
      </c>
      <c r="S183" s="167" t="s">
        <v>76</v>
      </c>
      <c r="T183" s="168"/>
      <c r="U183" s="168"/>
      <c r="V183" s="169"/>
    </row>
    <row r="184" s="166" customFormat="true" ht="18" hidden="false" customHeight="true" outlineLevel="0" collapsed="false">
      <c r="B184" s="145"/>
      <c r="C184" s="145"/>
      <c r="D184" s="145"/>
      <c r="E184" s="145"/>
      <c r="F184" s="145"/>
      <c r="G184" s="145"/>
      <c r="H184" s="144" t="s">
        <v>101</v>
      </c>
      <c r="I184" s="144" t="s">
        <v>102</v>
      </c>
      <c r="J184" s="144" t="s">
        <v>103</v>
      </c>
      <c r="K184" s="144" t="s">
        <v>18</v>
      </c>
      <c r="L184" s="144" t="s">
        <v>19</v>
      </c>
      <c r="M184" s="144" t="s">
        <v>104</v>
      </c>
      <c r="N184" s="144" t="s">
        <v>21</v>
      </c>
      <c r="O184" s="144" t="s">
        <v>22</v>
      </c>
      <c r="P184" s="145"/>
      <c r="Q184" s="145"/>
      <c r="R184" s="145"/>
      <c r="S184" s="167"/>
      <c r="T184" s="168"/>
      <c r="U184" s="168"/>
      <c r="V184" s="169"/>
    </row>
    <row r="185" s="146" customFormat="true" ht="18" hidden="false" customHeight="true" outlineLevel="0" collapsed="false">
      <c r="A185" s="4"/>
      <c r="B185" s="144" t="n">
        <v>11</v>
      </c>
      <c r="C185" s="144" t="n">
        <f aca="false">S1!C15</f>
        <v>11</v>
      </c>
      <c r="D185" s="147" t="str">
        <f aca="false">Ave!C15</f>
        <v>ሙባረክ ሰኢድ አሊ</v>
      </c>
      <c r="E185" s="144" t="str">
        <f aca="false">S1!E15</f>
        <v>M</v>
      </c>
      <c r="F185" s="144" t="n">
        <f aca="false">S1!F15</f>
        <v>7</v>
      </c>
      <c r="G185" s="144" t="s">
        <v>105</v>
      </c>
      <c r="H185" s="143" t="n">
        <f aca="false">S1!G15</f>
        <v>81</v>
      </c>
      <c r="I185" s="143" t="n">
        <f aca="false">S1!H15</f>
        <v>75</v>
      </c>
      <c r="J185" s="143" t="n">
        <f aca="false">S1!I15</f>
        <v>88</v>
      </c>
      <c r="K185" s="143" t="n">
        <f aca="false">S1!J15</f>
        <v>77</v>
      </c>
      <c r="L185" s="143" t="n">
        <f aca="false">S1!K15</f>
        <v>84</v>
      </c>
      <c r="M185" s="143" t="n">
        <f aca="false">S1!L15</f>
        <v>74</v>
      </c>
      <c r="N185" s="143" t="n">
        <f aca="false">S1!M15</f>
        <v>72</v>
      </c>
      <c r="O185" s="143" t="n">
        <f aca="false">S1!N15</f>
        <v>85</v>
      </c>
      <c r="P185" s="144" t="n">
        <f aca="false">S1!P15</f>
        <v>636</v>
      </c>
      <c r="Q185" s="143" t="n">
        <f aca="false">S1!Q15</f>
        <v>79.5</v>
      </c>
      <c r="R185" s="144" t="n">
        <f aca="false">S1!R15</f>
        <v>24</v>
      </c>
      <c r="S185" s="148" t="str">
        <f aca="false">Ave!Q15</f>
        <v>ተዛውሯል</v>
      </c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</row>
    <row r="186" s="146" customFormat="true" ht="18" hidden="false" customHeight="true" outlineLevel="0" collapsed="false">
      <c r="A186" s="4"/>
      <c r="B186" s="144"/>
      <c r="C186" s="144"/>
      <c r="D186" s="147"/>
      <c r="E186" s="144"/>
      <c r="F186" s="144"/>
      <c r="G186" s="144" t="s">
        <v>106</v>
      </c>
      <c r="H186" s="143" t="n">
        <f aca="false">S2!G15</f>
        <v>81</v>
      </c>
      <c r="I186" s="143" t="n">
        <f aca="false">S2!H15</f>
        <v>75</v>
      </c>
      <c r="J186" s="143" t="n">
        <f aca="false">S2!I15</f>
        <v>88</v>
      </c>
      <c r="K186" s="143" t="n">
        <f aca="false">S2!J15</f>
        <v>77</v>
      </c>
      <c r="L186" s="143" t="n">
        <f aca="false">S2!K15</f>
        <v>84</v>
      </c>
      <c r="M186" s="143" t="n">
        <f aca="false">S2!L15</f>
        <v>74</v>
      </c>
      <c r="N186" s="143" t="n">
        <f aca="false">S2!M15</f>
        <v>72</v>
      </c>
      <c r="O186" s="143" t="n">
        <f aca="false">S2!N15</f>
        <v>85</v>
      </c>
      <c r="P186" s="144" t="n">
        <f aca="false">S2!P15</f>
        <v>636</v>
      </c>
      <c r="Q186" s="149" t="n">
        <f aca="false">S2!Q15</f>
        <v>79.5</v>
      </c>
      <c r="R186" s="144" t="n">
        <f aca="false">S2!R15</f>
        <v>24</v>
      </c>
      <c r="S186" s="148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</row>
    <row r="187" s="146" customFormat="true" ht="18" hidden="false" customHeight="true" outlineLevel="0" collapsed="false">
      <c r="A187" s="4"/>
      <c r="B187" s="144"/>
      <c r="C187" s="144"/>
      <c r="D187" s="147"/>
      <c r="E187" s="144"/>
      <c r="F187" s="144"/>
      <c r="G187" s="144" t="s">
        <v>13</v>
      </c>
      <c r="H187" s="143" t="n">
        <f aca="false">Ave!F15</f>
        <v>81</v>
      </c>
      <c r="I187" s="143" t="n">
        <f aca="false">Ave!G15</f>
        <v>75</v>
      </c>
      <c r="J187" s="143" t="n">
        <f aca="false">Ave!H15</f>
        <v>88</v>
      </c>
      <c r="K187" s="143" t="n">
        <f aca="false">Ave!I15</f>
        <v>77</v>
      </c>
      <c r="L187" s="143" t="n">
        <f aca="false">Ave!J15</f>
        <v>84</v>
      </c>
      <c r="M187" s="143" t="n">
        <f aca="false">Ave!K15</f>
        <v>74</v>
      </c>
      <c r="N187" s="143" t="n">
        <f aca="false">Ave!L15</f>
        <v>72</v>
      </c>
      <c r="O187" s="143" t="n">
        <f aca="false">Ave!M15</f>
        <v>85</v>
      </c>
      <c r="P187" s="144" t="n">
        <f aca="false">Ave!N15</f>
        <v>636</v>
      </c>
      <c r="Q187" s="143" t="n">
        <f aca="false">Ave!O15</f>
        <v>79.5</v>
      </c>
      <c r="R187" s="144" t="n">
        <f aca="false">Ave!P15</f>
        <v>24</v>
      </c>
      <c r="S187" s="148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</row>
    <row r="188" s="101" customFormat="true" ht="15" hidden="false" customHeight="true" outlineLevel="0" collapsed="false"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2"/>
      <c r="T188" s="152"/>
      <c r="U188" s="152"/>
      <c r="V188" s="153"/>
    </row>
    <row r="189" s="101" customFormat="true" ht="15" hidden="false" customHeight="true" outlineLevel="0" collapsed="false">
      <c r="B189" s="154" t="s">
        <v>107</v>
      </c>
      <c r="C189" s="154"/>
      <c r="D189" s="154"/>
      <c r="E189" s="154"/>
      <c r="F189" s="155" t="s">
        <v>108</v>
      </c>
      <c r="G189" s="155"/>
      <c r="H189" s="155"/>
      <c r="I189" s="155"/>
      <c r="J189" s="155"/>
      <c r="K189" s="155"/>
      <c r="L189" s="155"/>
      <c r="M189" s="155"/>
      <c r="N189" s="156" t="s">
        <v>109</v>
      </c>
      <c r="O189" s="156"/>
      <c r="P189" s="156"/>
      <c r="Q189" s="156"/>
      <c r="R189" s="156"/>
      <c r="S189" s="156"/>
      <c r="T189" s="156"/>
      <c r="U189" s="156"/>
      <c r="V189" s="156"/>
    </row>
    <row r="190" s="101" customFormat="true" ht="15" hidden="false" customHeight="true" outlineLevel="0" collapsed="false">
      <c r="B190" s="155" t="s">
        <v>110</v>
      </c>
      <c r="C190" s="155"/>
      <c r="D190" s="155"/>
      <c r="E190" s="155"/>
      <c r="F190" s="155"/>
      <c r="G190" s="155"/>
      <c r="H190" s="155"/>
      <c r="I190" s="155"/>
      <c r="J190" s="155"/>
      <c r="K190" s="155"/>
      <c r="L190" s="155"/>
      <c r="M190" s="155"/>
      <c r="N190" s="157" t="s">
        <v>115</v>
      </c>
      <c r="O190" s="157"/>
      <c r="P190" s="157"/>
      <c r="Q190" s="157"/>
      <c r="R190" s="157"/>
      <c r="S190" s="157"/>
      <c r="T190" s="157"/>
      <c r="U190" s="157"/>
      <c r="V190" s="157"/>
    </row>
    <row r="191" s="101" customFormat="true" ht="15" hidden="false" customHeight="true" outlineLevel="0" collapsed="false">
      <c r="B191" s="155" t="s">
        <v>110</v>
      </c>
      <c r="C191" s="155"/>
      <c r="D191" s="155"/>
      <c r="E191" s="155"/>
      <c r="F191" s="155"/>
      <c r="G191" s="155"/>
      <c r="H191" s="155"/>
      <c r="I191" s="155"/>
      <c r="J191" s="155"/>
      <c r="K191" s="155"/>
      <c r="L191" s="155"/>
      <c r="M191" s="155"/>
      <c r="N191" s="152"/>
      <c r="O191" s="152"/>
      <c r="P191" s="152"/>
      <c r="Q191" s="152"/>
      <c r="R191" s="152"/>
      <c r="S191" s="152"/>
      <c r="T191" s="152"/>
      <c r="U191" s="152"/>
      <c r="V191" s="153"/>
    </row>
    <row r="192" s="101" customFormat="true" ht="15" hidden="false" customHeight="true" outlineLevel="0" collapsed="false">
      <c r="B192" s="158"/>
      <c r="C192" s="158"/>
      <c r="D192" s="158"/>
      <c r="E192" s="158"/>
      <c r="F192" s="158"/>
      <c r="G192" s="158"/>
      <c r="H192" s="158"/>
      <c r="I192" s="158"/>
      <c r="J192" s="158"/>
      <c r="K192" s="158"/>
      <c r="L192" s="158"/>
      <c r="M192" s="158"/>
      <c r="N192" s="156" t="s">
        <v>112</v>
      </c>
      <c r="O192" s="156"/>
      <c r="P192" s="156"/>
      <c r="Q192" s="156"/>
      <c r="R192" s="156"/>
      <c r="S192" s="156"/>
      <c r="T192" s="156"/>
      <c r="U192" s="156"/>
      <c r="V192" s="156"/>
    </row>
    <row r="193" s="101" customFormat="true" ht="15" hidden="false" customHeight="true" outlineLevel="0" collapsed="false">
      <c r="B193" s="159" t="s">
        <v>113</v>
      </c>
      <c r="C193" s="159"/>
      <c r="D193" s="159"/>
      <c r="E193" s="159"/>
      <c r="F193" s="159"/>
      <c r="G193" s="159"/>
      <c r="H193" s="159"/>
      <c r="I193" s="159"/>
      <c r="J193" s="159"/>
      <c r="K193" s="159"/>
      <c r="L193" s="159"/>
      <c r="M193" s="159"/>
      <c r="N193" s="152"/>
      <c r="O193" s="152"/>
      <c r="P193" s="152"/>
      <c r="Q193" s="152"/>
      <c r="R193" s="152"/>
      <c r="S193" s="152"/>
      <c r="T193" s="152"/>
      <c r="U193" s="152"/>
      <c r="V193" s="153"/>
    </row>
    <row r="194" s="101" customFormat="true" ht="15" hidden="false" customHeight="true" outlineLevel="0" collapsed="false">
      <c r="B194" s="152"/>
      <c r="C194" s="152"/>
      <c r="D194" s="152"/>
      <c r="E194" s="152"/>
      <c r="F194" s="152"/>
      <c r="G194" s="152"/>
      <c r="H194" s="152"/>
      <c r="I194" s="152"/>
      <c r="J194" s="152"/>
      <c r="K194" s="152"/>
      <c r="L194" s="152"/>
      <c r="M194" s="152"/>
      <c r="N194" s="152"/>
      <c r="O194" s="152"/>
      <c r="P194" s="152"/>
      <c r="Q194" s="152"/>
      <c r="R194" s="152"/>
      <c r="S194" s="152"/>
      <c r="T194" s="152"/>
      <c r="U194" s="152"/>
      <c r="V194" s="153"/>
    </row>
    <row r="195" s="101" customFormat="true" ht="15" hidden="false" customHeight="true" outlineLevel="0" collapsed="false">
      <c r="B195" s="159" t="s">
        <v>114</v>
      </c>
      <c r="C195" s="159"/>
      <c r="D195" s="159"/>
      <c r="E195" s="159"/>
      <c r="F195" s="159"/>
      <c r="G195" s="159"/>
      <c r="H195" s="159"/>
      <c r="I195" s="159"/>
      <c r="J195" s="159"/>
      <c r="K195" s="159"/>
      <c r="L195" s="159"/>
      <c r="M195" s="159"/>
      <c r="N195" s="152"/>
      <c r="O195" s="152"/>
      <c r="P195" s="152"/>
      <c r="Q195" s="152"/>
      <c r="R195" s="152"/>
      <c r="S195" s="152"/>
      <c r="T195" s="152"/>
      <c r="U195" s="152"/>
      <c r="V195" s="153"/>
    </row>
    <row r="196" s="101" customFormat="true" ht="15" hidden="false" customHeight="true" outlineLevel="0" collapsed="false">
      <c r="B196" s="160"/>
      <c r="C196" s="160"/>
      <c r="D196" s="160"/>
      <c r="E196" s="160"/>
      <c r="F196" s="160"/>
      <c r="G196" s="160"/>
      <c r="H196" s="160"/>
      <c r="I196" s="160"/>
      <c r="J196" s="160"/>
      <c r="K196" s="160"/>
      <c r="L196" s="160"/>
      <c r="M196" s="160"/>
      <c r="N196" s="152"/>
      <c r="O196" s="152"/>
      <c r="P196" s="152"/>
      <c r="Q196" s="152"/>
      <c r="R196" s="152"/>
      <c r="S196" s="152"/>
      <c r="T196" s="152"/>
      <c r="U196" s="152"/>
      <c r="V196" s="153"/>
    </row>
    <row r="197" s="101" customFormat="true" ht="15" hidden="false" customHeight="true" outlineLevel="0" collapsed="false">
      <c r="B197" s="160"/>
      <c r="C197" s="160"/>
      <c r="D197" s="160"/>
      <c r="E197" s="160"/>
      <c r="F197" s="160"/>
      <c r="G197" s="160"/>
      <c r="H197" s="160"/>
      <c r="I197" s="160"/>
      <c r="J197" s="160"/>
      <c r="K197" s="160"/>
      <c r="L197" s="160"/>
      <c r="M197" s="160"/>
      <c r="N197" s="152"/>
      <c r="O197" s="152"/>
      <c r="P197" s="152"/>
      <c r="Q197" s="152"/>
      <c r="R197" s="152"/>
      <c r="S197" s="152"/>
      <c r="T197" s="152"/>
      <c r="U197" s="152"/>
      <c r="V197" s="153"/>
    </row>
    <row r="198" s="101" customFormat="true" ht="15" hidden="false" customHeight="true" outlineLevel="0" collapsed="false">
      <c r="B198" s="160"/>
      <c r="C198" s="160"/>
      <c r="D198" s="160"/>
      <c r="E198" s="160"/>
      <c r="F198" s="160"/>
      <c r="G198" s="160"/>
      <c r="H198" s="160"/>
      <c r="I198" s="160"/>
      <c r="J198" s="160"/>
      <c r="K198" s="160"/>
      <c r="L198" s="160"/>
      <c r="M198" s="160"/>
      <c r="N198" s="152"/>
      <c r="O198" s="152"/>
      <c r="P198" s="152"/>
      <c r="Q198" s="152"/>
      <c r="R198" s="152"/>
      <c r="S198" s="152"/>
      <c r="T198" s="152"/>
      <c r="U198" s="152"/>
      <c r="V198" s="153"/>
    </row>
    <row r="199" s="101" customFormat="true" ht="15" hidden="false" customHeight="true" outlineLevel="0" collapsed="false">
      <c r="B199" s="158"/>
      <c r="C199" s="158"/>
      <c r="D199" s="158"/>
      <c r="E199" s="158"/>
      <c r="F199" s="158"/>
      <c r="G199" s="158"/>
      <c r="H199" s="158"/>
      <c r="I199" s="158"/>
      <c r="J199" s="158"/>
      <c r="K199" s="158"/>
      <c r="L199" s="158"/>
      <c r="M199" s="158"/>
      <c r="N199" s="152"/>
      <c r="O199" s="152"/>
      <c r="P199" s="152"/>
      <c r="Q199" s="152"/>
      <c r="R199" s="152"/>
      <c r="S199" s="152"/>
      <c r="T199" s="152"/>
      <c r="U199" s="152"/>
      <c r="V199" s="153"/>
    </row>
    <row r="200" s="161" customFormat="true" ht="15" hidden="false" customHeight="true" outlineLevel="0" collapsed="false">
      <c r="B200" s="162"/>
      <c r="C200" s="162"/>
      <c r="D200" s="163" t="s">
        <v>0</v>
      </c>
      <c r="E200" s="161" t="s">
        <v>1</v>
      </c>
      <c r="M200" s="161" t="s">
        <v>100</v>
      </c>
      <c r="V200" s="164"/>
    </row>
    <row r="201" s="161" customFormat="true" ht="15" hidden="false" customHeight="true" outlineLevel="0" collapsed="false">
      <c r="B201" s="162"/>
      <c r="C201" s="162"/>
      <c r="D201" s="163"/>
      <c r="E201" s="165"/>
      <c r="F201" s="165"/>
      <c r="G201" s="165"/>
      <c r="H201" s="165" t="s">
        <v>3</v>
      </c>
      <c r="I201" s="165"/>
      <c r="J201" s="165"/>
      <c r="K201" s="161" t="s">
        <v>4</v>
      </c>
      <c r="V201" s="164"/>
    </row>
    <row r="202" s="166" customFormat="true" ht="18" hidden="false" customHeight="true" outlineLevel="0" collapsed="false">
      <c r="B202" s="145" t="s">
        <v>5</v>
      </c>
      <c r="C202" s="145"/>
      <c r="D202" s="145" t="s">
        <v>7</v>
      </c>
      <c r="E202" s="145" t="s">
        <v>8</v>
      </c>
      <c r="F202" s="145" t="s">
        <v>9</v>
      </c>
      <c r="G202" s="145" t="s">
        <v>88</v>
      </c>
      <c r="H202" s="145" t="s">
        <v>10</v>
      </c>
      <c r="I202" s="145"/>
      <c r="J202" s="145"/>
      <c r="K202" s="145"/>
      <c r="L202" s="145"/>
      <c r="M202" s="145"/>
      <c r="N202" s="145"/>
      <c r="O202" s="145"/>
      <c r="P202" s="145" t="s">
        <v>12</v>
      </c>
      <c r="Q202" s="145" t="s">
        <v>13</v>
      </c>
      <c r="R202" s="145" t="s">
        <v>14</v>
      </c>
      <c r="S202" s="167" t="s">
        <v>76</v>
      </c>
      <c r="T202" s="168"/>
      <c r="U202" s="168"/>
      <c r="V202" s="169"/>
    </row>
    <row r="203" s="166" customFormat="true" ht="18" hidden="false" customHeight="true" outlineLevel="0" collapsed="false">
      <c r="B203" s="145"/>
      <c r="C203" s="145"/>
      <c r="D203" s="145"/>
      <c r="E203" s="145"/>
      <c r="F203" s="145"/>
      <c r="G203" s="145"/>
      <c r="H203" s="144" t="s">
        <v>101</v>
      </c>
      <c r="I203" s="144" t="s">
        <v>102</v>
      </c>
      <c r="J203" s="144" t="s">
        <v>103</v>
      </c>
      <c r="K203" s="144" t="s">
        <v>18</v>
      </c>
      <c r="L203" s="144" t="s">
        <v>19</v>
      </c>
      <c r="M203" s="144" t="s">
        <v>104</v>
      </c>
      <c r="N203" s="144" t="s">
        <v>21</v>
      </c>
      <c r="O203" s="144" t="s">
        <v>22</v>
      </c>
      <c r="P203" s="145"/>
      <c r="Q203" s="145"/>
      <c r="R203" s="145"/>
      <c r="S203" s="167"/>
      <c r="T203" s="168"/>
      <c r="U203" s="168"/>
      <c r="V203" s="169"/>
    </row>
    <row r="204" s="146" customFormat="true" ht="18" hidden="false" customHeight="true" outlineLevel="0" collapsed="false">
      <c r="A204" s="4"/>
      <c r="B204" s="144" t="n">
        <v>12</v>
      </c>
      <c r="C204" s="144" t="n">
        <f aca="false">S1!C16</f>
        <v>12</v>
      </c>
      <c r="D204" s="147" t="str">
        <f aca="false">Ave!C16</f>
        <v>ሰለሀድን አርሻድ አሊ</v>
      </c>
      <c r="E204" s="144" t="str">
        <f aca="false">S1!E16</f>
        <v>M</v>
      </c>
      <c r="F204" s="144" t="n">
        <f aca="false">S1!F16</f>
        <v>7</v>
      </c>
      <c r="G204" s="144" t="s">
        <v>105</v>
      </c>
      <c r="H204" s="143" t="n">
        <f aca="false">S1!G16</f>
        <v>75</v>
      </c>
      <c r="I204" s="143" t="n">
        <f aca="false">S1!H16</f>
        <v>81</v>
      </c>
      <c r="J204" s="143" t="n">
        <f aca="false">S1!I16</f>
        <v>86</v>
      </c>
      <c r="K204" s="143" t="n">
        <f aca="false">S1!J16</f>
        <v>82</v>
      </c>
      <c r="L204" s="143" t="n">
        <f aca="false">S1!K16</f>
        <v>89</v>
      </c>
      <c r="M204" s="143" t="n">
        <f aca="false">S1!L16</f>
        <v>90</v>
      </c>
      <c r="N204" s="143" t="n">
        <f aca="false">S1!M16</f>
        <v>91</v>
      </c>
      <c r="O204" s="143" t="n">
        <f aca="false">S1!N16</f>
        <v>92</v>
      </c>
      <c r="P204" s="144" t="n">
        <f aca="false">S1!P16</f>
        <v>686</v>
      </c>
      <c r="Q204" s="143" t="n">
        <f aca="false">S1!Q16</f>
        <v>85.75</v>
      </c>
      <c r="R204" s="144" t="n">
        <f aca="false">S1!R16</f>
        <v>10</v>
      </c>
      <c r="S204" s="148" t="str">
        <f aca="false">Ave!Q16</f>
        <v>ተዛውሯል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</row>
    <row r="205" s="146" customFormat="true" ht="18" hidden="false" customHeight="true" outlineLevel="0" collapsed="false">
      <c r="A205" s="4"/>
      <c r="B205" s="144"/>
      <c r="C205" s="144"/>
      <c r="D205" s="147"/>
      <c r="E205" s="144"/>
      <c r="F205" s="144"/>
      <c r="G205" s="144" t="s">
        <v>106</v>
      </c>
      <c r="H205" s="143" t="n">
        <f aca="false">S2!G16</f>
        <v>75</v>
      </c>
      <c r="I205" s="143" t="n">
        <f aca="false">S2!H16</f>
        <v>81</v>
      </c>
      <c r="J205" s="143" t="n">
        <f aca="false">S2!I16</f>
        <v>86</v>
      </c>
      <c r="K205" s="143" t="n">
        <f aca="false">S2!J16</f>
        <v>82</v>
      </c>
      <c r="L205" s="143" t="n">
        <f aca="false">S2!K16</f>
        <v>89</v>
      </c>
      <c r="M205" s="143" t="n">
        <f aca="false">S2!L16</f>
        <v>90</v>
      </c>
      <c r="N205" s="143" t="n">
        <f aca="false">S2!M16</f>
        <v>91</v>
      </c>
      <c r="O205" s="143" t="n">
        <f aca="false">S2!N16</f>
        <v>92</v>
      </c>
      <c r="P205" s="144" t="n">
        <f aca="false">S2!P16</f>
        <v>686</v>
      </c>
      <c r="Q205" s="149" t="n">
        <f aca="false">S2!Q16</f>
        <v>85.75</v>
      </c>
      <c r="R205" s="144" t="n">
        <f aca="false">S2!R16</f>
        <v>10</v>
      </c>
      <c r="S205" s="148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</row>
    <row r="206" s="146" customFormat="true" ht="18" hidden="false" customHeight="true" outlineLevel="0" collapsed="false">
      <c r="A206" s="4"/>
      <c r="B206" s="144"/>
      <c r="C206" s="144"/>
      <c r="D206" s="147"/>
      <c r="E206" s="144"/>
      <c r="F206" s="144"/>
      <c r="G206" s="144" t="s">
        <v>13</v>
      </c>
      <c r="H206" s="143" t="n">
        <f aca="false">Ave!F16</f>
        <v>75</v>
      </c>
      <c r="I206" s="143" t="n">
        <f aca="false">Ave!G16</f>
        <v>81</v>
      </c>
      <c r="J206" s="143" t="n">
        <f aca="false">Ave!H16</f>
        <v>86</v>
      </c>
      <c r="K206" s="143" t="n">
        <f aca="false">Ave!I16</f>
        <v>82</v>
      </c>
      <c r="L206" s="143" t="n">
        <f aca="false">Ave!J16</f>
        <v>89</v>
      </c>
      <c r="M206" s="143" t="n">
        <f aca="false">Ave!K16</f>
        <v>90</v>
      </c>
      <c r="N206" s="143" t="n">
        <f aca="false">Ave!L16</f>
        <v>91</v>
      </c>
      <c r="O206" s="143" t="n">
        <f aca="false">Ave!M16</f>
        <v>92</v>
      </c>
      <c r="P206" s="144" t="n">
        <f aca="false">Ave!N16</f>
        <v>686</v>
      </c>
      <c r="Q206" s="143" t="n">
        <f aca="false">Ave!O16</f>
        <v>85.75</v>
      </c>
      <c r="R206" s="144" t="n">
        <f aca="false">Ave!P16</f>
        <v>10</v>
      </c>
      <c r="S206" s="148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</row>
    <row r="207" s="101" customFormat="true" ht="15" hidden="false" customHeight="true" outlineLevel="0" collapsed="false">
      <c r="B207" s="151"/>
      <c r="C207" s="151"/>
      <c r="D207" s="151"/>
      <c r="E207" s="151"/>
      <c r="F207" s="151"/>
      <c r="G207" s="151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2"/>
      <c r="T207" s="152"/>
      <c r="U207" s="152"/>
      <c r="V207" s="153"/>
    </row>
    <row r="208" s="101" customFormat="true" ht="15" hidden="false" customHeight="true" outlineLevel="0" collapsed="false">
      <c r="B208" s="154" t="s">
        <v>107</v>
      </c>
      <c r="C208" s="154"/>
      <c r="D208" s="154"/>
      <c r="E208" s="154"/>
      <c r="F208" s="155" t="s">
        <v>108</v>
      </c>
      <c r="G208" s="155"/>
      <c r="H208" s="155"/>
      <c r="I208" s="155"/>
      <c r="J208" s="155"/>
      <c r="K208" s="155"/>
      <c r="L208" s="155"/>
      <c r="M208" s="155"/>
      <c r="N208" s="156" t="s">
        <v>109</v>
      </c>
      <c r="O208" s="156"/>
      <c r="P208" s="156"/>
      <c r="Q208" s="156"/>
      <c r="R208" s="156"/>
      <c r="S208" s="156"/>
      <c r="T208" s="156"/>
      <c r="U208" s="156"/>
      <c r="V208" s="156"/>
    </row>
    <row r="209" s="101" customFormat="true" ht="15" hidden="false" customHeight="true" outlineLevel="0" collapsed="false">
      <c r="B209" s="155" t="s">
        <v>110</v>
      </c>
      <c r="C209" s="155"/>
      <c r="D209" s="155"/>
      <c r="E209" s="155"/>
      <c r="F209" s="155"/>
      <c r="G209" s="155"/>
      <c r="H209" s="155"/>
      <c r="I209" s="155"/>
      <c r="J209" s="155"/>
      <c r="K209" s="155"/>
      <c r="L209" s="155"/>
      <c r="M209" s="155"/>
      <c r="N209" s="157" t="s">
        <v>115</v>
      </c>
      <c r="O209" s="157"/>
      <c r="P209" s="157"/>
      <c r="Q209" s="157"/>
      <c r="R209" s="157"/>
      <c r="S209" s="157"/>
      <c r="T209" s="157"/>
      <c r="U209" s="157"/>
      <c r="V209" s="157"/>
    </row>
    <row r="210" s="101" customFormat="true" ht="15" hidden="false" customHeight="true" outlineLevel="0" collapsed="false">
      <c r="B210" s="155" t="s">
        <v>110</v>
      </c>
      <c r="C210" s="155"/>
      <c r="D210" s="155"/>
      <c r="E210" s="155"/>
      <c r="F210" s="155"/>
      <c r="G210" s="155"/>
      <c r="H210" s="155"/>
      <c r="I210" s="155"/>
      <c r="J210" s="155"/>
      <c r="K210" s="155"/>
      <c r="L210" s="155"/>
      <c r="M210" s="155"/>
      <c r="N210" s="152"/>
      <c r="O210" s="152"/>
      <c r="P210" s="152"/>
      <c r="Q210" s="152"/>
      <c r="R210" s="152"/>
      <c r="S210" s="152"/>
      <c r="T210" s="152"/>
      <c r="U210" s="152"/>
      <c r="V210" s="153"/>
    </row>
    <row r="211" s="101" customFormat="true" ht="15" hidden="false" customHeight="true" outlineLevel="0" collapsed="false">
      <c r="B211" s="158"/>
      <c r="C211" s="158"/>
      <c r="D211" s="158"/>
      <c r="E211" s="158"/>
      <c r="F211" s="158"/>
      <c r="G211" s="158"/>
      <c r="H211" s="158"/>
      <c r="I211" s="158"/>
      <c r="J211" s="158"/>
      <c r="K211" s="158"/>
      <c r="L211" s="158"/>
      <c r="M211" s="158"/>
      <c r="N211" s="156" t="s">
        <v>112</v>
      </c>
      <c r="O211" s="156"/>
      <c r="P211" s="156"/>
      <c r="Q211" s="156"/>
      <c r="R211" s="156"/>
      <c r="S211" s="156"/>
      <c r="T211" s="156"/>
      <c r="U211" s="156"/>
      <c r="V211" s="156"/>
    </row>
    <row r="212" s="101" customFormat="true" ht="15" hidden="false" customHeight="true" outlineLevel="0" collapsed="false">
      <c r="B212" s="159" t="s">
        <v>113</v>
      </c>
      <c r="C212" s="159"/>
      <c r="D212" s="159"/>
      <c r="E212" s="159"/>
      <c r="F212" s="159"/>
      <c r="G212" s="159"/>
      <c r="H212" s="159"/>
      <c r="I212" s="159"/>
      <c r="J212" s="159"/>
      <c r="K212" s="159"/>
      <c r="L212" s="159"/>
      <c r="M212" s="159"/>
      <c r="N212" s="152"/>
      <c r="O212" s="152"/>
      <c r="P212" s="152"/>
      <c r="Q212" s="152"/>
      <c r="R212" s="152"/>
      <c r="S212" s="152"/>
      <c r="T212" s="152"/>
      <c r="U212" s="152"/>
      <c r="V212" s="153"/>
    </row>
    <row r="213" s="101" customFormat="true" ht="15" hidden="false" customHeight="true" outlineLevel="0" collapsed="false">
      <c r="B213" s="152"/>
      <c r="C213" s="152"/>
      <c r="D213" s="152"/>
      <c r="E213" s="152"/>
      <c r="F213" s="152"/>
      <c r="G213" s="152"/>
      <c r="H213" s="152"/>
      <c r="I213" s="152"/>
      <c r="J213" s="152"/>
      <c r="K213" s="152"/>
      <c r="L213" s="152"/>
      <c r="M213" s="152"/>
      <c r="N213" s="152"/>
      <c r="O213" s="152"/>
      <c r="P213" s="152"/>
      <c r="Q213" s="152"/>
      <c r="R213" s="152"/>
      <c r="S213" s="152"/>
      <c r="T213" s="152"/>
      <c r="U213" s="152"/>
      <c r="V213" s="153"/>
    </row>
    <row r="214" s="101" customFormat="true" ht="15" hidden="false" customHeight="true" outlineLevel="0" collapsed="false">
      <c r="B214" s="159" t="s">
        <v>114</v>
      </c>
      <c r="C214" s="159"/>
      <c r="D214" s="159"/>
      <c r="E214" s="159"/>
      <c r="F214" s="159"/>
      <c r="G214" s="159"/>
      <c r="H214" s="159"/>
      <c r="I214" s="159"/>
      <c r="J214" s="159"/>
      <c r="K214" s="159"/>
      <c r="L214" s="159"/>
      <c r="M214" s="159"/>
      <c r="N214" s="152"/>
      <c r="O214" s="152"/>
      <c r="P214" s="152"/>
      <c r="Q214" s="152"/>
      <c r="R214" s="152"/>
      <c r="S214" s="152"/>
      <c r="T214" s="152"/>
      <c r="U214" s="152"/>
      <c r="V214" s="153"/>
    </row>
    <row r="215" s="101" customFormat="true" ht="15" hidden="false" customHeight="true" outlineLevel="0" collapsed="false">
      <c r="B215" s="160"/>
      <c r="C215" s="160"/>
      <c r="D215" s="160"/>
      <c r="E215" s="160"/>
      <c r="F215" s="160"/>
      <c r="G215" s="160"/>
      <c r="H215" s="160"/>
      <c r="I215" s="160"/>
      <c r="J215" s="160"/>
      <c r="K215" s="160"/>
      <c r="L215" s="160"/>
      <c r="M215" s="160"/>
      <c r="N215" s="152"/>
      <c r="O215" s="152"/>
      <c r="P215" s="152"/>
      <c r="Q215" s="152"/>
      <c r="R215" s="152"/>
      <c r="S215" s="152"/>
      <c r="T215" s="152"/>
      <c r="U215" s="152"/>
      <c r="V215" s="153"/>
    </row>
    <row r="216" s="101" customFormat="true" ht="15" hidden="false" customHeight="true" outlineLevel="0" collapsed="false">
      <c r="B216" s="158"/>
      <c r="C216" s="158"/>
      <c r="D216" s="158"/>
      <c r="E216" s="158"/>
      <c r="F216" s="158"/>
      <c r="G216" s="158"/>
      <c r="H216" s="158"/>
      <c r="I216" s="158"/>
      <c r="J216" s="158"/>
      <c r="K216" s="158"/>
      <c r="L216" s="158"/>
      <c r="M216" s="158"/>
      <c r="N216" s="152"/>
      <c r="O216" s="152"/>
      <c r="P216" s="152"/>
      <c r="Q216" s="152"/>
      <c r="R216" s="152"/>
      <c r="S216" s="152"/>
      <c r="T216" s="152"/>
      <c r="U216" s="152"/>
      <c r="V216" s="153"/>
    </row>
    <row r="217" s="161" customFormat="true" ht="15" hidden="false" customHeight="true" outlineLevel="0" collapsed="false">
      <c r="B217" s="162"/>
      <c r="C217" s="162"/>
      <c r="D217" s="163" t="s">
        <v>0</v>
      </c>
      <c r="E217" s="161" t="s">
        <v>1</v>
      </c>
      <c r="M217" s="161" t="s">
        <v>100</v>
      </c>
      <c r="V217" s="164"/>
    </row>
    <row r="218" s="161" customFormat="true" ht="15" hidden="false" customHeight="true" outlineLevel="0" collapsed="false">
      <c r="B218" s="162"/>
      <c r="C218" s="162"/>
      <c r="D218" s="163"/>
      <c r="E218" s="165"/>
      <c r="F218" s="165"/>
      <c r="G218" s="165"/>
      <c r="H218" s="165" t="s">
        <v>3</v>
      </c>
      <c r="I218" s="165"/>
      <c r="J218" s="165"/>
      <c r="K218" s="161" t="s">
        <v>4</v>
      </c>
      <c r="V218" s="164"/>
    </row>
    <row r="219" s="166" customFormat="true" ht="18" hidden="false" customHeight="true" outlineLevel="0" collapsed="false">
      <c r="B219" s="145" t="s">
        <v>5</v>
      </c>
      <c r="C219" s="145"/>
      <c r="D219" s="145" t="s">
        <v>7</v>
      </c>
      <c r="E219" s="145" t="s">
        <v>8</v>
      </c>
      <c r="F219" s="145" t="s">
        <v>9</v>
      </c>
      <c r="G219" s="145" t="s">
        <v>88</v>
      </c>
      <c r="H219" s="145" t="s">
        <v>10</v>
      </c>
      <c r="I219" s="145"/>
      <c r="J219" s="145"/>
      <c r="K219" s="145"/>
      <c r="L219" s="145"/>
      <c r="M219" s="145"/>
      <c r="N219" s="145"/>
      <c r="O219" s="145"/>
      <c r="P219" s="145" t="s">
        <v>12</v>
      </c>
      <c r="Q219" s="145" t="s">
        <v>13</v>
      </c>
      <c r="R219" s="145" t="s">
        <v>14</v>
      </c>
      <c r="S219" s="167" t="s">
        <v>76</v>
      </c>
      <c r="T219" s="168"/>
      <c r="U219" s="168"/>
      <c r="V219" s="169"/>
    </row>
    <row r="220" s="166" customFormat="true" ht="18" hidden="false" customHeight="true" outlineLevel="0" collapsed="false">
      <c r="B220" s="145"/>
      <c r="C220" s="145"/>
      <c r="D220" s="145"/>
      <c r="E220" s="145"/>
      <c r="F220" s="145"/>
      <c r="G220" s="145"/>
      <c r="H220" s="144" t="s">
        <v>101</v>
      </c>
      <c r="I220" s="144" t="s">
        <v>102</v>
      </c>
      <c r="J220" s="144" t="s">
        <v>103</v>
      </c>
      <c r="K220" s="144" t="s">
        <v>18</v>
      </c>
      <c r="L220" s="144" t="s">
        <v>19</v>
      </c>
      <c r="M220" s="144" t="s">
        <v>104</v>
      </c>
      <c r="N220" s="144" t="s">
        <v>21</v>
      </c>
      <c r="O220" s="144" t="s">
        <v>22</v>
      </c>
      <c r="P220" s="145"/>
      <c r="Q220" s="145"/>
      <c r="R220" s="145"/>
      <c r="S220" s="167"/>
      <c r="T220" s="168"/>
      <c r="U220" s="168"/>
      <c r="V220" s="169"/>
    </row>
    <row r="221" s="146" customFormat="true" ht="18" hidden="false" customHeight="true" outlineLevel="0" collapsed="false">
      <c r="A221" s="4"/>
      <c r="B221" s="144" t="n">
        <v>13</v>
      </c>
      <c r="C221" s="144" t="n">
        <f aca="false">S1!C17</f>
        <v>13</v>
      </c>
      <c r="D221" s="147" t="str">
        <f aca="false">Ave!C17</f>
        <v>ሰሊማ ሚስባህ አሊ</v>
      </c>
      <c r="E221" s="144" t="str">
        <f aca="false">S1!E17</f>
        <v>F</v>
      </c>
      <c r="F221" s="144" t="n">
        <f aca="false">S1!F17</f>
        <v>7</v>
      </c>
      <c r="G221" s="144" t="s">
        <v>105</v>
      </c>
      <c r="H221" s="143" t="n">
        <f aca="false">S1!G17</f>
        <v>97</v>
      </c>
      <c r="I221" s="143" t="n">
        <f aca="false">S1!H17</f>
        <v>85</v>
      </c>
      <c r="J221" s="143" t="n">
        <f aca="false">S1!I17</f>
        <v>86</v>
      </c>
      <c r="K221" s="143" t="n">
        <f aca="false">S1!J17</f>
        <v>82</v>
      </c>
      <c r="L221" s="143" t="n">
        <f aca="false">S1!K17</f>
        <v>87</v>
      </c>
      <c r="M221" s="143" t="n">
        <f aca="false">S1!L17</f>
        <v>89</v>
      </c>
      <c r="N221" s="143" t="n">
        <f aca="false">S1!M17</f>
        <v>89</v>
      </c>
      <c r="O221" s="143" t="n">
        <f aca="false">S1!N17</f>
        <v>85</v>
      </c>
      <c r="P221" s="144" t="n">
        <f aca="false">S1!P17</f>
        <v>700</v>
      </c>
      <c r="Q221" s="143" t="n">
        <f aca="false">S1!Q17</f>
        <v>87.5</v>
      </c>
      <c r="R221" s="144" t="n">
        <f aca="false">S1!R17</f>
        <v>6</v>
      </c>
      <c r="S221" s="148" t="str">
        <f aca="false">Ave!Q17</f>
        <v>ተዛውራለች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</row>
    <row r="222" s="146" customFormat="true" ht="18" hidden="false" customHeight="true" outlineLevel="0" collapsed="false">
      <c r="A222" s="4"/>
      <c r="B222" s="144"/>
      <c r="C222" s="144"/>
      <c r="D222" s="147"/>
      <c r="E222" s="144"/>
      <c r="F222" s="144"/>
      <c r="G222" s="144" t="s">
        <v>106</v>
      </c>
      <c r="H222" s="143" t="n">
        <f aca="false">S2!G17</f>
        <v>97</v>
      </c>
      <c r="I222" s="143" t="n">
        <f aca="false">S2!H17</f>
        <v>85</v>
      </c>
      <c r="J222" s="143" t="n">
        <f aca="false">S2!I17</f>
        <v>86</v>
      </c>
      <c r="K222" s="143" t="n">
        <f aca="false">S2!J17</f>
        <v>82</v>
      </c>
      <c r="L222" s="143" t="n">
        <f aca="false">S2!K17</f>
        <v>87</v>
      </c>
      <c r="M222" s="143" t="n">
        <f aca="false">S2!L17</f>
        <v>89</v>
      </c>
      <c r="N222" s="143" t="n">
        <f aca="false">S2!M17</f>
        <v>89</v>
      </c>
      <c r="O222" s="143" t="n">
        <f aca="false">S2!N17</f>
        <v>85</v>
      </c>
      <c r="P222" s="144" t="n">
        <f aca="false">S2!P17</f>
        <v>700</v>
      </c>
      <c r="Q222" s="149" t="n">
        <f aca="false">S2!Q17</f>
        <v>87.5</v>
      </c>
      <c r="R222" s="144" t="n">
        <f aca="false">S2!R17</f>
        <v>6</v>
      </c>
      <c r="S222" s="148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</row>
    <row r="223" s="146" customFormat="true" ht="18" hidden="false" customHeight="true" outlineLevel="0" collapsed="false">
      <c r="A223" s="4"/>
      <c r="B223" s="144"/>
      <c r="C223" s="144"/>
      <c r="D223" s="147"/>
      <c r="E223" s="144"/>
      <c r="F223" s="144"/>
      <c r="G223" s="144" t="s">
        <v>13</v>
      </c>
      <c r="H223" s="143" t="n">
        <f aca="false">Ave!F17</f>
        <v>97</v>
      </c>
      <c r="I223" s="143" t="n">
        <f aca="false">Ave!G17</f>
        <v>85</v>
      </c>
      <c r="J223" s="143" t="n">
        <f aca="false">Ave!H17</f>
        <v>86</v>
      </c>
      <c r="K223" s="143" t="n">
        <f aca="false">Ave!I17</f>
        <v>82</v>
      </c>
      <c r="L223" s="143" t="n">
        <f aca="false">Ave!J17</f>
        <v>87</v>
      </c>
      <c r="M223" s="143" t="n">
        <f aca="false">Ave!K17</f>
        <v>89</v>
      </c>
      <c r="N223" s="143" t="n">
        <f aca="false">Ave!L17</f>
        <v>89</v>
      </c>
      <c r="O223" s="143" t="n">
        <f aca="false">Ave!M17</f>
        <v>85</v>
      </c>
      <c r="P223" s="144" t="n">
        <f aca="false">Ave!N17</f>
        <v>700</v>
      </c>
      <c r="Q223" s="143" t="n">
        <f aca="false">Ave!O17</f>
        <v>87.5</v>
      </c>
      <c r="R223" s="144" t="n">
        <f aca="false">Ave!P17</f>
        <v>6</v>
      </c>
      <c r="S223" s="148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</row>
    <row r="224" s="101" customFormat="true" ht="15" hidden="false" customHeight="true" outlineLevel="0" collapsed="false"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2"/>
      <c r="T224" s="152"/>
      <c r="U224" s="152"/>
      <c r="V224" s="153"/>
    </row>
    <row r="225" s="101" customFormat="true" ht="15" hidden="false" customHeight="true" outlineLevel="0" collapsed="false">
      <c r="B225" s="154" t="s">
        <v>107</v>
      </c>
      <c r="C225" s="154"/>
      <c r="D225" s="154"/>
      <c r="E225" s="154"/>
      <c r="F225" s="155" t="s">
        <v>108</v>
      </c>
      <c r="G225" s="155"/>
      <c r="H225" s="155"/>
      <c r="I225" s="155"/>
      <c r="J225" s="155"/>
      <c r="K225" s="155"/>
      <c r="L225" s="155"/>
      <c r="M225" s="155"/>
      <c r="N225" s="156" t="s">
        <v>109</v>
      </c>
      <c r="O225" s="156"/>
      <c r="P225" s="156"/>
      <c r="Q225" s="156"/>
      <c r="R225" s="156"/>
      <c r="S225" s="156"/>
      <c r="T225" s="156"/>
      <c r="U225" s="156"/>
      <c r="V225" s="156"/>
    </row>
    <row r="226" s="101" customFormat="true" ht="15" hidden="false" customHeight="true" outlineLevel="0" collapsed="false">
      <c r="B226" s="155" t="s">
        <v>110</v>
      </c>
      <c r="C226" s="155"/>
      <c r="D226" s="155"/>
      <c r="E226" s="155"/>
      <c r="F226" s="155"/>
      <c r="G226" s="155"/>
      <c r="H226" s="155"/>
      <c r="I226" s="155"/>
      <c r="J226" s="155"/>
      <c r="K226" s="155"/>
      <c r="L226" s="155"/>
      <c r="M226" s="155"/>
      <c r="N226" s="157" t="s">
        <v>115</v>
      </c>
      <c r="O226" s="157"/>
      <c r="P226" s="157"/>
      <c r="Q226" s="157"/>
      <c r="R226" s="157"/>
      <c r="S226" s="157"/>
      <c r="T226" s="157"/>
      <c r="U226" s="157"/>
      <c r="V226" s="157"/>
    </row>
    <row r="227" s="101" customFormat="true" ht="15" hidden="false" customHeight="true" outlineLevel="0" collapsed="false">
      <c r="B227" s="155" t="s">
        <v>110</v>
      </c>
      <c r="C227" s="155"/>
      <c r="D227" s="155"/>
      <c r="E227" s="155"/>
      <c r="F227" s="155"/>
      <c r="G227" s="155"/>
      <c r="H227" s="155"/>
      <c r="I227" s="155"/>
      <c r="J227" s="155"/>
      <c r="K227" s="155"/>
      <c r="L227" s="155"/>
      <c r="M227" s="155"/>
      <c r="N227" s="152"/>
      <c r="O227" s="152"/>
      <c r="P227" s="152"/>
      <c r="Q227" s="152"/>
      <c r="R227" s="152"/>
      <c r="S227" s="152"/>
      <c r="T227" s="152"/>
      <c r="U227" s="152"/>
      <c r="V227" s="153"/>
    </row>
    <row r="228" s="101" customFormat="true" ht="15" hidden="false" customHeight="true" outlineLevel="0" collapsed="false">
      <c r="B228" s="158"/>
      <c r="C228" s="158"/>
      <c r="D228" s="158"/>
      <c r="E228" s="158"/>
      <c r="F228" s="158"/>
      <c r="G228" s="158"/>
      <c r="H228" s="158"/>
      <c r="I228" s="158"/>
      <c r="J228" s="158"/>
      <c r="K228" s="158"/>
      <c r="L228" s="158"/>
      <c r="M228" s="158"/>
      <c r="N228" s="156" t="s">
        <v>112</v>
      </c>
      <c r="O228" s="156"/>
      <c r="P228" s="156"/>
      <c r="Q228" s="156"/>
      <c r="R228" s="156"/>
      <c r="S228" s="156"/>
      <c r="T228" s="156"/>
      <c r="U228" s="156"/>
      <c r="V228" s="156"/>
    </row>
    <row r="229" s="101" customFormat="true" ht="15" hidden="false" customHeight="true" outlineLevel="0" collapsed="false">
      <c r="B229" s="159" t="s">
        <v>113</v>
      </c>
      <c r="C229" s="159"/>
      <c r="D229" s="159"/>
      <c r="E229" s="159"/>
      <c r="F229" s="159"/>
      <c r="G229" s="159"/>
      <c r="H229" s="159"/>
      <c r="I229" s="159"/>
      <c r="J229" s="159"/>
      <c r="K229" s="159"/>
      <c r="L229" s="159"/>
      <c r="M229" s="159"/>
      <c r="N229" s="152"/>
      <c r="O229" s="152"/>
      <c r="P229" s="152"/>
      <c r="Q229" s="152"/>
      <c r="R229" s="152"/>
      <c r="S229" s="152"/>
      <c r="T229" s="152"/>
      <c r="U229" s="152"/>
      <c r="V229" s="153"/>
    </row>
    <row r="230" s="101" customFormat="true" ht="15" hidden="false" customHeight="true" outlineLevel="0" collapsed="false">
      <c r="B230" s="152"/>
      <c r="C230" s="152"/>
      <c r="D230" s="152"/>
      <c r="E230" s="152"/>
      <c r="F230" s="152"/>
      <c r="G230" s="152"/>
      <c r="H230" s="152"/>
      <c r="I230" s="152"/>
      <c r="J230" s="152"/>
      <c r="K230" s="152"/>
      <c r="L230" s="152"/>
      <c r="M230" s="152"/>
      <c r="N230" s="152"/>
      <c r="O230" s="152"/>
      <c r="P230" s="152"/>
      <c r="Q230" s="152"/>
      <c r="R230" s="152"/>
      <c r="S230" s="152"/>
      <c r="T230" s="152"/>
      <c r="U230" s="152"/>
      <c r="V230" s="153"/>
    </row>
    <row r="231" s="101" customFormat="true" ht="15" hidden="false" customHeight="true" outlineLevel="0" collapsed="false">
      <c r="B231" s="159" t="s">
        <v>114</v>
      </c>
      <c r="C231" s="159"/>
      <c r="D231" s="159"/>
      <c r="E231" s="159"/>
      <c r="F231" s="159"/>
      <c r="G231" s="159"/>
      <c r="H231" s="159"/>
      <c r="I231" s="159"/>
      <c r="J231" s="159"/>
      <c r="K231" s="159"/>
      <c r="L231" s="159"/>
      <c r="M231" s="159"/>
      <c r="N231" s="152"/>
      <c r="O231" s="152"/>
      <c r="P231" s="152"/>
      <c r="Q231" s="152"/>
      <c r="R231" s="152"/>
      <c r="S231" s="152"/>
      <c r="T231" s="152"/>
      <c r="U231" s="152"/>
      <c r="V231" s="153"/>
    </row>
    <row r="232" s="101" customFormat="true" ht="15" hidden="false" customHeight="true" outlineLevel="0" collapsed="false">
      <c r="B232" s="160"/>
      <c r="C232" s="160"/>
      <c r="D232" s="160"/>
      <c r="E232" s="160"/>
      <c r="F232" s="160"/>
      <c r="G232" s="160"/>
      <c r="H232" s="160"/>
      <c r="I232" s="160"/>
      <c r="J232" s="160"/>
      <c r="K232" s="160"/>
      <c r="L232" s="160"/>
      <c r="M232" s="160"/>
      <c r="N232" s="152"/>
      <c r="O232" s="152"/>
      <c r="P232" s="152"/>
      <c r="Q232" s="152"/>
      <c r="R232" s="152"/>
      <c r="S232" s="152"/>
      <c r="T232" s="152"/>
      <c r="U232" s="152"/>
      <c r="V232" s="153"/>
    </row>
    <row r="233" s="101" customFormat="true" ht="15" hidden="false" customHeight="true" outlineLevel="0" collapsed="false">
      <c r="B233" s="160"/>
      <c r="C233" s="160"/>
      <c r="D233" s="160"/>
      <c r="E233" s="160"/>
      <c r="F233" s="160"/>
      <c r="G233" s="160"/>
      <c r="H233" s="160"/>
      <c r="I233" s="160"/>
      <c r="J233" s="160"/>
      <c r="K233" s="160"/>
      <c r="L233" s="160"/>
      <c r="M233" s="160"/>
      <c r="N233" s="152"/>
      <c r="O233" s="152"/>
      <c r="P233" s="152"/>
      <c r="Q233" s="152"/>
      <c r="R233" s="152"/>
      <c r="S233" s="152"/>
      <c r="T233" s="152"/>
      <c r="U233" s="152"/>
      <c r="V233" s="153"/>
    </row>
    <row r="234" s="101" customFormat="true" ht="15" hidden="false" customHeight="true" outlineLevel="0" collapsed="false">
      <c r="B234" s="160"/>
      <c r="C234" s="160"/>
      <c r="D234" s="160"/>
      <c r="E234" s="160"/>
      <c r="F234" s="160"/>
      <c r="G234" s="160"/>
      <c r="H234" s="160"/>
      <c r="I234" s="160"/>
      <c r="J234" s="160"/>
      <c r="K234" s="160"/>
      <c r="L234" s="160"/>
      <c r="M234" s="160"/>
      <c r="N234" s="152"/>
      <c r="O234" s="152"/>
      <c r="P234" s="152"/>
      <c r="Q234" s="152"/>
      <c r="R234" s="152"/>
      <c r="S234" s="152"/>
      <c r="T234" s="152"/>
      <c r="U234" s="152"/>
      <c r="V234" s="153"/>
    </row>
    <row r="235" s="101" customFormat="true" ht="15" hidden="false" customHeight="true" outlineLevel="0" collapsed="false">
      <c r="B235" s="158"/>
      <c r="C235" s="158"/>
      <c r="D235" s="158"/>
      <c r="E235" s="158"/>
      <c r="F235" s="158"/>
      <c r="G235" s="158"/>
      <c r="H235" s="158"/>
      <c r="I235" s="158"/>
      <c r="J235" s="158"/>
      <c r="K235" s="158"/>
      <c r="L235" s="158"/>
      <c r="M235" s="158"/>
      <c r="N235" s="152"/>
      <c r="O235" s="152"/>
      <c r="P235" s="152"/>
      <c r="Q235" s="152"/>
      <c r="R235" s="152"/>
      <c r="S235" s="152"/>
      <c r="T235" s="152"/>
      <c r="U235" s="152"/>
      <c r="V235" s="153"/>
    </row>
    <row r="236" s="161" customFormat="true" ht="15" hidden="false" customHeight="true" outlineLevel="0" collapsed="false">
      <c r="B236" s="162"/>
      <c r="C236" s="162"/>
      <c r="D236" s="163" t="s">
        <v>0</v>
      </c>
      <c r="E236" s="161" t="s">
        <v>1</v>
      </c>
      <c r="M236" s="161" t="s">
        <v>100</v>
      </c>
      <c r="V236" s="164"/>
    </row>
    <row r="237" s="161" customFormat="true" ht="15" hidden="false" customHeight="true" outlineLevel="0" collapsed="false">
      <c r="B237" s="162"/>
      <c r="C237" s="162"/>
      <c r="D237" s="163"/>
      <c r="E237" s="165"/>
      <c r="F237" s="165"/>
      <c r="G237" s="165"/>
      <c r="H237" s="165" t="s">
        <v>3</v>
      </c>
      <c r="I237" s="165"/>
      <c r="J237" s="165"/>
      <c r="K237" s="161" t="s">
        <v>4</v>
      </c>
      <c r="V237" s="164"/>
    </row>
    <row r="238" s="166" customFormat="true" ht="18" hidden="false" customHeight="true" outlineLevel="0" collapsed="false">
      <c r="B238" s="145" t="s">
        <v>5</v>
      </c>
      <c r="C238" s="145"/>
      <c r="D238" s="145" t="s">
        <v>7</v>
      </c>
      <c r="E238" s="145" t="s">
        <v>8</v>
      </c>
      <c r="F238" s="145" t="s">
        <v>9</v>
      </c>
      <c r="G238" s="145" t="s">
        <v>88</v>
      </c>
      <c r="H238" s="145" t="s">
        <v>10</v>
      </c>
      <c r="I238" s="145"/>
      <c r="J238" s="145"/>
      <c r="K238" s="145"/>
      <c r="L238" s="145"/>
      <c r="M238" s="145"/>
      <c r="N238" s="145"/>
      <c r="O238" s="145"/>
      <c r="P238" s="145" t="s">
        <v>12</v>
      </c>
      <c r="Q238" s="145" t="s">
        <v>13</v>
      </c>
      <c r="R238" s="145" t="s">
        <v>14</v>
      </c>
      <c r="S238" s="167" t="s">
        <v>76</v>
      </c>
      <c r="T238" s="168"/>
      <c r="U238" s="168"/>
      <c r="V238" s="169"/>
    </row>
    <row r="239" s="166" customFormat="true" ht="18" hidden="false" customHeight="true" outlineLevel="0" collapsed="false">
      <c r="B239" s="145"/>
      <c r="C239" s="145"/>
      <c r="D239" s="145"/>
      <c r="E239" s="145"/>
      <c r="F239" s="145"/>
      <c r="G239" s="145"/>
      <c r="H239" s="144" t="s">
        <v>101</v>
      </c>
      <c r="I239" s="144" t="s">
        <v>102</v>
      </c>
      <c r="J239" s="144" t="s">
        <v>103</v>
      </c>
      <c r="K239" s="144" t="s">
        <v>18</v>
      </c>
      <c r="L239" s="144" t="s">
        <v>19</v>
      </c>
      <c r="M239" s="144" t="s">
        <v>104</v>
      </c>
      <c r="N239" s="144" t="s">
        <v>21</v>
      </c>
      <c r="O239" s="144" t="s">
        <v>22</v>
      </c>
      <c r="P239" s="145"/>
      <c r="Q239" s="145"/>
      <c r="R239" s="145"/>
      <c r="S239" s="167"/>
      <c r="T239" s="168"/>
      <c r="U239" s="168"/>
      <c r="V239" s="169"/>
    </row>
    <row r="240" s="146" customFormat="true" ht="18" hidden="false" customHeight="true" outlineLevel="0" collapsed="false">
      <c r="A240" s="4"/>
      <c r="B240" s="144" t="n">
        <v>14</v>
      </c>
      <c r="C240" s="144" t="n">
        <f aca="false">S1!C18</f>
        <v>14</v>
      </c>
      <c r="D240" s="147" t="str">
        <f aca="false">Ave!C18</f>
        <v>ሰልማን ኑሩሁሴን አሊ</v>
      </c>
      <c r="E240" s="144" t="str">
        <f aca="false">S1!E18</f>
        <v>M</v>
      </c>
      <c r="F240" s="144" t="n">
        <f aca="false">S1!F18</f>
        <v>7</v>
      </c>
      <c r="G240" s="144" t="s">
        <v>105</v>
      </c>
      <c r="H240" s="143" t="n">
        <f aca="false">S1!G18</f>
        <v>66</v>
      </c>
      <c r="I240" s="143" t="n">
        <f aca="false">S1!H18</f>
        <v>70</v>
      </c>
      <c r="J240" s="143" t="n">
        <f aca="false">S1!I18</f>
        <v>80</v>
      </c>
      <c r="K240" s="143" t="n">
        <f aca="false">S1!J18</f>
        <v>73</v>
      </c>
      <c r="L240" s="143" t="n">
        <f aca="false">S1!K18</f>
        <v>70</v>
      </c>
      <c r="M240" s="143" t="n">
        <f aca="false">S1!L18</f>
        <v>59</v>
      </c>
      <c r="N240" s="143" t="n">
        <f aca="false">S1!M18</f>
        <v>62</v>
      </c>
      <c r="O240" s="143" t="n">
        <f aca="false">S1!N18</f>
        <v>77</v>
      </c>
      <c r="P240" s="144" t="n">
        <f aca="false">S1!P18</f>
        <v>557</v>
      </c>
      <c r="Q240" s="143" t="n">
        <f aca="false">S1!Q18</f>
        <v>69.625</v>
      </c>
      <c r="R240" s="144" t="n">
        <f aca="false">S1!R18</f>
        <v>37</v>
      </c>
      <c r="S240" s="148" t="str">
        <f aca="false">Ave!Q18</f>
        <v>ተዛውሯል</v>
      </c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</row>
    <row r="241" s="146" customFormat="true" ht="18" hidden="false" customHeight="true" outlineLevel="0" collapsed="false">
      <c r="A241" s="4"/>
      <c r="B241" s="144"/>
      <c r="C241" s="144"/>
      <c r="D241" s="147"/>
      <c r="E241" s="144"/>
      <c r="F241" s="144"/>
      <c r="G241" s="144" t="s">
        <v>106</v>
      </c>
      <c r="H241" s="143" t="n">
        <f aca="false">S2!G18</f>
        <v>66</v>
      </c>
      <c r="I241" s="143" t="n">
        <f aca="false">S2!H18</f>
        <v>70</v>
      </c>
      <c r="J241" s="143" t="n">
        <f aca="false">S2!I18</f>
        <v>80</v>
      </c>
      <c r="K241" s="143" t="n">
        <f aca="false">S2!J18</f>
        <v>73</v>
      </c>
      <c r="L241" s="143" t="n">
        <f aca="false">S2!K18</f>
        <v>70</v>
      </c>
      <c r="M241" s="143" t="n">
        <f aca="false">S2!L18</f>
        <v>59</v>
      </c>
      <c r="N241" s="143" t="n">
        <f aca="false">S2!M18</f>
        <v>62</v>
      </c>
      <c r="O241" s="143" t="n">
        <f aca="false">S2!N18</f>
        <v>77</v>
      </c>
      <c r="P241" s="144" t="n">
        <f aca="false">S2!P18</f>
        <v>557</v>
      </c>
      <c r="Q241" s="149" t="n">
        <f aca="false">S2!Q18</f>
        <v>69.625</v>
      </c>
      <c r="R241" s="144" t="n">
        <f aca="false">S2!R18</f>
        <v>37</v>
      </c>
      <c r="S241" s="148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</row>
    <row r="242" s="146" customFormat="true" ht="18" hidden="false" customHeight="true" outlineLevel="0" collapsed="false">
      <c r="A242" s="4"/>
      <c r="B242" s="144"/>
      <c r="C242" s="144"/>
      <c r="D242" s="147"/>
      <c r="E242" s="144"/>
      <c r="F242" s="144"/>
      <c r="G242" s="144" t="s">
        <v>13</v>
      </c>
      <c r="H242" s="143" t="n">
        <f aca="false">Ave!F18</f>
        <v>66</v>
      </c>
      <c r="I242" s="143" t="n">
        <f aca="false">Ave!G18</f>
        <v>70</v>
      </c>
      <c r="J242" s="143" t="n">
        <f aca="false">Ave!H18</f>
        <v>80</v>
      </c>
      <c r="K242" s="143" t="n">
        <f aca="false">Ave!I18</f>
        <v>73</v>
      </c>
      <c r="L242" s="143" t="n">
        <f aca="false">Ave!J18</f>
        <v>70</v>
      </c>
      <c r="M242" s="143" t="n">
        <f aca="false">Ave!K18</f>
        <v>59</v>
      </c>
      <c r="N242" s="143" t="n">
        <f aca="false">Ave!L18</f>
        <v>62</v>
      </c>
      <c r="O242" s="143" t="n">
        <f aca="false">Ave!M18</f>
        <v>77</v>
      </c>
      <c r="P242" s="144" t="n">
        <f aca="false">Ave!N18</f>
        <v>557</v>
      </c>
      <c r="Q242" s="143" t="n">
        <f aca="false">Ave!O18</f>
        <v>69.625</v>
      </c>
      <c r="R242" s="144" t="n">
        <f aca="false">Ave!P18</f>
        <v>37</v>
      </c>
      <c r="S242" s="148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</row>
    <row r="243" s="101" customFormat="true" ht="15" hidden="false" customHeight="true" outlineLevel="0" collapsed="false"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2"/>
      <c r="T243" s="152"/>
      <c r="U243" s="152"/>
      <c r="V243" s="153"/>
    </row>
    <row r="244" s="101" customFormat="true" ht="15" hidden="false" customHeight="true" outlineLevel="0" collapsed="false">
      <c r="B244" s="154" t="s">
        <v>107</v>
      </c>
      <c r="C244" s="154"/>
      <c r="D244" s="154"/>
      <c r="E244" s="154"/>
      <c r="F244" s="155" t="s">
        <v>108</v>
      </c>
      <c r="G244" s="155"/>
      <c r="H244" s="155"/>
      <c r="I244" s="155"/>
      <c r="J244" s="155"/>
      <c r="K244" s="155"/>
      <c r="L244" s="155"/>
      <c r="M244" s="155"/>
      <c r="N244" s="156" t="s">
        <v>109</v>
      </c>
      <c r="O244" s="156"/>
      <c r="P244" s="156"/>
      <c r="Q244" s="156"/>
      <c r="R244" s="156"/>
      <c r="S244" s="156"/>
      <c r="T244" s="156"/>
      <c r="U244" s="156"/>
      <c r="V244" s="156"/>
    </row>
    <row r="245" s="101" customFormat="true" ht="15" hidden="false" customHeight="true" outlineLevel="0" collapsed="false">
      <c r="B245" s="155" t="s">
        <v>110</v>
      </c>
      <c r="C245" s="155"/>
      <c r="D245" s="155"/>
      <c r="E245" s="155"/>
      <c r="F245" s="155"/>
      <c r="G245" s="155"/>
      <c r="H245" s="155"/>
      <c r="I245" s="155"/>
      <c r="J245" s="155"/>
      <c r="K245" s="155"/>
      <c r="L245" s="155"/>
      <c r="M245" s="155"/>
      <c r="N245" s="157" t="s">
        <v>115</v>
      </c>
      <c r="O245" s="157"/>
      <c r="P245" s="157"/>
      <c r="Q245" s="157"/>
      <c r="R245" s="157"/>
      <c r="S245" s="157"/>
      <c r="T245" s="157"/>
      <c r="U245" s="157"/>
      <c r="V245" s="157"/>
    </row>
    <row r="246" s="101" customFormat="true" ht="15" hidden="false" customHeight="true" outlineLevel="0" collapsed="false">
      <c r="B246" s="155" t="s">
        <v>110</v>
      </c>
      <c r="C246" s="155"/>
      <c r="D246" s="155"/>
      <c r="E246" s="155"/>
      <c r="F246" s="155"/>
      <c r="G246" s="155"/>
      <c r="H246" s="155"/>
      <c r="I246" s="155"/>
      <c r="J246" s="155"/>
      <c r="K246" s="155"/>
      <c r="L246" s="155"/>
      <c r="M246" s="155"/>
      <c r="N246" s="152"/>
      <c r="O246" s="152"/>
      <c r="P246" s="152"/>
      <c r="Q246" s="152"/>
      <c r="R246" s="152"/>
      <c r="S246" s="152"/>
      <c r="T246" s="152"/>
      <c r="U246" s="152"/>
      <c r="V246" s="153"/>
    </row>
    <row r="247" s="101" customFormat="true" ht="15" hidden="false" customHeight="true" outlineLevel="0" collapsed="false">
      <c r="B247" s="158"/>
      <c r="C247" s="158"/>
      <c r="D247" s="158"/>
      <c r="E247" s="158"/>
      <c r="F247" s="158"/>
      <c r="G247" s="158"/>
      <c r="H247" s="158"/>
      <c r="I247" s="158"/>
      <c r="J247" s="158"/>
      <c r="K247" s="158"/>
      <c r="L247" s="158"/>
      <c r="M247" s="158"/>
      <c r="N247" s="156" t="s">
        <v>112</v>
      </c>
      <c r="O247" s="156"/>
      <c r="P247" s="156"/>
      <c r="Q247" s="156"/>
      <c r="R247" s="156"/>
      <c r="S247" s="156"/>
      <c r="T247" s="156"/>
      <c r="U247" s="156"/>
      <c r="V247" s="156"/>
    </row>
    <row r="248" s="101" customFormat="true" ht="15" hidden="false" customHeight="true" outlineLevel="0" collapsed="false">
      <c r="B248" s="159" t="s">
        <v>113</v>
      </c>
      <c r="C248" s="159"/>
      <c r="D248" s="159"/>
      <c r="E248" s="159"/>
      <c r="F248" s="159"/>
      <c r="G248" s="159"/>
      <c r="H248" s="159"/>
      <c r="I248" s="159"/>
      <c r="J248" s="159"/>
      <c r="K248" s="159"/>
      <c r="L248" s="159"/>
      <c r="M248" s="159"/>
      <c r="N248" s="152"/>
      <c r="O248" s="152"/>
      <c r="P248" s="152"/>
      <c r="Q248" s="152"/>
      <c r="R248" s="152"/>
      <c r="S248" s="152"/>
      <c r="T248" s="152"/>
      <c r="U248" s="152"/>
      <c r="V248" s="153"/>
    </row>
    <row r="249" s="101" customFormat="true" ht="15" hidden="false" customHeight="true" outlineLevel="0" collapsed="false">
      <c r="B249" s="152"/>
      <c r="C249" s="152"/>
      <c r="D249" s="152"/>
      <c r="E249" s="152"/>
      <c r="F249" s="152"/>
      <c r="G249" s="152"/>
      <c r="H249" s="152"/>
      <c r="I249" s="152"/>
      <c r="J249" s="152"/>
      <c r="K249" s="152"/>
      <c r="L249" s="152"/>
      <c r="M249" s="152"/>
      <c r="N249" s="152"/>
      <c r="O249" s="152"/>
      <c r="P249" s="152"/>
      <c r="Q249" s="152"/>
      <c r="R249" s="152"/>
      <c r="S249" s="152"/>
      <c r="T249" s="152"/>
      <c r="U249" s="152"/>
      <c r="V249" s="153"/>
    </row>
    <row r="250" s="101" customFormat="true" ht="15" hidden="false" customHeight="true" outlineLevel="0" collapsed="false">
      <c r="B250" s="159" t="s">
        <v>114</v>
      </c>
      <c r="C250" s="159"/>
      <c r="D250" s="159"/>
      <c r="E250" s="159"/>
      <c r="F250" s="159"/>
      <c r="G250" s="159"/>
      <c r="H250" s="159"/>
      <c r="I250" s="159"/>
      <c r="J250" s="159"/>
      <c r="K250" s="159"/>
      <c r="L250" s="159"/>
      <c r="M250" s="159"/>
      <c r="N250" s="152"/>
      <c r="O250" s="152"/>
      <c r="P250" s="152"/>
      <c r="Q250" s="152"/>
      <c r="R250" s="152"/>
      <c r="S250" s="152"/>
      <c r="T250" s="152"/>
      <c r="U250" s="152"/>
      <c r="V250" s="153"/>
    </row>
    <row r="251" s="101" customFormat="true" ht="15" hidden="false" customHeight="true" outlineLevel="0" collapsed="false">
      <c r="B251" s="160"/>
      <c r="C251" s="160"/>
      <c r="D251" s="160"/>
      <c r="E251" s="160"/>
      <c r="F251" s="160"/>
      <c r="G251" s="160"/>
      <c r="H251" s="160"/>
      <c r="I251" s="160"/>
      <c r="J251" s="160"/>
      <c r="K251" s="160"/>
      <c r="L251" s="160"/>
      <c r="M251" s="160"/>
      <c r="N251" s="152"/>
      <c r="O251" s="152"/>
      <c r="P251" s="152"/>
      <c r="Q251" s="152"/>
      <c r="R251" s="152"/>
      <c r="S251" s="152"/>
      <c r="T251" s="152"/>
      <c r="U251" s="152"/>
      <c r="V251" s="153"/>
    </row>
    <row r="252" s="101" customFormat="true" ht="15" hidden="false" customHeight="true" outlineLevel="0" collapsed="false">
      <c r="B252" s="158"/>
      <c r="C252" s="158"/>
      <c r="D252" s="158"/>
      <c r="E252" s="158"/>
      <c r="F252" s="158"/>
      <c r="G252" s="158"/>
      <c r="H252" s="158"/>
      <c r="I252" s="158"/>
      <c r="J252" s="158"/>
      <c r="K252" s="158"/>
      <c r="L252" s="158"/>
      <c r="M252" s="158"/>
      <c r="N252" s="152"/>
      <c r="O252" s="152"/>
      <c r="P252" s="152"/>
      <c r="Q252" s="152"/>
      <c r="R252" s="152"/>
      <c r="S252" s="152"/>
      <c r="T252" s="152"/>
      <c r="U252" s="152"/>
      <c r="V252" s="153"/>
    </row>
    <row r="253" s="161" customFormat="true" ht="15" hidden="false" customHeight="true" outlineLevel="0" collapsed="false">
      <c r="B253" s="162"/>
      <c r="C253" s="162"/>
      <c r="D253" s="163" t="s">
        <v>0</v>
      </c>
      <c r="E253" s="161" t="s">
        <v>1</v>
      </c>
      <c r="M253" s="161" t="s">
        <v>100</v>
      </c>
      <c r="V253" s="164"/>
    </row>
    <row r="254" s="161" customFormat="true" ht="15" hidden="false" customHeight="true" outlineLevel="0" collapsed="false">
      <c r="B254" s="162"/>
      <c r="C254" s="162"/>
      <c r="D254" s="163"/>
      <c r="E254" s="165"/>
      <c r="F254" s="165"/>
      <c r="G254" s="165"/>
      <c r="H254" s="165" t="s">
        <v>3</v>
      </c>
      <c r="I254" s="165"/>
      <c r="J254" s="165"/>
      <c r="K254" s="161" t="s">
        <v>4</v>
      </c>
      <c r="V254" s="164"/>
    </row>
    <row r="255" s="166" customFormat="true" ht="18" hidden="false" customHeight="true" outlineLevel="0" collapsed="false">
      <c r="B255" s="145" t="s">
        <v>5</v>
      </c>
      <c r="C255" s="145"/>
      <c r="D255" s="145" t="s">
        <v>7</v>
      </c>
      <c r="E255" s="145" t="s">
        <v>8</v>
      </c>
      <c r="F255" s="145" t="s">
        <v>9</v>
      </c>
      <c r="G255" s="145" t="s">
        <v>88</v>
      </c>
      <c r="H255" s="145" t="s">
        <v>10</v>
      </c>
      <c r="I255" s="145"/>
      <c r="J255" s="145"/>
      <c r="K255" s="145"/>
      <c r="L255" s="145"/>
      <c r="M255" s="145"/>
      <c r="N255" s="145"/>
      <c r="O255" s="145"/>
      <c r="P255" s="145" t="s">
        <v>12</v>
      </c>
      <c r="Q255" s="145" t="s">
        <v>13</v>
      </c>
      <c r="R255" s="145" t="s">
        <v>14</v>
      </c>
      <c r="S255" s="167" t="s">
        <v>76</v>
      </c>
      <c r="T255" s="168"/>
      <c r="U255" s="168"/>
      <c r="V255" s="169"/>
    </row>
    <row r="256" s="166" customFormat="true" ht="18" hidden="false" customHeight="true" outlineLevel="0" collapsed="false">
      <c r="B256" s="145"/>
      <c r="C256" s="145"/>
      <c r="D256" s="145"/>
      <c r="E256" s="145"/>
      <c r="F256" s="145"/>
      <c r="G256" s="145"/>
      <c r="H256" s="144" t="s">
        <v>101</v>
      </c>
      <c r="I256" s="144" t="s">
        <v>102</v>
      </c>
      <c r="J256" s="144" t="s">
        <v>103</v>
      </c>
      <c r="K256" s="144" t="s">
        <v>18</v>
      </c>
      <c r="L256" s="144" t="s">
        <v>19</v>
      </c>
      <c r="M256" s="144" t="s">
        <v>104</v>
      </c>
      <c r="N256" s="144" t="s">
        <v>21</v>
      </c>
      <c r="O256" s="144" t="s">
        <v>22</v>
      </c>
      <c r="P256" s="145"/>
      <c r="Q256" s="145"/>
      <c r="R256" s="145"/>
      <c r="S256" s="167"/>
      <c r="T256" s="168"/>
      <c r="U256" s="168"/>
      <c r="V256" s="169"/>
    </row>
    <row r="257" s="146" customFormat="true" ht="18" hidden="false" customHeight="true" outlineLevel="0" collapsed="false">
      <c r="A257" s="4"/>
      <c r="B257" s="144" t="n">
        <v>15</v>
      </c>
      <c r="C257" s="144" t="n">
        <f aca="false">S1!C19</f>
        <v>15</v>
      </c>
      <c r="D257" s="147" t="str">
        <f aca="false">Ave!C19</f>
        <v>ሰልማን ኑርየ አሰፋ</v>
      </c>
      <c r="E257" s="144" t="str">
        <f aca="false">S1!E19</f>
        <v>M</v>
      </c>
      <c r="F257" s="144" t="n">
        <f aca="false">S1!F19</f>
        <v>7</v>
      </c>
      <c r="G257" s="144" t="s">
        <v>105</v>
      </c>
      <c r="H257" s="143" t="n">
        <f aca="false">S1!G19</f>
        <v>94</v>
      </c>
      <c r="I257" s="143" t="n">
        <f aca="false">S1!H19</f>
        <v>75</v>
      </c>
      <c r="J257" s="143" t="n">
        <f aca="false">S1!I19</f>
        <v>91</v>
      </c>
      <c r="K257" s="143" t="n">
        <f aca="false">S1!J19</f>
        <v>70</v>
      </c>
      <c r="L257" s="143" t="n">
        <f aca="false">S1!K19</f>
        <v>85</v>
      </c>
      <c r="M257" s="143" t="n">
        <f aca="false">S1!L19</f>
        <v>81</v>
      </c>
      <c r="N257" s="143" t="n">
        <f aca="false">S1!M19</f>
        <v>83</v>
      </c>
      <c r="O257" s="143" t="n">
        <f aca="false">S1!N19</f>
        <v>83</v>
      </c>
      <c r="P257" s="144" t="n">
        <f aca="false">S1!P19</f>
        <v>662</v>
      </c>
      <c r="Q257" s="143" t="n">
        <f aca="false">S1!Q19</f>
        <v>82.75</v>
      </c>
      <c r="R257" s="144" t="n">
        <f aca="false">S1!R19</f>
        <v>17</v>
      </c>
      <c r="S257" s="148" t="str">
        <f aca="false">Ave!Q19</f>
        <v>ተዛውሯል</v>
      </c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</row>
    <row r="258" s="146" customFormat="true" ht="18" hidden="false" customHeight="true" outlineLevel="0" collapsed="false">
      <c r="A258" s="4"/>
      <c r="B258" s="144"/>
      <c r="C258" s="144"/>
      <c r="D258" s="147"/>
      <c r="E258" s="144"/>
      <c r="F258" s="144"/>
      <c r="G258" s="144" t="s">
        <v>106</v>
      </c>
      <c r="H258" s="143" t="n">
        <f aca="false">S2!G19</f>
        <v>94</v>
      </c>
      <c r="I258" s="143" t="n">
        <f aca="false">S2!H19</f>
        <v>75</v>
      </c>
      <c r="J258" s="143" t="n">
        <f aca="false">S2!I19</f>
        <v>91</v>
      </c>
      <c r="K258" s="143" t="n">
        <f aca="false">S2!J19</f>
        <v>70</v>
      </c>
      <c r="L258" s="143" t="n">
        <f aca="false">S2!K19</f>
        <v>85</v>
      </c>
      <c r="M258" s="143" t="n">
        <f aca="false">S2!L19</f>
        <v>81</v>
      </c>
      <c r="N258" s="143" t="n">
        <f aca="false">S2!M19</f>
        <v>83</v>
      </c>
      <c r="O258" s="143" t="n">
        <f aca="false">S2!N19</f>
        <v>83</v>
      </c>
      <c r="P258" s="144" t="n">
        <f aca="false">S2!P19</f>
        <v>662</v>
      </c>
      <c r="Q258" s="149" t="n">
        <f aca="false">S2!Q19</f>
        <v>82.75</v>
      </c>
      <c r="R258" s="144" t="n">
        <f aca="false">S2!R19</f>
        <v>17</v>
      </c>
      <c r="S258" s="148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</row>
    <row r="259" s="146" customFormat="true" ht="18" hidden="false" customHeight="true" outlineLevel="0" collapsed="false">
      <c r="A259" s="4"/>
      <c r="B259" s="144"/>
      <c r="C259" s="144"/>
      <c r="D259" s="147"/>
      <c r="E259" s="144"/>
      <c r="F259" s="144"/>
      <c r="G259" s="144" t="s">
        <v>13</v>
      </c>
      <c r="H259" s="143" t="n">
        <f aca="false">Ave!F19</f>
        <v>94</v>
      </c>
      <c r="I259" s="143" t="n">
        <f aca="false">Ave!G19</f>
        <v>75</v>
      </c>
      <c r="J259" s="143" t="n">
        <f aca="false">Ave!H19</f>
        <v>91</v>
      </c>
      <c r="K259" s="143" t="n">
        <f aca="false">Ave!I19</f>
        <v>70</v>
      </c>
      <c r="L259" s="143" t="n">
        <f aca="false">Ave!J19</f>
        <v>85</v>
      </c>
      <c r="M259" s="143" t="n">
        <f aca="false">Ave!K19</f>
        <v>81</v>
      </c>
      <c r="N259" s="143" t="n">
        <f aca="false">Ave!L19</f>
        <v>83</v>
      </c>
      <c r="O259" s="143" t="n">
        <f aca="false">Ave!M19</f>
        <v>83</v>
      </c>
      <c r="P259" s="144" t="n">
        <f aca="false">Ave!N19</f>
        <v>662</v>
      </c>
      <c r="Q259" s="143" t="n">
        <f aca="false">Ave!O19</f>
        <v>82.75</v>
      </c>
      <c r="R259" s="144" t="n">
        <f aca="false">Ave!P19</f>
        <v>17</v>
      </c>
      <c r="S259" s="148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</row>
    <row r="260" s="101" customFormat="true" ht="15" hidden="false" customHeight="true" outlineLevel="0" collapsed="false">
      <c r="B260" s="151"/>
      <c r="C260" s="151"/>
      <c r="D260" s="151"/>
      <c r="E260" s="151"/>
      <c r="F260" s="151"/>
      <c r="G260" s="151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2"/>
      <c r="T260" s="152"/>
      <c r="U260" s="152"/>
      <c r="V260" s="153"/>
    </row>
    <row r="261" s="101" customFormat="true" ht="15" hidden="false" customHeight="true" outlineLevel="0" collapsed="false">
      <c r="B261" s="154" t="s">
        <v>107</v>
      </c>
      <c r="C261" s="154"/>
      <c r="D261" s="154"/>
      <c r="E261" s="154"/>
      <c r="F261" s="155" t="s">
        <v>108</v>
      </c>
      <c r="G261" s="155"/>
      <c r="H261" s="155"/>
      <c r="I261" s="155"/>
      <c r="J261" s="155"/>
      <c r="K261" s="155"/>
      <c r="L261" s="155"/>
      <c r="M261" s="155"/>
      <c r="N261" s="156" t="s">
        <v>109</v>
      </c>
      <c r="O261" s="156"/>
      <c r="P261" s="156"/>
      <c r="Q261" s="156"/>
      <c r="R261" s="156"/>
      <c r="S261" s="156"/>
      <c r="T261" s="156"/>
      <c r="U261" s="156"/>
      <c r="V261" s="156"/>
    </row>
    <row r="262" s="101" customFormat="true" ht="15" hidden="false" customHeight="true" outlineLevel="0" collapsed="false">
      <c r="B262" s="155" t="s">
        <v>110</v>
      </c>
      <c r="C262" s="155"/>
      <c r="D262" s="155"/>
      <c r="E262" s="155"/>
      <c r="F262" s="155"/>
      <c r="G262" s="155"/>
      <c r="H262" s="155"/>
      <c r="I262" s="155"/>
      <c r="J262" s="155"/>
      <c r="K262" s="155"/>
      <c r="L262" s="155"/>
      <c r="M262" s="155"/>
      <c r="N262" s="157" t="s">
        <v>115</v>
      </c>
      <c r="O262" s="157"/>
      <c r="P262" s="157"/>
      <c r="Q262" s="157"/>
      <c r="R262" s="157"/>
      <c r="S262" s="157"/>
      <c r="T262" s="157"/>
      <c r="U262" s="157"/>
      <c r="V262" s="157"/>
    </row>
    <row r="263" s="101" customFormat="true" ht="15" hidden="false" customHeight="true" outlineLevel="0" collapsed="false">
      <c r="B263" s="155" t="s">
        <v>110</v>
      </c>
      <c r="C263" s="155"/>
      <c r="D263" s="155"/>
      <c r="E263" s="155"/>
      <c r="F263" s="155"/>
      <c r="G263" s="155"/>
      <c r="H263" s="155"/>
      <c r="I263" s="155"/>
      <c r="J263" s="155"/>
      <c r="K263" s="155"/>
      <c r="L263" s="155"/>
      <c r="M263" s="155"/>
      <c r="N263" s="152"/>
      <c r="O263" s="152"/>
      <c r="P263" s="152"/>
      <c r="Q263" s="152"/>
      <c r="R263" s="152"/>
      <c r="S263" s="152"/>
      <c r="T263" s="152"/>
      <c r="U263" s="152"/>
      <c r="V263" s="153"/>
    </row>
    <row r="264" s="101" customFormat="true" ht="15" hidden="false" customHeight="true" outlineLevel="0" collapsed="false">
      <c r="B264" s="158"/>
      <c r="C264" s="158"/>
      <c r="D264" s="158"/>
      <c r="E264" s="158"/>
      <c r="F264" s="158"/>
      <c r="G264" s="158"/>
      <c r="H264" s="158"/>
      <c r="I264" s="158"/>
      <c r="J264" s="158"/>
      <c r="K264" s="158"/>
      <c r="L264" s="158"/>
      <c r="M264" s="158"/>
      <c r="N264" s="156" t="s">
        <v>112</v>
      </c>
      <c r="O264" s="156"/>
      <c r="P264" s="156"/>
      <c r="Q264" s="156"/>
      <c r="R264" s="156"/>
      <c r="S264" s="156"/>
      <c r="T264" s="156"/>
      <c r="U264" s="156"/>
      <c r="V264" s="156"/>
    </row>
    <row r="265" s="101" customFormat="true" ht="15" hidden="false" customHeight="true" outlineLevel="0" collapsed="false">
      <c r="B265" s="159" t="s">
        <v>113</v>
      </c>
      <c r="C265" s="159"/>
      <c r="D265" s="159"/>
      <c r="E265" s="159"/>
      <c r="F265" s="159"/>
      <c r="G265" s="159"/>
      <c r="H265" s="159"/>
      <c r="I265" s="159"/>
      <c r="J265" s="159"/>
      <c r="K265" s="159"/>
      <c r="L265" s="159"/>
      <c r="M265" s="159"/>
      <c r="N265" s="152"/>
      <c r="O265" s="152"/>
      <c r="P265" s="152"/>
      <c r="Q265" s="152"/>
      <c r="R265" s="152"/>
      <c r="S265" s="152"/>
      <c r="T265" s="152"/>
      <c r="U265" s="152"/>
      <c r="V265" s="153"/>
    </row>
    <row r="266" s="101" customFormat="true" ht="15" hidden="false" customHeight="true" outlineLevel="0" collapsed="false">
      <c r="B266" s="152"/>
      <c r="C266" s="152"/>
      <c r="D266" s="152"/>
      <c r="E266" s="152"/>
      <c r="F266" s="152"/>
      <c r="G266" s="152"/>
      <c r="H266" s="152"/>
      <c r="I266" s="152"/>
      <c r="J266" s="152"/>
      <c r="K266" s="152"/>
      <c r="L266" s="152"/>
      <c r="M266" s="152"/>
      <c r="N266" s="152"/>
      <c r="O266" s="152"/>
      <c r="P266" s="152"/>
      <c r="Q266" s="152"/>
      <c r="R266" s="152"/>
      <c r="S266" s="152"/>
      <c r="T266" s="152"/>
      <c r="U266" s="152"/>
      <c r="V266" s="153"/>
    </row>
    <row r="267" s="101" customFormat="true" ht="15" hidden="false" customHeight="true" outlineLevel="0" collapsed="false">
      <c r="B267" s="159" t="s">
        <v>114</v>
      </c>
      <c r="C267" s="159"/>
      <c r="D267" s="159"/>
      <c r="E267" s="159"/>
      <c r="F267" s="159"/>
      <c r="G267" s="159"/>
      <c r="H267" s="159"/>
      <c r="I267" s="159"/>
      <c r="J267" s="159"/>
      <c r="K267" s="159"/>
      <c r="L267" s="159"/>
      <c r="M267" s="159"/>
      <c r="N267" s="152"/>
      <c r="O267" s="152"/>
      <c r="P267" s="152"/>
      <c r="Q267" s="152"/>
      <c r="R267" s="152"/>
      <c r="S267" s="152"/>
      <c r="T267" s="152"/>
      <c r="U267" s="152"/>
      <c r="V267" s="153"/>
    </row>
    <row r="268" s="101" customFormat="true" ht="15" hidden="false" customHeight="true" outlineLevel="0" collapsed="false">
      <c r="B268" s="160"/>
      <c r="C268" s="160"/>
      <c r="D268" s="160"/>
      <c r="E268" s="160"/>
      <c r="F268" s="160"/>
      <c r="G268" s="160"/>
      <c r="H268" s="160"/>
      <c r="I268" s="160"/>
      <c r="J268" s="160"/>
      <c r="K268" s="160"/>
      <c r="L268" s="160"/>
      <c r="M268" s="160"/>
      <c r="N268" s="152"/>
      <c r="O268" s="152"/>
      <c r="P268" s="152"/>
      <c r="Q268" s="152"/>
      <c r="R268" s="152"/>
      <c r="S268" s="152"/>
      <c r="T268" s="152"/>
      <c r="U268" s="152"/>
      <c r="V268" s="153"/>
    </row>
    <row r="269" s="101" customFormat="true" ht="15" hidden="false" customHeight="true" outlineLevel="0" collapsed="false">
      <c r="B269" s="160"/>
      <c r="C269" s="160"/>
      <c r="D269" s="160"/>
      <c r="E269" s="160"/>
      <c r="F269" s="160"/>
      <c r="G269" s="160"/>
      <c r="H269" s="160"/>
      <c r="I269" s="160"/>
      <c r="J269" s="160"/>
      <c r="K269" s="160"/>
      <c r="L269" s="160"/>
      <c r="M269" s="160"/>
      <c r="N269" s="152"/>
      <c r="O269" s="152"/>
      <c r="P269" s="152"/>
      <c r="Q269" s="152"/>
      <c r="R269" s="152"/>
      <c r="S269" s="152"/>
      <c r="T269" s="152"/>
      <c r="U269" s="152"/>
      <c r="V269" s="153"/>
    </row>
    <row r="270" s="101" customFormat="true" ht="15" hidden="false" customHeight="true" outlineLevel="0" collapsed="false">
      <c r="B270" s="160"/>
      <c r="C270" s="160"/>
      <c r="D270" s="160"/>
      <c r="E270" s="160"/>
      <c r="F270" s="160"/>
      <c r="G270" s="160"/>
      <c r="H270" s="160"/>
      <c r="I270" s="160"/>
      <c r="J270" s="160"/>
      <c r="K270" s="160"/>
      <c r="L270" s="160"/>
      <c r="M270" s="160"/>
      <c r="N270" s="152"/>
      <c r="O270" s="152"/>
      <c r="P270" s="152"/>
      <c r="Q270" s="152"/>
      <c r="R270" s="152"/>
      <c r="S270" s="152"/>
      <c r="T270" s="152"/>
      <c r="U270" s="152"/>
      <c r="V270" s="153"/>
    </row>
    <row r="271" s="101" customFormat="true" ht="15" hidden="false" customHeight="true" outlineLevel="0" collapsed="false">
      <c r="B271" s="158"/>
      <c r="C271" s="158"/>
      <c r="D271" s="158"/>
      <c r="E271" s="158"/>
      <c r="F271" s="158"/>
      <c r="G271" s="158"/>
      <c r="H271" s="158"/>
      <c r="I271" s="158"/>
      <c r="J271" s="158"/>
      <c r="K271" s="158"/>
      <c r="L271" s="158"/>
      <c r="M271" s="158"/>
      <c r="N271" s="152"/>
      <c r="O271" s="152"/>
      <c r="P271" s="152"/>
      <c r="Q271" s="152"/>
      <c r="R271" s="152"/>
      <c r="S271" s="152"/>
      <c r="T271" s="152"/>
      <c r="U271" s="152"/>
      <c r="V271" s="153"/>
    </row>
    <row r="272" s="161" customFormat="true" ht="15" hidden="false" customHeight="true" outlineLevel="0" collapsed="false">
      <c r="B272" s="162"/>
      <c r="C272" s="162"/>
      <c r="D272" s="163" t="s">
        <v>0</v>
      </c>
      <c r="E272" s="161" t="s">
        <v>1</v>
      </c>
      <c r="M272" s="161" t="s">
        <v>100</v>
      </c>
      <c r="V272" s="164"/>
    </row>
    <row r="273" s="161" customFormat="true" ht="15" hidden="false" customHeight="true" outlineLevel="0" collapsed="false">
      <c r="B273" s="162"/>
      <c r="C273" s="162"/>
      <c r="D273" s="163"/>
      <c r="E273" s="165"/>
      <c r="F273" s="165"/>
      <c r="G273" s="165"/>
      <c r="H273" s="165" t="s">
        <v>3</v>
      </c>
      <c r="I273" s="165"/>
      <c r="J273" s="165"/>
      <c r="K273" s="161" t="s">
        <v>4</v>
      </c>
      <c r="V273" s="164"/>
    </row>
    <row r="274" s="166" customFormat="true" ht="18" hidden="false" customHeight="true" outlineLevel="0" collapsed="false">
      <c r="B274" s="145" t="s">
        <v>5</v>
      </c>
      <c r="C274" s="145"/>
      <c r="D274" s="145" t="s">
        <v>7</v>
      </c>
      <c r="E274" s="145" t="s">
        <v>8</v>
      </c>
      <c r="F274" s="145" t="s">
        <v>9</v>
      </c>
      <c r="G274" s="145" t="s">
        <v>88</v>
      </c>
      <c r="H274" s="145" t="s">
        <v>10</v>
      </c>
      <c r="I274" s="145"/>
      <c r="J274" s="145"/>
      <c r="K274" s="145"/>
      <c r="L274" s="145"/>
      <c r="M274" s="145"/>
      <c r="N274" s="145"/>
      <c r="O274" s="145"/>
      <c r="P274" s="145" t="s">
        <v>12</v>
      </c>
      <c r="Q274" s="145" t="s">
        <v>13</v>
      </c>
      <c r="R274" s="145" t="s">
        <v>14</v>
      </c>
      <c r="S274" s="167" t="s">
        <v>76</v>
      </c>
      <c r="T274" s="168"/>
      <c r="U274" s="168"/>
      <c r="V274" s="169"/>
    </row>
    <row r="275" s="166" customFormat="true" ht="18" hidden="false" customHeight="true" outlineLevel="0" collapsed="false">
      <c r="B275" s="145"/>
      <c r="C275" s="145"/>
      <c r="D275" s="145"/>
      <c r="E275" s="145"/>
      <c r="F275" s="145"/>
      <c r="G275" s="145"/>
      <c r="H275" s="144" t="s">
        <v>101</v>
      </c>
      <c r="I275" s="144" t="s">
        <v>102</v>
      </c>
      <c r="J275" s="144" t="s">
        <v>103</v>
      </c>
      <c r="K275" s="144" t="s">
        <v>18</v>
      </c>
      <c r="L275" s="144" t="s">
        <v>19</v>
      </c>
      <c r="M275" s="144" t="s">
        <v>104</v>
      </c>
      <c r="N275" s="144" t="s">
        <v>21</v>
      </c>
      <c r="O275" s="144" t="s">
        <v>22</v>
      </c>
      <c r="P275" s="145"/>
      <c r="Q275" s="145"/>
      <c r="R275" s="145"/>
      <c r="S275" s="167"/>
      <c r="T275" s="168"/>
      <c r="U275" s="168"/>
      <c r="V275" s="169"/>
    </row>
    <row r="276" s="146" customFormat="true" ht="18" hidden="false" customHeight="true" outlineLevel="0" collapsed="false">
      <c r="A276" s="4"/>
      <c r="B276" s="144" t="n">
        <v>16</v>
      </c>
      <c r="C276" s="144" t="n">
        <f aca="false">S1!C20</f>
        <v>16</v>
      </c>
      <c r="D276" s="147" t="str">
        <f aca="false">Ave!C20</f>
        <v>ሲትራ ሙራድ ሰኢድ</v>
      </c>
      <c r="E276" s="144" t="str">
        <f aca="false">S1!E20</f>
        <v>F</v>
      </c>
      <c r="F276" s="144" t="n">
        <f aca="false">S1!F20</f>
        <v>7</v>
      </c>
      <c r="G276" s="144" t="s">
        <v>105</v>
      </c>
      <c r="H276" s="143" t="n">
        <f aca="false">S1!G20</f>
        <v>0</v>
      </c>
      <c r="I276" s="143" t="n">
        <f aca="false">S1!H20</f>
        <v>0</v>
      </c>
      <c r="J276" s="143" t="n">
        <f aca="false">S1!I20</f>
        <v>0</v>
      </c>
      <c r="K276" s="143" t="n">
        <f aca="false">S1!J20</f>
        <v>0</v>
      </c>
      <c r="L276" s="143" t="n">
        <f aca="false">S1!K20</f>
        <v>0</v>
      </c>
      <c r="M276" s="143" t="n">
        <f aca="false">S1!L20</f>
        <v>0</v>
      </c>
      <c r="N276" s="143" t="n">
        <f aca="false">S1!M20</f>
        <v>0</v>
      </c>
      <c r="O276" s="143" t="n">
        <f aca="false">S1!N20</f>
        <v>0</v>
      </c>
      <c r="P276" s="144" t="str">
        <f aca="false">S1!P20</f>
        <v/>
      </c>
      <c r="Q276" s="143" t="str">
        <f aca="false">S1!Q20</f>
        <v/>
      </c>
      <c r="R276" s="144" t="str">
        <f aca="false">S1!R20</f>
        <v/>
      </c>
      <c r="S276" s="148" t="str">
        <f aca="false">Ave!Q20</f>
        <v>-</v>
      </c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</row>
    <row r="277" s="146" customFormat="true" ht="18" hidden="false" customHeight="true" outlineLevel="0" collapsed="false">
      <c r="A277" s="4"/>
      <c r="B277" s="144"/>
      <c r="C277" s="144"/>
      <c r="D277" s="147"/>
      <c r="E277" s="144"/>
      <c r="F277" s="144"/>
      <c r="G277" s="144" t="s">
        <v>106</v>
      </c>
      <c r="H277" s="143" t="n">
        <f aca="false">S2!G20</f>
        <v>0</v>
      </c>
      <c r="I277" s="143" t="n">
        <f aca="false">S2!H20</f>
        <v>0</v>
      </c>
      <c r="J277" s="143" t="n">
        <f aca="false">S2!I20</f>
        <v>0</v>
      </c>
      <c r="K277" s="143" t="n">
        <f aca="false">S2!J20</f>
        <v>0</v>
      </c>
      <c r="L277" s="143" t="n">
        <f aca="false">S2!K20</f>
        <v>0</v>
      </c>
      <c r="M277" s="143" t="n">
        <f aca="false">S2!L20</f>
        <v>0</v>
      </c>
      <c r="N277" s="143" t="n">
        <f aca="false">S2!M20</f>
        <v>0</v>
      </c>
      <c r="O277" s="143" t="n">
        <f aca="false">S2!N20</f>
        <v>0</v>
      </c>
      <c r="P277" s="144" t="str">
        <f aca="false">S2!P20</f>
        <v/>
      </c>
      <c r="Q277" s="143" t="str">
        <f aca="false">S2!Q20</f>
        <v/>
      </c>
      <c r="R277" s="144" t="str">
        <f aca="false">S2!R20</f>
        <v/>
      </c>
      <c r="S277" s="148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</row>
    <row r="278" s="146" customFormat="true" ht="18" hidden="false" customHeight="true" outlineLevel="0" collapsed="false">
      <c r="A278" s="4"/>
      <c r="B278" s="144"/>
      <c r="C278" s="144"/>
      <c r="D278" s="147"/>
      <c r="E278" s="144"/>
      <c r="F278" s="144"/>
      <c r="G278" s="144" t="s">
        <v>13</v>
      </c>
      <c r="H278" s="143" t="str">
        <f aca="false">Ave!F20</f>
        <v/>
      </c>
      <c r="I278" s="143" t="str">
        <f aca="false">Ave!G20</f>
        <v/>
      </c>
      <c r="J278" s="143" t="str">
        <f aca="false">Ave!H20</f>
        <v/>
      </c>
      <c r="K278" s="143" t="str">
        <f aca="false">Ave!I20</f>
        <v/>
      </c>
      <c r="L278" s="143" t="str">
        <f aca="false">Ave!J20</f>
        <v/>
      </c>
      <c r="M278" s="143" t="str">
        <f aca="false">Ave!K20</f>
        <v/>
      </c>
      <c r="N278" s="143" t="str">
        <f aca="false">Ave!L20</f>
        <v/>
      </c>
      <c r="O278" s="143" t="str">
        <f aca="false">Ave!M20</f>
        <v/>
      </c>
      <c r="P278" s="144" t="str">
        <f aca="false">Ave!N20</f>
        <v/>
      </c>
      <c r="Q278" s="143" t="str">
        <f aca="false">Ave!O20</f>
        <v/>
      </c>
      <c r="R278" s="144" t="str">
        <f aca="false">Ave!P20</f>
        <v/>
      </c>
      <c r="S278" s="148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</row>
    <row r="279" s="101" customFormat="true" ht="15" hidden="false" customHeight="true" outlineLevel="0" collapsed="false">
      <c r="B279" s="151"/>
      <c r="C279" s="151"/>
      <c r="D279" s="151"/>
      <c r="E279" s="151"/>
      <c r="F279" s="151"/>
      <c r="G279" s="151"/>
      <c r="H279" s="151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2"/>
      <c r="T279" s="152"/>
      <c r="U279" s="152"/>
      <c r="V279" s="153"/>
    </row>
    <row r="280" s="101" customFormat="true" ht="15" hidden="false" customHeight="true" outlineLevel="0" collapsed="false">
      <c r="B280" s="154" t="s">
        <v>107</v>
      </c>
      <c r="C280" s="154"/>
      <c r="D280" s="154"/>
      <c r="E280" s="154"/>
      <c r="F280" s="155" t="s">
        <v>108</v>
      </c>
      <c r="G280" s="155"/>
      <c r="H280" s="155"/>
      <c r="I280" s="155"/>
      <c r="J280" s="155"/>
      <c r="K280" s="155"/>
      <c r="L280" s="155"/>
      <c r="M280" s="155"/>
      <c r="N280" s="156" t="s">
        <v>109</v>
      </c>
      <c r="O280" s="156"/>
      <c r="P280" s="156"/>
      <c r="Q280" s="156"/>
      <c r="R280" s="156"/>
      <c r="S280" s="156"/>
      <c r="T280" s="156"/>
      <c r="U280" s="156"/>
      <c r="V280" s="156"/>
    </row>
    <row r="281" s="101" customFormat="true" ht="15" hidden="false" customHeight="true" outlineLevel="0" collapsed="false">
      <c r="B281" s="155" t="s">
        <v>110</v>
      </c>
      <c r="C281" s="155"/>
      <c r="D281" s="155"/>
      <c r="E281" s="155"/>
      <c r="F281" s="155"/>
      <c r="G281" s="155"/>
      <c r="H281" s="155"/>
      <c r="I281" s="155"/>
      <c r="J281" s="155"/>
      <c r="K281" s="155"/>
      <c r="L281" s="155"/>
      <c r="M281" s="155"/>
      <c r="N281" s="157" t="s">
        <v>115</v>
      </c>
      <c r="O281" s="157"/>
      <c r="P281" s="157"/>
      <c r="Q281" s="157"/>
      <c r="R281" s="157"/>
      <c r="S281" s="157"/>
      <c r="T281" s="157"/>
      <c r="U281" s="157"/>
      <c r="V281" s="157"/>
    </row>
    <row r="282" s="101" customFormat="true" ht="15" hidden="false" customHeight="true" outlineLevel="0" collapsed="false">
      <c r="B282" s="155" t="s">
        <v>110</v>
      </c>
      <c r="C282" s="155"/>
      <c r="D282" s="155"/>
      <c r="E282" s="155"/>
      <c r="F282" s="155"/>
      <c r="G282" s="155"/>
      <c r="H282" s="155"/>
      <c r="I282" s="155"/>
      <c r="J282" s="155"/>
      <c r="K282" s="155"/>
      <c r="L282" s="155"/>
      <c r="M282" s="155"/>
      <c r="N282" s="152"/>
      <c r="O282" s="152"/>
      <c r="P282" s="152"/>
      <c r="Q282" s="152"/>
      <c r="R282" s="152"/>
      <c r="S282" s="152"/>
      <c r="T282" s="152"/>
      <c r="U282" s="152"/>
      <c r="V282" s="153"/>
    </row>
    <row r="283" s="101" customFormat="true" ht="15" hidden="false" customHeight="true" outlineLevel="0" collapsed="false">
      <c r="B283" s="158"/>
      <c r="C283" s="158"/>
      <c r="D283" s="158"/>
      <c r="E283" s="158"/>
      <c r="F283" s="158"/>
      <c r="G283" s="158"/>
      <c r="H283" s="158"/>
      <c r="I283" s="158"/>
      <c r="J283" s="158"/>
      <c r="K283" s="158"/>
      <c r="L283" s="158"/>
      <c r="M283" s="158"/>
      <c r="N283" s="156" t="s">
        <v>112</v>
      </c>
      <c r="O283" s="156"/>
      <c r="P283" s="156"/>
      <c r="Q283" s="156"/>
      <c r="R283" s="156"/>
      <c r="S283" s="156"/>
      <c r="T283" s="156"/>
      <c r="U283" s="156"/>
      <c r="V283" s="156"/>
    </row>
    <row r="284" s="101" customFormat="true" ht="15" hidden="false" customHeight="true" outlineLevel="0" collapsed="false">
      <c r="B284" s="159" t="s">
        <v>113</v>
      </c>
      <c r="C284" s="159"/>
      <c r="D284" s="159"/>
      <c r="E284" s="159"/>
      <c r="F284" s="159"/>
      <c r="G284" s="159"/>
      <c r="H284" s="159"/>
      <c r="I284" s="159"/>
      <c r="J284" s="159"/>
      <c r="K284" s="159"/>
      <c r="L284" s="159"/>
      <c r="M284" s="159"/>
      <c r="N284" s="152"/>
      <c r="O284" s="152"/>
      <c r="P284" s="152"/>
      <c r="Q284" s="152"/>
      <c r="R284" s="152"/>
      <c r="S284" s="152"/>
      <c r="T284" s="152"/>
      <c r="U284" s="152"/>
      <c r="V284" s="153"/>
    </row>
    <row r="285" s="101" customFormat="true" ht="15" hidden="false" customHeight="true" outlineLevel="0" collapsed="false">
      <c r="B285" s="152"/>
      <c r="C285" s="152"/>
      <c r="D285" s="152"/>
      <c r="E285" s="152"/>
      <c r="F285" s="152"/>
      <c r="G285" s="152"/>
      <c r="H285" s="152"/>
      <c r="I285" s="152"/>
      <c r="J285" s="152"/>
      <c r="K285" s="152"/>
      <c r="L285" s="152"/>
      <c r="M285" s="152"/>
      <c r="N285" s="152"/>
      <c r="O285" s="152"/>
      <c r="P285" s="152"/>
      <c r="Q285" s="152"/>
      <c r="R285" s="152"/>
      <c r="S285" s="152"/>
      <c r="T285" s="152"/>
      <c r="U285" s="152"/>
      <c r="V285" s="153"/>
    </row>
    <row r="286" s="101" customFormat="true" ht="15" hidden="false" customHeight="true" outlineLevel="0" collapsed="false">
      <c r="B286" s="159" t="s">
        <v>114</v>
      </c>
      <c r="C286" s="159"/>
      <c r="D286" s="159"/>
      <c r="E286" s="159"/>
      <c r="F286" s="159"/>
      <c r="G286" s="159"/>
      <c r="H286" s="159"/>
      <c r="I286" s="159"/>
      <c r="J286" s="159"/>
      <c r="K286" s="159"/>
      <c r="L286" s="159"/>
      <c r="M286" s="159"/>
      <c r="N286" s="152"/>
      <c r="O286" s="152"/>
      <c r="P286" s="152"/>
      <c r="Q286" s="152"/>
      <c r="R286" s="152"/>
      <c r="S286" s="152"/>
      <c r="T286" s="152"/>
      <c r="U286" s="152"/>
      <c r="V286" s="153"/>
    </row>
    <row r="287" s="101" customFormat="true" ht="15" hidden="false" customHeight="true" outlineLevel="0" collapsed="false">
      <c r="B287" s="160"/>
      <c r="C287" s="160"/>
      <c r="D287" s="160"/>
      <c r="E287" s="160"/>
      <c r="F287" s="160"/>
      <c r="G287" s="160"/>
      <c r="H287" s="160"/>
      <c r="I287" s="160"/>
      <c r="J287" s="160"/>
      <c r="K287" s="160"/>
      <c r="L287" s="160"/>
      <c r="M287" s="160"/>
      <c r="N287" s="152"/>
      <c r="O287" s="152"/>
      <c r="P287" s="152"/>
      <c r="Q287" s="152"/>
      <c r="R287" s="152"/>
      <c r="S287" s="152"/>
      <c r="T287" s="152"/>
      <c r="U287" s="152"/>
      <c r="V287" s="153"/>
    </row>
    <row r="288" s="101" customFormat="true" ht="15" hidden="false" customHeight="true" outlineLevel="0" collapsed="false">
      <c r="B288" s="158"/>
      <c r="C288" s="158"/>
      <c r="D288" s="158"/>
      <c r="E288" s="158"/>
      <c r="F288" s="158"/>
      <c r="G288" s="158"/>
      <c r="H288" s="158"/>
      <c r="I288" s="158"/>
      <c r="J288" s="158"/>
      <c r="K288" s="158"/>
      <c r="L288" s="158"/>
      <c r="M288" s="158"/>
      <c r="N288" s="152"/>
      <c r="O288" s="152"/>
      <c r="P288" s="152"/>
      <c r="Q288" s="152"/>
      <c r="R288" s="152"/>
      <c r="S288" s="152"/>
      <c r="T288" s="152"/>
      <c r="U288" s="152"/>
      <c r="V288" s="153"/>
    </row>
    <row r="289" s="161" customFormat="true" ht="15" hidden="false" customHeight="true" outlineLevel="0" collapsed="false">
      <c r="B289" s="162"/>
      <c r="C289" s="162"/>
      <c r="D289" s="163" t="s">
        <v>0</v>
      </c>
      <c r="E289" s="161" t="s">
        <v>1</v>
      </c>
      <c r="M289" s="161" t="s">
        <v>100</v>
      </c>
      <c r="V289" s="164"/>
    </row>
    <row r="290" s="161" customFormat="true" ht="15" hidden="false" customHeight="true" outlineLevel="0" collapsed="false">
      <c r="B290" s="162"/>
      <c r="C290" s="162"/>
      <c r="D290" s="163"/>
      <c r="E290" s="165"/>
      <c r="F290" s="165"/>
      <c r="G290" s="165"/>
      <c r="H290" s="165" t="s">
        <v>3</v>
      </c>
      <c r="I290" s="165"/>
      <c r="J290" s="165"/>
      <c r="K290" s="161" t="s">
        <v>4</v>
      </c>
      <c r="V290" s="164"/>
    </row>
    <row r="291" s="166" customFormat="true" ht="18" hidden="false" customHeight="true" outlineLevel="0" collapsed="false">
      <c r="B291" s="145" t="s">
        <v>5</v>
      </c>
      <c r="C291" s="145"/>
      <c r="D291" s="145" t="s">
        <v>7</v>
      </c>
      <c r="E291" s="145" t="s">
        <v>8</v>
      </c>
      <c r="F291" s="145" t="s">
        <v>9</v>
      </c>
      <c r="G291" s="145" t="s">
        <v>88</v>
      </c>
      <c r="H291" s="145" t="s">
        <v>10</v>
      </c>
      <c r="I291" s="145"/>
      <c r="J291" s="145"/>
      <c r="K291" s="145"/>
      <c r="L291" s="145"/>
      <c r="M291" s="145"/>
      <c r="N291" s="145"/>
      <c r="O291" s="145"/>
      <c r="P291" s="145" t="s">
        <v>12</v>
      </c>
      <c r="Q291" s="145" t="s">
        <v>13</v>
      </c>
      <c r="R291" s="145" t="s">
        <v>14</v>
      </c>
      <c r="S291" s="167" t="s">
        <v>76</v>
      </c>
      <c r="T291" s="168"/>
      <c r="U291" s="168"/>
      <c r="V291" s="169"/>
    </row>
    <row r="292" s="166" customFormat="true" ht="18" hidden="false" customHeight="true" outlineLevel="0" collapsed="false">
      <c r="B292" s="145"/>
      <c r="C292" s="145"/>
      <c r="D292" s="145"/>
      <c r="E292" s="145"/>
      <c r="F292" s="145"/>
      <c r="G292" s="145"/>
      <c r="H292" s="144" t="s">
        <v>101</v>
      </c>
      <c r="I292" s="144" t="s">
        <v>102</v>
      </c>
      <c r="J292" s="144" t="s">
        <v>103</v>
      </c>
      <c r="K292" s="144" t="s">
        <v>18</v>
      </c>
      <c r="L292" s="144" t="s">
        <v>19</v>
      </c>
      <c r="M292" s="144" t="s">
        <v>104</v>
      </c>
      <c r="N292" s="144" t="s">
        <v>21</v>
      </c>
      <c r="O292" s="144" t="s">
        <v>22</v>
      </c>
      <c r="P292" s="145"/>
      <c r="Q292" s="145"/>
      <c r="R292" s="145"/>
      <c r="S292" s="167"/>
      <c r="T292" s="168"/>
      <c r="U292" s="168"/>
      <c r="V292" s="169"/>
    </row>
    <row r="293" s="146" customFormat="true" ht="18" hidden="false" customHeight="true" outlineLevel="0" collapsed="false">
      <c r="A293" s="4"/>
      <c r="B293" s="144" t="n">
        <v>17</v>
      </c>
      <c r="C293" s="144" t="n">
        <f aca="false">S1!C21</f>
        <v>17</v>
      </c>
      <c r="D293" s="147" t="str">
        <f aca="false">Ave!C21</f>
        <v>ሲትራ ኢብራሂም ሰኢድ</v>
      </c>
      <c r="E293" s="144" t="str">
        <f aca="false">S1!E21</f>
        <v>F</v>
      </c>
      <c r="F293" s="144" t="n">
        <f aca="false">S1!F21</f>
        <v>7</v>
      </c>
      <c r="G293" s="144" t="s">
        <v>105</v>
      </c>
      <c r="H293" s="143" t="n">
        <f aca="false">S1!G21</f>
        <v>99</v>
      </c>
      <c r="I293" s="143" t="n">
        <f aca="false">S1!H21</f>
        <v>100</v>
      </c>
      <c r="J293" s="143" t="n">
        <f aca="false">S1!I21</f>
        <v>95</v>
      </c>
      <c r="K293" s="143" t="n">
        <f aca="false">S1!J21</f>
        <v>94</v>
      </c>
      <c r="L293" s="143" t="n">
        <f aca="false">S1!K21</f>
        <v>98</v>
      </c>
      <c r="M293" s="143" t="n">
        <f aca="false">S1!L21</f>
        <v>99</v>
      </c>
      <c r="N293" s="143" t="n">
        <f aca="false">S1!M21</f>
        <v>99</v>
      </c>
      <c r="O293" s="143" t="n">
        <f aca="false">S1!N21</f>
        <v>83</v>
      </c>
      <c r="P293" s="144" t="n">
        <f aca="false">S1!P21</f>
        <v>767</v>
      </c>
      <c r="Q293" s="143" t="n">
        <f aca="false">S1!Q21</f>
        <v>95.875</v>
      </c>
      <c r="R293" s="144" t="n">
        <f aca="false">S1!R21</f>
        <v>1</v>
      </c>
      <c r="S293" s="148" t="str">
        <f aca="false">Ave!Q21</f>
        <v>ተዛውራለች</v>
      </c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</row>
    <row r="294" s="146" customFormat="true" ht="18" hidden="false" customHeight="true" outlineLevel="0" collapsed="false">
      <c r="A294" s="4"/>
      <c r="B294" s="144"/>
      <c r="C294" s="144"/>
      <c r="D294" s="147"/>
      <c r="E294" s="144"/>
      <c r="F294" s="144"/>
      <c r="G294" s="144" t="s">
        <v>106</v>
      </c>
      <c r="H294" s="143" t="n">
        <f aca="false">S2!G21</f>
        <v>99</v>
      </c>
      <c r="I294" s="143" t="n">
        <f aca="false">S2!H21</f>
        <v>100</v>
      </c>
      <c r="J294" s="143" t="n">
        <f aca="false">S2!I21</f>
        <v>95</v>
      </c>
      <c r="K294" s="143" t="n">
        <f aca="false">S2!J21</f>
        <v>94</v>
      </c>
      <c r="L294" s="143" t="n">
        <f aca="false">S2!K21</f>
        <v>98</v>
      </c>
      <c r="M294" s="143" t="n">
        <f aca="false">S2!L21</f>
        <v>99</v>
      </c>
      <c r="N294" s="143" t="n">
        <f aca="false">S2!M21</f>
        <v>99</v>
      </c>
      <c r="O294" s="143" t="n">
        <f aca="false">S2!N21</f>
        <v>83</v>
      </c>
      <c r="P294" s="144" t="n">
        <f aca="false">S2!P21</f>
        <v>767</v>
      </c>
      <c r="Q294" s="149" t="n">
        <f aca="false">S2!Q21</f>
        <v>95.875</v>
      </c>
      <c r="R294" s="144" t="n">
        <f aca="false">S2!R21</f>
        <v>1</v>
      </c>
      <c r="S294" s="148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</row>
    <row r="295" s="146" customFormat="true" ht="18" hidden="false" customHeight="true" outlineLevel="0" collapsed="false">
      <c r="A295" s="4"/>
      <c r="B295" s="144"/>
      <c r="C295" s="144"/>
      <c r="D295" s="147"/>
      <c r="E295" s="144"/>
      <c r="F295" s="144"/>
      <c r="G295" s="144" t="s">
        <v>13</v>
      </c>
      <c r="H295" s="143" t="n">
        <f aca="false">Ave!F21</f>
        <v>99</v>
      </c>
      <c r="I295" s="143" t="n">
        <f aca="false">Ave!G21</f>
        <v>100</v>
      </c>
      <c r="J295" s="143" t="n">
        <f aca="false">Ave!H21</f>
        <v>95</v>
      </c>
      <c r="K295" s="143" t="n">
        <f aca="false">Ave!I21</f>
        <v>94</v>
      </c>
      <c r="L295" s="143" t="n">
        <f aca="false">Ave!J21</f>
        <v>98</v>
      </c>
      <c r="M295" s="143" t="n">
        <f aca="false">Ave!K21</f>
        <v>99</v>
      </c>
      <c r="N295" s="143" t="n">
        <f aca="false">Ave!L21</f>
        <v>99</v>
      </c>
      <c r="O295" s="143" t="n">
        <f aca="false">Ave!M21</f>
        <v>83</v>
      </c>
      <c r="P295" s="144" t="n">
        <f aca="false">Ave!N21</f>
        <v>767</v>
      </c>
      <c r="Q295" s="143" t="n">
        <f aca="false">Ave!O21</f>
        <v>95.875</v>
      </c>
      <c r="R295" s="144" t="n">
        <f aca="false">Ave!P21</f>
        <v>1</v>
      </c>
      <c r="S295" s="148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</row>
    <row r="296" s="101" customFormat="true" ht="15" hidden="false" customHeight="true" outlineLevel="0" collapsed="false">
      <c r="B296" s="151"/>
      <c r="C296" s="151"/>
      <c r="D296" s="151"/>
      <c r="E296" s="151"/>
      <c r="F296" s="151"/>
      <c r="G296" s="151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1"/>
      <c r="S296" s="152"/>
      <c r="T296" s="152"/>
      <c r="U296" s="152"/>
      <c r="V296" s="153"/>
    </row>
    <row r="297" s="101" customFormat="true" ht="15" hidden="false" customHeight="true" outlineLevel="0" collapsed="false">
      <c r="B297" s="154" t="s">
        <v>107</v>
      </c>
      <c r="C297" s="154"/>
      <c r="D297" s="154"/>
      <c r="E297" s="154"/>
      <c r="F297" s="155" t="s">
        <v>108</v>
      </c>
      <c r="G297" s="155"/>
      <c r="H297" s="155"/>
      <c r="I297" s="155"/>
      <c r="J297" s="155"/>
      <c r="K297" s="155"/>
      <c r="L297" s="155"/>
      <c r="M297" s="155"/>
      <c r="N297" s="156" t="s">
        <v>109</v>
      </c>
      <c r="O297" s="156"/>
      <c r="P297" s="156"/>
      <c r="Q297" s="156"/>
      <c r="R297" s="156"/>
      <c r="S297" s="156"/>
      <c r="T297" s="156"/>
      <c r="U297" s="156"/>
      <c r="V297" s="156"/>
    </row>
    <row r="298" s="101" customFormat="true" ht="15" hidden="false" customHeight="true" outlineLevel="0" collapsed="false">
      <c r="B298" s="155" t="s">
        <v>110</v>
      </c>
      <c r="C298" s="155"/>
      <c r="D298" s="155"/>
      <c r="E298" s="155"/>
      <c r="F298" s="155"/>
      <c r="G298" s="155"/>
      <c r="H298" s="155"/>
      <c r="I298" s="155"/>
      <c r="J298" s="155"/>
      <c r="K298" s="155"/>
      <c r="L298" s="155"/>
      <c r="M298" s="155"/>
      <c r="N298" s="157" t="s">
        <v>115</v>
      </c>
      <c r="O298" s="157"/>
      <c r="P298" s="157"/>
      <c r="Q298" s="157"/>
      <c r="R298" s="157"/>
      <c r="S298" s="157"/>
      <c r="T298" s="157"/>
      <c r="U298" s="157"/>
      <c r="V298" s="157"/>
    </row>
    <row r="299" s="101" customFormat="true" ht="15" hidden="false" customHeight="true" outlineLevel="0" collapsed="false">
      <c r="B299" s="155" t="s">
        <v>110</v>
      </c>
      <c r="C299" s="155"/>
      <c r="D299" s="155"/>
      <c r="E299" s="155"/>
      <c r="F299" s="155"/>
      <c r="G299" s="155"/>
      <c r="H299" s="155"/>
      <c r="I299" s="155"/>
      <c r="J299" s="155"/>
      <c r="K299" s="155"/>
      <c r="L299" s="155"/>
      <c r="M299" s="155"/>
      <c r="N299" s="152"/>
      <c r="O299" s="152"/>
      <c r="P299" s="152"/>
      <c r="Q299" s="152"/>
      <c r="R299" s="152"/>
      <c r="S299" s="152"/>
      <c r="T299" s="152"/>
      <c r="U299" s="152"/>
      <c r="V299" s="153"/>
    </row>
    <row r="300" s="101" customFormat="true" ht="15" hidden="false" customHeight="true" outlineLevel="0" collapsed="false">
      <c r="B300" s="158"/>
      <c r="C300" s="158"/>
      <c r="D300" s="158"/>
      <c r="E300" s="158"/>
      <c r="F300" s="158"/>
      <c r="G300" s="158"/>
      <c r="H300" s="158"/>
      <c r="I300" s="158"/>
      <c r="J300" s="158"/>
      <c r="K300" s="158"/>
      <c r="L300" s="158"/>
      <c r="M300" s="158"/>
      <c r="N300" s="156" t="s">
        <v>112</v>
      </c>
      <c r="O300" s="156"/>
      <c r="P300" s="156"/>
      <c r="Q300" s="156"/>
      <c r="R300" s="156"/>
      <c r="S300" s="156"/>
      <c r="T300" s="156"/>
      <c r="U300" s="156"/>
      <c r="V300" s="156"/>
    </row>
    <row r="301" s="101" customFormat="true" ht="15" hidden="false" customHeight="true" outlineLevel="0" collapsed="false">
      <c r="B301" s="159" t="s">
        <v>113</v>
      </c>
      <c r="C301" s="159"/>
      <c r="D301" s="159"/>
      <c r="E301" s="159"/>
      <c r="F301" s="159"/>
      <c r="G301" s="159"/>
      <c r="H301" s="159"/>
      <c r="I301" s="159"/>
      <c r="J301" s="159"/>
      <c r="K301" s="159"/>
      <c r="L301" s="159"/>
      <c r="M301" s="159"/>
      <c r="N301" s="152"/>
      <c r="O301" s="152"/>
      <c r="P301" s="152"/>
      <c r="Q301" s="152"/>
      <c r="R301" s="152"/>
      <c r="S301" s="152"/>
      <c r="T301" s="152"/>
      <c r="U301" s="152"/>
      <c r="V301" s="153"/>
    </row>
    <row r="302" s="101" customFormat="true" ht="15" hidden="false" customHeight="true" outlineLevel="0" collapsed="false">
      <c r="B302" s="152"/>
      <c r="C302" s="152"/>
      <c r="D302" s="152"/>
      <c r="E302" s="152"/>
      <c r="F302" s="152"/>
      <c r="G302" s="152"/>
      <c r="H302" s="152"/>
      <c r="I302" s="152"/>
      <c r="J302" s="152"/>
      <c r="K302" s="152"/>
      <c r="L302" s="152"/>
      <c r="M302" s="152"/>
      <c r="N302" s="152"/>
      <c r="O302" s="152"/>
      <c r="P302" s="152"/>
      <c r="Q302" s="152"/>
      <c r="R302" s="152"/>
      <c r="S302" s="152"/>
      <c r="T302" s="152"/>
      <c r="U302" s="152"/>
      <c r="V302" s="153"/>
    </row>
    <row r="303" s="101" customFormat="true" ht="15" hidden="false" customHeight="true" outlineLevel="0" collapsed="false">
      <c r="B303" s="159" t="s">
        <v>114</v>
      </c>
      <c r="C303" s="159"/>
      <c r="D303" s="159"/>
      <c r="E303" s="159"/>
      <c r="F303" s="159"/>
      <c r="G303" s="159"/>
      <c r="H303" s="159"/>
      <c r="I303" s="159"/>
      <c r="J303" s="159"/>
      <c r="K303" s="159"/>
      <c r="L303" s="159"/>
      <c r="M303" s="159"/>
      <c r="N303" s="152"/>
      <c r="O303" s="152"/>
      <c r="P303" s="152"/>
      <c r="Q303" s="152"/>
      <c r="R303" s="152"/>
      <c r="S303" s="152"/>
      <c r="T303" s="152"/>
      <c r="U303" s="152"/>
      <c r="V303" s="153"/>
    </row>
    <row r="304" s="101" customFormat="true" ht="15" hidden="false" customHeight="true" outlineLevel="0" collapsed="false">
      <c r="B304" s="160"/>
      <c r="C304" s="160"/>
      <c r="D304" s="160"/>
      <c r="E304" s="160"/>
      <c r="F304" s="160"/>
      <c r="G304" s="160"/>
      <c r="H304" s="160"/>
      <c r="I304" s="160"/>
      <c r="J304" s="160"/>
      <c r="K304" s="160"/>
      <c r="L304" s="160"/>
      <c r="M304" s="160"/>
      <c r="N304" s="152"/>
      <c r="O304" s="152"/>
      <c r="P304" s="152"/>
      <c r="Q304" s="152"/>
      <c r="R304" s="152"/>
      <c r="S304" s="152"/>
      <c r="T304" s="152"/>
      <c r="U304" s="152"/>
      <c r="V304" s="153"/>
    </row>
    <row r="305" s="101" customFormat="true" ht="15" hidden="false" customHeight="true" outlineLevel="0" collapsed="false">
      <c r="B305" s="160"/>
      <c r="C305" s="160"/>
      <c r="D305" s="160"/>
      <c r="E305" s="160"/>
      <c r="F305" s="160"/>
      <c r="G305" s="160"/>
      <c r="H305" s="160"/>
      <c r="I305" s="160"/>
      <c r="J305" s="160"/>
      <c r="K305" s="160"/>
      <c r="L305" s="160"/>
      <c r="M305" s="160"/>
      <c r="N305" s="152"/>
      <c r="O305" s="152"/>
      <c r="P305" s="152"/>
      <c r="Q305" s="152"/>
      <c r="R305" s="152"/>
      <c r="S305" s="152"/>
      <c r="T305" s="152"/>
      <c r="U305" s="152"/>
      <c r="V305" s="153"/>
    </row>
    <row r="306" s="101" customFormat="true" ht="15" hidden="false" customHeight="true" outlineLevel="0" collapsed="false">
      <c r="B306" s="160"/>
      <c r="C306" s="160"/>
      <c r="D306" s="160"/>
      <c r="E306" s="160"/>
      <c r="F306" s="160"/>
      <c r="G306" s="160"/>
      <c r="H306" s="160"/>
      <c r="I306" s="160"/>
      <c r="J306" s="160"/>
      <c r="K306" s="160"/>
      <c r="L306" s="160"/>
      <c r="M306" s="160"/>
      <c r="N306" s="152"/>
      <c r="O306" s="152"/>
      <c r="P306" s="152"/>
      <c r="Q306" s="152"/>
      <c r="R306" s="152"/>
      <c r="S306" s="152"/>
      <c r="T306" s="152"/>
      <c r="U306" s="152"/>
      <c r="V306" s="153"/>
    </row>
    <row r="307" s="101" customFormat="true" ht="15" hidden="false" customHeight="true" outlineLevel="0" collapsed="false">
      <c r="B307" s="158"/>
      <c r="C307" s="158"/>
      <c r="D307" s="158"/>
      <c r="E307" s="158"/>
      <c r="F307" s="158"/>
      <c r="G307" s="158"/>
      <c r="H307" s="158"/>
      <c r="I307" s="158"/>
      <c r="J307" s="158"/>
      <c r="K307" s="158"/>
      <c r="L307" s="158"/>
      <c r="M307" s="158"/>
      <c r="N307" s="152"/>
      <c r="O307" s="152"/>
      <c r="P307" s="152"/>
      <c r="Q307" s="152"/>
      <c r="R307" s="152"/>
      <c r="S307" s="152"/>
      <c r="T307" s="152"/>
      <c r="U307" s="152"/>
      <c r="V307" s="153"/>
    </row>
    <row r="308" s="161" customFormat="true" ht="15" hidden="false" customHeight="true" outlineLevel="0" collapsed="false">
      <c r="B308" s="162"/>
      <c r="C308" s="162"/>
      <c r="D308" s="163" t="s">
        <v>0</v>
      </c>
      <c r="E308" s="161" t="s">
        <v>1</v>
      </c>
      <c r="M308" s="161" t="s">
        <v>100</v>
      </c>
      <c r="V308" s="164"/>
    </row>
    <row r="309" s="161" customFormat="true" ht="15" hidden="false" customHeight="true" outlineLevel="0" collapsed="false">
      <c r="B309" s="162"/>
      <c r="C309" s="162"/>
      <c r="D309" s="163"/>
      <c r="E309" s="165"/>
      <c r="F309" s="165"/>
      <c r="G309" s="165"/>
      <c r="H309" s="165" t="s">
        <v>3</v>
      </c>
      <c r="I309" s="165"/>
      <c r="J309" s="165"/>
      <c r="K309" s="161" t="s">
        <v>4</v>
      </c>
      <c r="V309" s="164"/>
    </row>
    <row r="310" s="166" customFormat="true" ht="18" hidden="false" customHeight="true" outlineLevel="0" collapsed="false">
      <c r="B310" s="145" t="s">
        <v>5</v>
      </c>
      <c r="C310" s="145"/>
      <c r="D310" s="145" t="s">
        <v>7</v>
      </c>
      <c r="E310" s="145" t="s">
        <v>8</v>
      </c>
      <c r="F310" s="145" t="s">
        <v>9</v>
      </c>
      <c r="G310" s="145" t="s">
        <v>88</v>
      </c>
      <c r="H310" s="145" t="s">
        <v>10</v>
      </c>
      <c r="I310" s="145"/>
      <c r="J310" s="145"/>
      <c r="K310" s="145"/>
      <c r="L310" s="145"/>
      <c r="M310" s="145"/>
      <c r="N310" s="145"/>
      <c r="O310" s="145"/>
      <c r="P310" s="145" t="s">
        <v>12</v>
      </c>
      <c r="Q310" s="145" t="s">
        <v>13</v>
      </c>
      <c r="R310" s="145" t="s">
        <v>14</v>
      </c>
      <c r="S310" s="167" t="s">
        <v>76</v>
      </c>
      <c r="T310" s="168"/>
      <c r="U310" s="168"/>
      <c r="V310" s="169"/>
    </row>
    <row r="311" s="166" customFormat="true" ht="18" hidden="false" customHeight="true" outlineLevel="0" collapsed="false">
      <c r="B311" s="145"/>
      <c r="C311" s="145"/>
      <c r="D311" s="145"/>
      <c r="E311" s="145"/>
      <c r="F311" s="145"/>
      <c r="G311" s="145"/>
      <c r="H311" s="144" t="s">
        <v>101</v>
      </c>
      <c r="I311" s="144" t="s">
        <v>102</v>
      </c>
      <c r="J311" s="144" t="s">
        <v>103</v>
      </c>
      <c r="K311" s="144" t="s">
        <v>18</v>
      </c>
      <c r="L311" s="144" t="s">
        <v>19</v>
      </c>
      <c r="M311" s="144" t="s">
        <v>104</v>
      </c>
      <c r="N311" s="144" t="s">
        <v>21</v>
      </c>
      <c r="O311" s="144" t="s">
        <v>22</v>
      </c>
      <c r="P311" s="145"/>
      <c r="Q311" s="145"/>
      <c r="R311" s="145"/>
      <c r="S311" s="167"/>
      <c r="T311" s="168"/>
      <c r="U311" s="168"/>
      <c r="V311" s="169"/>
    </row>
    <row r="312" s="146" customFormat="true" ht="18" hidden="false" customHeight="true" outlineLevel="0" collapsed="false">
      <c r="A312" s="4"/>
      <c r="B312" s="144" t="n">
        <v>18</v>
      </c>
      <c r="C312" s="144" t="n">
        <f aca="false">S1!C22</f>
        <v>18</v>
      </c>
      <c r="D312" s="147" t="str">
        <f aca="false">Ave!C22</f>
        <v>ሶብሪና ኑርየ አደም</v>
      </c>
      <c r="E312" s="144" t="str">
        <f aca="false">S1!E22</f>
        <v>F</v>
      </c>
      <c r="F312" s="144" t="n">
        <f aca="false">S1!F22</f>
        <v>7</v>
      </c>
      <c r="G312" s="144" t="s">
        <v>105</v>
      </c>
      <c r="H312" s="143" t="n">
        <f aca="false">S1!G22</f>
        <v>72</v>
      </c>
      <c r="I312" s="143" t="n">
        <f aca="false">S1!H22</f>
        <v>83</v>
      </c>
      <c r="J312" s="143" t="n">
        <f aca="false">S1!I22</f>
        <v>60</v>
      </c>
      <c r="K312" s="143" t="n">
        <f aca="false">S1!J22</f>
        <v>68</v>
      </c>
      <c r="L312" s="143" t="n">
        <f aca="false">S1!K22</f>
        <v>86</v>
      </c>
      <c r="M312" s="143" t="n">
        <f aca="false">S1!L22</f>
        <v>89</v>
      </c>
      <c r="N312" s="143" t="n">
        <f aca="false">S1!M22</f>
        <v>70</v>
      </c>
      <c r="O312" s="143" t="n">
        <f aca="false">S1!N22</f>
        <v>75</v>
      </c>
      <c r="P312" s="144" t="n">
        <f aca="false">S1!P22</f>
        <v>603</v>
      </c>
      <c r="Q312" s="143" t="n">
        <f aca="false">S1!Q22</f>
        <v>75.375</v>
      </c>
      <c r="R312" s="144" t="n">
        <f aca="false">S1!R22</f>
        <v>29</v>
      </c>
      <c r="S312" s="148" t="str">
        <f aca="false">Ave!Q22</f>
        <v>ተዛውራለች</v>
      </c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</row>
    <row r="313" s="146" customFormat="true" ht="18" hidden="false" customHeight="true" outlineLevel="0" collapsed="false">
      <c r="A313" s="4"/>
      <c r="B313" s="144"/>
      <c r="C313" s="144"/>
      <c r="D313" s="147"/>
      <c r="E313" s="144"/>
      <c r="F313" s="144"/>
      <c r="G313" s="144" t="s">
        <v>106</v>
      </c>
      <c r="H313" s="143" t="n">
        <f aca="false">S2!G22</f>
        <v>72</v>
      </c>
      <c r="I313" s="143" t="n">
        <f aca="false">S2!H22</f>
        <v>83</v>
      </c>
      <c r="J313" s="143" t="n">
        <f aca="false">S2!I22</f>
        <v>60</v>
      </c>
      <c r="K313" s="143" t="n">
        <f aca="false">S2!J22</f>
        <v>68</v>
      </c>
      <c r="L313" s="143" t="n">
        <f aca="false">S2!K22</f>
        <v>86</v>
      </c>
      <c r="M313" s="143" t="n">
        <f aca="false">S2!L22</f>
        <v>89</v>
      </c>
      <c r="N313" s="143" t="n">
        <f aca="false">S2!M22</f>
        <v>70</v>
      </c>
      <c r="O313" s="143" t="n">
        <f aca="false">S2!N22</f>
        <v>75</v>
      </c>
      <c r="P313" s="144" t="n">
        <f aca="false">S2!P22</f>
        <v>603</v>
      </c>
      <c r="Q313" s="149" t="n">
        <f aca="false">S2!Q22</f>
        <v>75.375</v>
      </c>
      <c r="R313" s="144" t="n">
        <f aca="false">S2!R22</f>
        <v>29</v>
      </c>
      <c r="S313" s="148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</row>
    <row r="314" s="146" customFormat="true" ht="18" hidden="false" customHeight="true" outlineLevel="0" collapsed="false">
      <c r="A314" s="4"/>
      <c r="B314" s="144"/>
      <c r="C314" s="144"/>
      <c r="D314" s="147"/>
      <c r="E314" s="144"/>
      <c r="F314" s="144"/>
      <c r="G314" s="144" t="s">
        <v>13</v>
      </c>
      <c r="H314" s="143" t="n">
        <f aca="false">Ave!F22</f>
        <v>72</v>
      </c>
      <c r="I314" s="143" t="n">
        <f aca="false">Ave!G22</f>
        <v>83</v>
      </c>
      <c r="J314" s="143" t="n">
        <f aca="false">Ave!H22</f>
        <v>60</v>
      </c>
      <c r="K314" s="143" t="n">
        <f aca="false">Ave!I22</f>
        <v>68</v>
      </c>
      <c r="L314" s="143" t="n">
        <f aca="false">Ave!J22</f>
        <v>86</v>
      </c>
      <c r="M314" s="143" t="n">
        <f aca="false">Ave!K22</f>
        <v>89</v>
      </c>
      <c r="N314" s="143" t="n">
        <f aca="false">Ave!L22</f>
        <v>70</v>
      </c>
      <c r="O314" s="143" t="n">
        <f aca="false">Ave!M22</f>
        <v>75</v>
      </c>
      <c r="P314" s="144" t="n">
        <f aca="false">Ave!N22</f>
        <v>603</v>
      </c>
      <c r="Q314" s="143" t="n">
        <f aca="false">Ave!O22</f>
        <v>75.375</v>
      </c>
      <c r="R314" s="144" t="n">
        <f aca="false">Ave!P22</f>
        <v>29</v>
      </c>
      <c r="S314" s="148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</row>
    <row r="315" s="101" customFormat="true" ht="15" hidden="false" customHeight="true" outlineLevel="0" collapsed="false">
      <c r="B315" s="151"/>
      <c r="C315" s="151"/>
      <c r="D315" s="151"/>
      <c r="E315" s="151"/>
      <c r="F315" s="151"/>
      <c r="G315" s="151"/>
      <c r="H315" s="151"/>
      <c r="I315" s="151"/>
      <c r="J315" s="151"/>
      <c r="K315" s="151"/>
      <c r="L315" s="151"/>
      <c r="M315" s="151"/>
      <c r="N315" s="151"/>
      <c r="O315" s="151"/>
      <c r="P315" s="151"/>
      <c r="Q315" s="151"/>
      <c r="R315" s="151"/>
      <c r="S315" s="152"/>
      <c r="T315" s="152"/>
      <c r="U315" s="152"/>
      <c r="V315" s="153"/>
    </row>
    <row r="316" s="101" customFormat="true" ht="15" hidden="false" customHeight="true" outlineLevel="0" collapsed="false">
      <c r="B316" s="154" t="s">
        <v>107</v>
      </c>
      <c r="C316" s="154"/>
      <c r="D316" s="154"/>
      <c r="E316" s="154"/>
      <c r="F316" s="155" t="s">
        <v>108</v>
      </c>
      <c r="G316" s="155"/>
      <c r="H316" s="155"/>
      <c r="I316" s="155"/>
      <c r="J316" s="155"/>
      <c r="K316" s="155"/>
      <c r="L316" s="155"/>
      <c r="M316" s="155"/>
      <c r="N316" s="156" t="s">
        <v>109</v>
      </c>
      <c r="O316" s="156"/>
      <c r="P316" s="156"/>
      <c r="Q316" s="156"/>
      <c r="R316" s="156"/>
      <c r="S316" s="156"/>
      <c r="T316" s="156"/>
      <c r="U316" s="156"/>
      <c r="V316" s="156"/>
    </row>
    <row r="317" s="101" customFormat="true" ht="15" hidden="false" customHeight="true" outlineLevel="0" collapsed="false">
      <c r="B317" s="155" t="s">
        <v>110</v>
      </c>
      <c r="C317" s="155"/>
      <c r="D317" s="155"/>
      <c r="E317" s="155"/>
      <c r="F317" s="155"/>
      <c r="G317" s="155"/>
      <c r="H317" s="155"/>
      <c r="I317" s="155"/>
      <c r="J317" s="155"/>
      <c r="K317" s="155"/>
      <c r="L317" s="155"/>
      <c r="M317" s="155"/>
      <c r="N317" s="157" t="s">
        <v>115</v>
      </c>
      <c r="O317" s="157"/>
      <c r="P317" s="157"/>
      <c r="Q317" s="157"/>
      <c r="R317" s="157"/>
      <c r="S317" s="157"/>
      <c r="T317" s="157"/>
      <c r="U317" s="157"/>
      <c r="V317" s="157"/>
    </row>
    <row r="318" s="101" customFormat="true" ht="15" hidden="false" customHeight="true" outlineLevel="0" collapsed="false">
      <c r="B318" s="155" t="s">
        <v>110</v>
      </c>
      <c r="C318" s="155"/>
      <c r="D318" s="155"/>
      <c r="E318" s="155"/>
      <c r="F318" s="155"/>
      <c r="G318" s="155"/>
      <c r="H318" s="155"/>
      <c r="I318" s="155"/>
      <c r="J318" s="155"/>
      <c r="K318" s="155"/>
      <c r="L318" s="155"/>
      <c r="M318" s="155"/>
      <c r="N318" s="152"/>
      <c r="O318" s="152"/>
      <c r="P318" s="152"/>
      <c r="Q318" s="152"/>
      <c r="R318" s="152"/>
      <c r="S318" s="152"/>
      <c r="T318" s="152"/>
      <c r="U318" s="152"/>
      <c r="V318" s="153"/>
    </row>
    <row r="319" s="101" customFormat="true" ht="15" hidden="false" customHeight="true" outlineLevel="0" collapsed="false">
      <c r="B319" s="158"/>
      <c r="C319" s="158"/>
      <c r="D319" s="158"/>
      <c r="E319" s="158"/>
      <c r="F319" s="158"/>
      <c r="G319" s="158"/>
      <c r="H319" s="158"/>
      <c r="I319" s="158"/>
      <c r="J319" s="158"/>
      <c r="K319" s="158"/>
      <c r="L319" s="158"/>
      <c r="M319" s="158"/>
      <c r="N319" s="156" t="s">
        <v>112</v>
      </c>
      <c r="O319" s="156"/>
      <c r="P319" s="156"/>
      <c r="Q319" s="156"/>
      <c r="R319" s="156"/>
      <c r="S319" s="156"/>
      <c r="T319" s="156"/>
      <c r="U319" s="156"/>
      <c r="V319" s="156"/>
    </row>
    <row r="320" s="101" customFormat="true" ht="15" hidden="false" customHeight="true" outlineLevel="0" collapsed="false">
      <c r="B320" s="159" t="s">
        <v>113</v>
      </c>
      <c r="C320" s="159"/>
      <c r="D320" s="159"/>
      <c r="E320" s="159"/>
      <c r="F320" s="159"/>
      <c r="G320" s="159"/>
      <c r="H320" s="159"/>
      <c r="I320" s="159"/>
      <c r="J320" s="159"/>
      <c r="K320" s="159"/>
      <c r="L320" s="159"/>
      <c r="M320" s="159"/>
      <c r="N320" s="152"/>
      <c r="O320" s="152"/>
      <c r="P320" s="152"/>
      <c r="Q320" s="152"/>
      <c r="R320" s="152"/>
      <c r="S320" s="152"/>
      <c r="T320" s="152"/>
      <c r="U320" s="152"/>
      <c r="V320" s="153"/>
    </row>
    <row r="321" s="101" customFormat="true" ht="15" hidden="false" customHeight="true" outlineLevel="0" collapsed="false">
      <c r="B321" s="152"/>
      <c r="C321" s="152"/>
      <c r="D321" s="152"/>
      <c r="E321" s="152"/>
      <c r="F321" s="152"/>
      <c r="G321" s="152"/>
      <c r="H321" s="152"/>
      <c r="I321" s="152"/>
      <c r="J321" s="152"/>
      <c r="K321" s="152"/>
      <c r="L321" s="152"/>
      <c r="M321" s="152"/>
      <c r="N321" s="152"/>
      <c r="O321" s="152"/>
      <c r="P321" s="152"/>
      <c r="Q321" s="152"/>
      <c r="R321" s="152"/>
      <c r="S321" s="152"/>
      <c r="T321" s="152"/>
      <c r="U321" s="152"/>
      <c r="V321" s="153"/>
    </row>
    <row r="322" s="101" customFormat="true" ht="15" hidden="false" customHeight="true" outlineLevel="0" collapsed="false">
      <c r="B322" s="159" t="s">
        <v>114</v>
      </c>
      <c r="C322" s="159"/>
      <c r="D322" s="159"/>
      <c r="E322" s="159"/>
      <c r="F322" s="159"/>
      <c r="G322" s="159"/>
      <c r="H322" s="159"/>
      <c r="I322" s="159"/>
      <c r="J322" s="159"/>
      <c r="K322" s="159"/>
      <c r="L322" s="159"/>
      <c r="M322" s="159"/>
      <c r="N322" s="152"/>
      <c r="O322" s="152"/>
      <c r="P322" s="152"/>
      <c r="Q322" s="152"/>
      <c r="R322" s="152"/>
      <c r="S322" s="152"/>
      <c r="T322" s="152"/>
      <c r="U322" s="152"/>
      <c r="V322" s="153"/>
    </row>
    <row r="323" s="101" customFormat="true" ht="15" hidden="false" customHeight="true" outlineLevel="0" collapsed="false">
      <c r="B323" s="160"/>
      <c r="C323" s="160"/>
      <c r="D323" s="160"/>
      <c r="E323" s="160"/>
      <c r="F323" s="160"/>
      <c r="G323" s="160"/>
      <c r="H323" s="160"/>
      <c r="I323" s="160"/>
      <c r="J323" s="160"/>
      <c r="K323" s="160"/>
      <c r="L323" s="160"/>
      <c r="M323" s="160"/>
      <c r="N323" s="152"/>
      <c r="O323" s="152"/>
      <c r="P323" s="152"/>
      <c r="Q323" s="152"/>
      <c r="R323" s="152"/>
      <c r="S323" s="152"/>
      <c r="T323" s="152"/>
      <c r="U323" s="152"/>
      <c r="V323" s="153"/>
    </row>
    <row r="324" s="101" customFormat="true" ht="15" hidden="false" customHeight="true" outlineLevel="0" collapsed="false">
      <c r="B324" s="158"/>
      <c r="C324" s="158"/>
      <c r="D324" s="158"/>
      <c r="E324" s="158"/>
      <c r="F324" s="158"/>
      <c r="G324" s="158"/>
      <c r="H324" s="158"/>
      <c r="I324" s="158"/>
      <c r="J324" s="158"/>
      <c r="K324" s="158"/>
      <c r="L324" s="158"/>
      <c r="M324" s="158"/>
      <c r="N324" s="152"/>
      <c r="O324" s="152"/>
      <c r="P324" s="152"/>
      <c r="Q324" s="152"/>
      <c r="R324" s="152"/>
      <c r="S324" s="152"/>
      <c r="T324" s="152"/>
      <c r="U324" s="152"/>
      <c r="V324" s="153"/>
    </row>
    <row r="325" s="161" customFormat="true" ht="15" hidden="false" customHeight="true" outlineLevel="0" collapsed="false">
      <c r="B325" s="162"/>
      <c r="C325" s="162"/>
      <c r="D325" s="163" t="s">
        <v>0</v>
      </c>
      <c r="E325" s="161" t="s">
        <v>1</v>
      </c>
      <c r="M325" s="161" t="s">
        <v>100</v>
      </c>
      <c r="V325" s="164"/>
    </row>
    <row r="326" s="161" customFormat="true" ht="15" hidden="false" customHeight="true" outlineLevel="0" collapsed="false">
      <c r="B326" s="162"/>
      <c r="C326" s="162"/>
      <c r="D326" s="163"/>
      <c r="E326" s="165"/>
      <c r="F326" s="165"/>
      <c r="G326" s="165"/>
      <c r="H326" s="165" t="s">
        <v>3</v>
      </c>
      <c r="I326" s="165"/>
      <c r="J326" s="165"/>
      <c r="K326" s="161" t="s">
        <v>4</v>
      </c>
      <c r="V326" s="164"/>
    </row>
    <row r="327" s="166" customFormat="true" ht="18" hidden="false" customHeight="true" outlineLevel="0" collapsed="false">
      <c r="B327" s="145" t="s">
        <v>5</v>
      </c>
      <c r="C327" s="145"/>
      <c r="D327" s="145" t="s">
        <v>7</v>
      </c>
      <c r="E327" s="145" t="s">
        <v>8</v>
      </c>
      <c r="F327" s="145" t="s">
        <v>9</v>
      </c>
      <c r="G327" s="145" t="s">
        <v>88</v>
      </c>
      <c r="H327" s="145" t="s">
        <v>10</v>
      </c>
      <c r="I327" s="145"/>
      <c r="J327" s="145"/>
      <c r="K327" s="145"/>
      <c r="L327" s="145"/>
      <c r="M327" s="145"/>
      <c r="N327" s="145"/>
      <c r="O327" s="145"/>
      <c r="P327" s="145" t="s">
        <v>12</v>
      </c>
      <c r="Q327" s="145" t="s">
        <v>13</v>
      </c>
      <c r="R327" s="145" t="s">
        <v>14</v>
      </c>
      <c r="S327" s="167" t="s">
        <v>76</v>
      </c>
      <c r="T327" s="168"/>
      <c r="U327" s="168"/>
      <c r="V327" s="169"/>
    </row>
    <row r="328" s="166" customFormat="true" ht="18" hidden="false" customHeight="true" outlineLevel="0" collapsed="false">
      <c r="B328" s="145"/>
      <c r="C328" s="145"/>
      <c r="D328" s="145"/>
      <c r="E328" s="145"/>
      <c r="F328" s="145"/>
      <c r="G328" s="145"/>
      <c r="H328" s="144" t="s">
        <v>101</v>
      </c>
      <c r="I328" s="144" t="s">
        <v>102</v>
      </c>
      <c r="J328" s="144" t="s">
        <v>103</v>
      </c>
      <c r="K328" s="144" t="s">
        <v>18</v>
      </c>
      <c r="L328" s="144" t="s">
        <v>19</v>
      </c>
      <c r="M328" s="144" t="s">
        <v>104</v>
      </c>
      <c r="N328" s="144" t="s">
        <v>21</v>
      </c>
      <c r="O328" s="144" t="s">
        <v>22</v>
      </c>
      <c r="P328" s="145"/>
      <c r="Q328" s="145"/>
      <c r="R328" s="145"/>
      <c r="S328" s="167"/>
      <c r="T328" s="168"/>
      <c r="U328" s="168"/>
      <c r="V328" s="169"/>
    </row>
    <row r="329" s="146" customFormat="true" ht="18" hidden="false" customHeight="true" outlineLevel="0" collapsed="false">
      <c r="A329" s="4"/>
      <c r="B329" s="144" t="n">
        <v>19</v>
      </c>
      <c r="C329" s="144" t="n">
        <f aca="false">S1!C23</f>
        <v>19</v>
      </c>
      <c r="D329" s="147" t="str">
        <f aca="false">Ave!C23</f>
        <v>ሷሊሀ ሙሀመድ ሰኢድ</v>
      </c>
      <c r="E329" s="144" t="str">
        <f aca="false">S1!E23</f>
        <v>F</v>
      </c>
      <c r="F329" s="144" t="n">
        <f aca="false">S1!F23</f>
        <v>7</v>
      </c>
      <c r="G329" s="144" t="s">
        <v>105</v>
      </c>
      <c r="H329" s="143" t="n">
        <f aca="false">S1!G23</f>
        <v>52</v>
      </c>
      <c r="I329" s="143" t="n">
        <f aca="false">S1!H23</f>
        <v>62</v>
      </c>
      <c r="J329" s="143" t="n">
        <f aca="false">S1!I23</f>
        <v>41</v>
      </c>
      <c r="K329" s="143" t="n">
        <f aca="false">S1!J23</f>
        <v>62</v>
      </c>
      <c r="L329" s="143" t="n">
        <f aca="false">S1!K23</f>
        <v>64</v>
      </c>
      <c r="M329" s="143" t="n">
        <f aca="false">S1!L23</f>
        <v>70</v>
      </c>
      <c r="N329" s="143" t="n">
        <f aca="false">S1!M23</f>
        <v>81</v>
      </c>
      <c r="O329" s="143" t="n">
        <f aca="false">S1!N23</f>
        <v>94</v>
      </c>
      <c r="P329" s="144" t="n">
        <f aca="false">S1!P23</f>
        <v>526</v>
      </c>
      <c r="Q329" s="143" t="n">
        <f aca="false">S1!Q23</f>
        <v>65.75</v>
      </c>
      <c r="R329" s="144" t="n">
        <f aca="false">S1!R23</f>
        <v>40</v>
      </c>
      <c r="S329" s="148" t="str">
        <f aca="false">Ave!Q23</f>
        <v>ተዛውራለች</v>
      </c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</row>
    <row r="330" s="146" customFormat="true" ht="18" hidden="false" customHeight="true" outlineLevel="0" collapsed="false">
      <c r="A330" s="4"/>
      <c r="B330" s="144"/>
      <c r="C330" s="144"/>
      <c r="D330" s="147"/>
      <c r="E330" s="144"/>
      <c r="F330" s="144"/>
      <c r="G330" s="144" t="s">
        <v>106</v>
      </c>
      <c r="H330" s="143" t="n">
        <f aca="false">S2!G23</f>
        <v>52</v>
      </c>
      <c r="I330" s="143" t="n">
        <f aca="false">S2!H23</f>
        <v>62</v>
      </c>
      <c r="J330" s="143" t="n">
        <f aca="false">S2!I23</f>
        <v>41</v>
      </c>
      <c r="K330" s="143" t="n">
        <f aca="false">S2!J23</f>
        <v>62</v>
      </c>
      <c r="L330" s="143" t="n">
        <f aca="false">S2!K23</f>
        <v>64</v>
      </c>
      <c r="M330" s="143" t="n">
        <f aca="false">S2!L23</f>
        <v>70</v>
      </c>
      <c r="N330" s="143" t="n">
        <f aca="false">S2!M23</f>
        <v>81</v>
      </c>
      <c r="O330" s="143" t="n">
        <f aca="false">S2!N23</f>
        <v>94</v>
      </c>
      <c r="P330" s="144" t="n">
        <f aca="false">S2!P23</f>
        <v>526</v>
      </c>
      <c r="Q330" s="149" t="n">
        <f aca="false">S2!Q23</f>
        <v>65.75</v>
      </c>
      <c r="R330" s="144" t="n">
        <f aca="false">S2!R23</f>
        <v>40</v>
      </c>
      <c r="S330" s="148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</row>
    <row r="331" s="146" customFormat="true" ht="18" hidden="false" customHeight="true" outlineLevel="0" collapsed="false">
      <c r="A331" s="4"/>
      <c r="B331" s="144"/>
      <c r="C331" s="144"/>
      <c r="D331" s="147"/>
      <c r="E331" s="144"/>
      <c r="F331" s="144"/>
      <c r="G331" s="144" t="s">
        <v>13</v>
      </c>
      <c r="H331" s="143" t="n">
        <f aca="false">Ave!F23</f>
        <v>52</v>
      </c>
      <c r="I331" s="143" t="n">
        <f aca="false">Ave!G23</f>
        <v>62</v>
      </c>
      <c r="J331" s="143" t="n">
        <f aca="false">Ave!H23</f>
        <v>41</v>
      </c>
      <c r="K331" s="143" t="n">
        <f aca="false">Ave!I23</f>
        <v>62</v>
      </c>
      <c r="L331" s="143" t="n">
        <f aca="false">Ave!J23</f>
        <v>64</v>
      </c>
      <c r="M331" s="143" t="n">
        <f aca="false">Ave!K23</f>
        <v>70</v>
      </c>
      <c r="N331" s="143" t="n">
        <f aca="false">Ave!L23</f>
        <v>81</v>
      </c>
      <c r="O331" s="143" t="n">
        <f aca="false">Ave!M23</f>
        <v>94</v>
      </c>
      <c r="P331" s="144" t="n">
        <f aca="false">Ave!N23</f>
        <v>526</v>
      </c>
      <c r="Q331" s="143" t="n">
        <f aca="false">Ave!O23</f>
        <v>65.75</v>
      </c>
      <c r="R331" s="144" t="n">
        <f aca="false">Ave!P23</f>
        <v>40</v>
      </c>
      <c r="S331" s="148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</row>
    <row r="332" s="101" customFormat="true" ht="15" hidden="false" customHeight="true" outlineLevel="0" collapsed="false">
      <c r="B332" s="151"/>
      <c r="C332" s="151"/>
      <c r="D332" s="151"/>
      <c r="E332" s="151"/>
      <c r="F332" s="151"/>
      <c r="G332" s="151"/>
      <c r="H332" s="151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2"/>
      <c r="T332" s="152"/>
      <c r="U332" s="152"/>
      <c r="V332" s="153"/>
    </row>
    <row r="333" s="101" customFormat="true" ht="15" hidden="false" customHeight="true" outlineLevel="0" collapsed="false">
      <c r="B333" s="154" t="s">
        <v>107</v>
      </c>
      <c r="C333" s="154"/>
      <c r="D333" s="154"/>
      <c r="E333" s="154"/>
      <c r="F333" s="155" t="s">
        <v>108</v>
      </c>
      <c r="G333" s="155"/>
      <c r="H333" s="155"/>
      <c r="I333" s="155"/>
      <c r="J333" s="155"/>
      <c r="K333" s="155"/>
      <c r="L333" s="155"/>
      <c r="M333" s="155"/>
      <c r="N333" s="156" t="s">
        <v>109</v>
      </c>
      <c r="O333" s="156"/>
      <c r="P333" s="156"/>
      <c r="Q333" s="156"/>
      <c r="R333" s="156"/>
      <c r="S333" s="156"/>
      <c r="T333" s="156"/>
      <c r="U333" s="156"/>
      <c r="V333" s="156"/>
    </row>
    <row r="334" s="101" customFormat="true" ht="15" hidden="false" customHeight="true" outlineLevel="0" collapsed="false">
      <c r="B334" s="155" t="s">
        <v>110</v>
      </c>
      <c r="C334" s="155"/>
      <c r="D334" s="155"/>
      <c r="E334" s="155"/>
      <c r="F334" s="155"/>
      <c r="G334" s="155"/>
      <c r="H334" s="155"/>
      <c r="I334" s="155"/>
      <c r="J334" s="155"/>
      <c r="K334" s="155"/>
      <c r="L334" s="155"/>
      <c r="M334" s="155"/>
      <c r="N334" s="157" t="s">
        <v>115</v>
      </c>
      <c r="O334" s="157"/>
      <c r="P334" s="157"/>
      <c r="Q334" s="157"/>
      <c r="R334" s="157"/>
      <c r="S334" s="157"/>
      <c r="T334" s="157"/>
      <c r="U334" s="157"/>
      <c r="V334" s="157"/>
    </row>
    <row r="335" s="101" customFormat="true" ht="15" hidden="false" customHeight="true" outlineLevel="0" collapsed="false">
      <c r="B335" s="155" t="s">
        <v>110</v>
      </c>
      <c r="C335" s="155"/>
      <c r="D335" s="155"/>
      <c r="E335" s="155"/>
      <c r="F335" s="155"/>
      <c r="G335" s="155"/>
      <c r="H335" s="155"/>
      <c r="I335" s="155"/>
      <c r="J335" s="155"/>
      <c r="K335" s="155"/>
      <c r="L335" s="155"/>
      <c r="M335" s="155"/>
      <c r="N335" s="152"/>
      <c r="O335" s="152"/>
      <c r="P335" s="152"/>
      <c r="Q335" s="152"/>
      <c r="R335" s="152"/>
      <c r="S335" s="152"/>
      <c r="T335" s="152"/>
      <c r="U335" s="152"/>
      <c r="V335" s="153"/>
    </row>
    <row r="336" s="101" customFormat="true" ht="15" hidden="false" customHeight="true" outlineLevel="0" collapsed="false">
      <c r="B336" s="158"/>
      <c r="C336" s="158"/>
      <c r="D336" s="158"/>
      <c r="E336" s="158"/>
      <c r="F336" s="158"/>
      <c r="G336" s="158"/>
      <c r="H336" s="158"/>
      <c r="I336" s="158"/>
      <c r="J336" s="158"/>
      <c r="K336" s="158"/>
      <c r="L336" s="158"/>
      <c r="M336" s="158"/>
      <c r="N336" s="156" t="s">
        <v>112</v>
      </c>
      <c r="O336" s="156"/>
      <c r="P336" s="156"/>
      <c r="Q336" s="156"/>
      <c r="R336" s="156"/>
      <c r="S336" s="156"/>
      <c r="T336" s="156"/>
      <c r="U336" s="156"/>
      <c r="V336" s="156"/>
    </row>
    <row r="337" s="101" customFormat="true" ht="15" hidden="false" customHeight="true" outlineLevel="0" collapsed="false">
      <c r="B337" s="159" t="s">
        <v>113</v>
      </c>
      <c r="C337" s="159"/>
      <c r="D337" s="159"/>
      <c r="E337" s="159"/>
      <c r="F337" s="159"/>
      <c r="G337" s="159"/>
      <c r="H337" s="159"/>
      <c r="I337" s="159"/>
      <c r="J337" s="159"/>
      <c r="K337" s="159"/>
      <c r="L337" s="159"/>
      <c r="M337" s="159"/>
      <c r="N337" s="152"/>
      <c r="O337" s="152"/>
      <c r="P337" s="152"/>
      <c r="Q337" s="152"/>
      <c r="R337" s="152"/>
      <c r="S337" s="152"/>
      <c r="T337" s="152"/>
      <c r="U337" s="152"/>
      <c r="V337" s="153"/>
    </row>
    <row r="338" s="101" customFormat="true" ht="15" hidden="false" customHeight="true" outlineLevel="0" collapsed="false">
      <c r="B338" s="152"/>
      <c r="C338" s="152"/>
      <c r="D338" s="152"/>
      <c r="E338" s="152"/>
      <c r="F338" s="152"/>
      <c r="G338" s="152"/>
      <c r="H338" s="152"/>
      <c r="I338" s="152"/>
      <c r="J338" s="152"/>
      <c r="K338" s="152"/>
      <c r="L338" s="152"/>
      <c r="M338" s="152"/>
      <c r="N338" s="152"/>
      <c r="O338" s="152"/>
      <c r="P338" s="152"/>
      <c r="Q338" s="152"/>
      <c r="R338" s="152"/>
      <c r="S338" s="152"/>
      <c r="T338" s="152"/>
      <c r="U338" s="152"/>
      <c r="V338" s="153"/>
    </row>
    <row r="339" s="101" customFormat="true" ht="15" hidden="false" customHeight="true" outlineLevel="0" collapsed="false">
      <c r="B339" s="159" t="s">
        <v>114</v>
      </c>
      <c r="C339" s="159"/>
      <c r="D339" s="159"/>
      <c r="E339" s="159"/>
      <c r="F339" s="159"/>
      <c r="G339" s="159"/>
      <c r="H339" s="159"/>
      <c r="I339" s="159"/>
      <c r="J339" s="159"/>
      <c r="K339" s="159"/>
      <c r="L339" s="159"/>
      <c r="M339" s="159"/>
      <c r="N339" s="152"/>
      <c r="O339" s="152"/>
      <c r="P339" s="152"/>
      <c r="Q339" s="152"/>
      <c r="R339" s="152"/>
      <c r="S339" s="152"/>
      <c r="T339" s="152"/>
      <c r="U339" s="152"/>
      <c r="V339" s="153"/>
    </row>
    <row r="340" s="101" customFormat="true" ht="15" hidden="false" customHeight="true" outlineLevel="0" collapsed="false">
      <c r="B340" s="160"/>
      <c r="C340" s="160"/>
      <c r="D340" s="160"/>
      <c r="E340" s="160"/>
      <c r="F340" s="160"/>
      <c r="G340" s="160"/>
      <c r="H340" s="160"/>
      <c r="I340" s="160"/>
      <c r="J340" s="160"/>
      <c r="K340" s="160"/>
      <c r="L340" s="160"/>
      <c r="M340" s="160"/>
      <c r="N340" s="152"/>
      <c r="O340" s="152"/>
      <c r="P340" s="152"/>
      <c r="Q340" s="152"/>
      <c r="R340" s="152"/>
      <c r="S340" s="152"/>
      <c r="T340" s="152"/>
      <c r="U340" s="152"/>
      <c r="V340" s="153"/>
    </row>
    <row r="341" s="101" customFormat="true" ht="15" hidden="false" customHeight="true" outlineLevel="0" collapsed="false">
      <c r="B341" s="160"/>
      <c r="C341" s="160"/>
      <c r="D341" s="160"/>
      <c r="E341" s="160"/>
      <c r="F341" s="160"/>
      <c r="G341" s="160"/>
      <c r="H341" s="160"/>
      <c r="I341" s="160"/>
      <c r="J341" s="160"/>
      <c r="K341" s="160"/>
      <c r="L341" s="160"/>
      <c r="M341" s="160"/>
      <c r="N341" s="152"/>
      <c r="O341" s="152"/>
      <c r="P341" s="152"/>
      <c r="Q341" s="152"/>
      <c r="R341" s="152"/>
      <c r="S341" s="152"/>
      <c r="T341" s="152"/>
      <c r="U341" s="152"/>
      <c r="V341" s="153"/>
    </row>
    <row r="342" s="101" customFormat="true" ht="15" hidden="false" customHeight="true" outlineLevel="0" collapsed="false">
      <c r="B342" s="160"/>
      <c r="C342" s="160"/>
      <c r="D342" s="160"/>
      <c r="E342" s="160"/>
      <c r="F342" s="160"/>
      <c r="G342" s="160"/>
      <c r="H342" s="160"/>
      <c r="I342" s="160"/>
      <c r="J342" s="160"/>
      <c r="K342" s="160"/>
      <c r="L342" s="160"/>
      <c r="M342" s="160"/>
      <c r="N342" s="152"/>
      <c r="O342" s="152"/>
      <c r="P342" s="152"/>
      <c r="Q342" s="152"/>
      <c r="R342" s="152"/>
      <c r="S342" s="152"/>
      <c r="T342" s="152"/>
      <c r="U342" s="152"/>
      <c r="V342" s="153"/>
    </row>
    <row r="343" s="101" customFormat="true" ht="15" hidden="false" customHeight="true" outlineLevel="0" collapsed="false">
      <c r="B343" s="158"/>
      <c r="C343" s="158"/>
      <c r="D343" s="158"/>
      <c r="E343" s="158"/>
      <c r="F343" s="158"/>
      <c r="G343" s="158"/>
      <c r="H343" s="158"/>
      <c r="I343" s="158"/>
      <c r="J343" s="158"/>
      <c r="K343" s="158"/>
      <c r="L343" s="158"/>
      <c r="M343" s="158"/>
      <c r="N343" s="152"/>
      <c r="O343" s="152"/>
      <c r="P343" s="152"/>
      <c r="Q343" s="152"/>
      <c r="R343" s="152"/>
      <c r="S343" s="152"/>
      <c r="T343" s="152"/>
      <c r="U343" s="152"/>
      <c r="V343" s="153"/>
    </row>
    <row r="344" s="161" customFormat="true" ht="15" hidden="false" customHeight="true" outlineLevel="0" collapsed="false">
      <c r="B344" s="162"/>
      <c r="C344" s="162"/>
      <c r="D344" s="163" t="s">
        <v>0</v>
      </c>
      <c r="E344" s="161" t="s">
        <v>1</v>
      </c>
      <c r="M344" s="161" t="s">
        <v>100</v>
      </c>
      <c r="V344" s="164"/>
    </row>
    <row r="345" s="161" customFormat="true" ht="15" hidden="false" customHeight="true" outlineLevel="0" collapsed="false">
      <c r="B345" s="162"/>
      <c r="C345" s="162"/>
      <c r="D345" s="163"/>
      <c r="E345" s="165"/>
      <c r="F345" s="165"/>
      <c r="G345" s="165"/>
      <c r="H345" s="165" t="s">
        <v>3</v>
      </c>
      <c r="I345" s="165"/>
      <c r="J345" s="165"/>
      <c r="K345" s="161" t="s">
        <v>4</v>
      </c>
      <c r="V345" s="164"/>
    </row>
    <row r="346" s="166" customFormat="true" ht="18" hidden="false" customHeight="true" outlineLevel="0" collapsed="false">
      <c r="B346" s="145" t="s">
        <v>5</v>
      </c>
      <c r="C346" s="145"/>
      <c r="D346" s="145" t="s">
        <v>7</v>
      </c>
      <c r="E346" s="145" t="s">
        <v>8</v>
      </c>
      <c r="F346" s="145" t="s">
        <v>9</v>
      </c>
      <c r="G346" s="145" t="s">
        <v>88</v>
      </c>
      <c r="H346" s="145" t="s">
        <v>10</v>
      </c>
      <c r="I346" s="145"/>
      <c r="J346" s="145"/>
      <c r="K346" s="145"/>
      <c r="L346" s="145"/>
      <c r="M346" s="145"/>
      <c r="N346" s="145"/>
      <c r="O346" s="145"/>
      <c r="P346" s="145" t="s">
        <v>12</v>
      </c>
      <c r="Q346" s="145" t="s">
        <v>13</v>
      </c>
      <c r="R346" s="145" t="s">
        <v>14</v>
      </c>
      <c r="S346" s="167" t="s">
        <v>76</v>
      </c>
      <c r="T346" s="168"/>
      <c r="U346" s="168"/>
      <c r="V346" s="169"/>
    </row>
    <row r="347" s="166" customFormat="true" ht="18" hidden="false" customHeight="true" outlineLevel="0" collapsed="false">
      <c r="B347" s="145"/>
      <c r="C347" s="145"/>
      <c r="D347" s="145"/>
      <c r="E347" s="145"/>
      <c r="F347" s="145"/>
      <c r="G347" s="145"/>
      <c r="H347" s="144" t="s">
        <v>101</v>
      </c>
      <c r="I347" s="144" t="s">
        <v>102</v>
      </c>
      <c r="J347" s="144" t="s">
        <v>103</v>
      </c>
      <c r="K347" s="144" t="s">
        <v>18</v>
      </c>
      <c r="L347" s="144" t="s">
        <v>19</v>
      </c>
      <c r="M347" s="144" t="s">
        <v>104</v>
      </c>
      <c r="N347" s="144" t="s">
        <v>21</v>
      </c>
      <c r="O347" s="144" t="s">
        <v>22</v>
      </c>
      <c r="P347" s="145"/>
      <c r="Q347" s="145"/>
      <c r="R347" s="145"/>
      <c r="S347" s="167"/>
      <c r="T347" s="168"/>
      <c r="U347" s="168"/>
      <c r="V347" s="169"/>
    </row>
    <row r="348" s="146" customFormat="true" ht="18" hidden="false" customHeight="true" outlineLevel="0" collapsed="false">
      <c r="A348" s="4"/>
      <c r="B348" s="144" t="n">
        <v>20</v>
      </c>
      <c r="C348" s="144" t="n">
        <f aca="false">S1!C24</f>
        <v>20</v>
      </c>
      <c r="D348" s="147" t="str">
        <f aca="false">Ave!C24</f>
        <v>ረውዷ አህመድ ኑር </v>
      </c>
      <c r="E348" s="144" t="str">
        <f aca="false">S1!E24</f>
        <v>F</v>
      </c>
      <c r="F348" s="144" t="n">
        <f aca="false">S1!F24</f>
        <v>7</v>
      </c>
      <c r="G348" s="144" t="s">
        <v>105</v>
      </c>
      <c r="H348" s="143" t="n">
        <f aca="false">S1!G24</f>
        <v>80</v>
      </c>
      <c r="I348" s="143" t="n">
        <f aca="false">S1!H24</f>
        <v>78</v>
      </c>
      <c r="J348" s="143" t="n">
        <f aca="false">S1!I24</f>
        <v>91</v>
      </c>
      <c r="K348" s="143" t="n">
        <f aca="false">S1!J24</f>
        <v>75</v>
      </c>
      <c r="L348" s="143" t="n">
        <f aca="false">S1!K24</f>
        <v>78</v>
      </c>
      <c r="M348" s="143" t="n">
        <f aca="false">S1!L24</f>
        <v>85</v>
      </c>
      <c r="N348" s="143" t="n">
        <f aca="false">S1!M24</f>
        <v>72</v>
      </c>
      <c r="O348" s="143" t="n">
        <f aca="false">S1!N24</f>
        <v>78</v>
      </c>
      <c r="P348" s="144" t="n">
        <f aca="false">S1!P24</f>
        <v>637</v>
      </c>
      <c r="Q348" s="143" t="n">
        <f aca="false">S1!Q24</f>
        <v>79.625</v>
      </c>
      <c r="R348" s="144" t="n">
        <f aca="false">S1!R24</f>
        <v>23</v>
      </c>
      <c r="S348" s="148" t="str">
        <f aca="false">Ave!Q24</f>
        <v>ተዛውራለች</v>
      </c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</row>
    <row r="349" s="146" customFormat="true" ht="18" hidden="false" customHeight="true" outlineLevel="0" collapsed="false">
      <c r="A349" s="4"/>
      <c r="B349" s="144"/>
      <c r="C349" s="144"/>
      <c r="D349" s="147"/>
      <c r="E349" s="144"/>
      <c r="F349" s="144"/>
      <c r="G349" s="144" t="s">
        <v>106</v>
      </c>
      <c r="H349" s="143" t="n">
        <f aca="false">S2!G24</f>
        <v>80</v>
      </c>
      <c r="I349" s="143" t="n">
        <f aca="false">S2!H24</f>
        <v>78</v>
      </c>
      <c r="J349" s="143" t="n">
        <f aca="false">S2!I24</f>
        <v>91</v>
      </c>
      <c r="K349" s="143" t="n">
        <f aca="false">S2!J24</f>
        <v>75</v>
      </c>
      <c r="L349" s="143" t="n">
        <f aca="false">S2!K24</f>
        <v>78</v>
      </c>
      <c r="M349" s="143" t="n">
        <f aca="false">S2!L24</f>
        <v>85</v>
      </c>
      <c r="N349" s="143" t="n">
        <f aca="false">S2!M24</f>
        <v>72</v>
      </c>
      <c r="O349" s="143" t="n">
        <f aca="false">S2!N24</f>
        <v>78</v>
      </c>
      <c r="P349" s="144" t="n">
        <f aca="false">S2!P24</f>
        <v>637</v>
      </c>
      <c r="Q349" s="149" t="n">
        <f aca="false">S2!Q24</f>
        <v>79.625</v>
      </c>
      <c r="R349" s="144" t="n">
        <f aca="false">S2!R24</f>
        <v>23</v>
      </c>
      <c r="S349" s="148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</row>
    <row r="350" s="146" customFormat="true" ht="18" hidden="false" customHeight="true" outlineLevel="0" collapsed="false">
      <c r="A350" s="4"/>
      <c r="B350" s="144"/>
      <c r="C350" s="144"/>
      <c r="D350" s="147"/>
      <c r="E350" s="144"/>
      <c r="F350" s="144"/>
      <c r="G350" s="144" t="s">
        <v>13</v>
      </c>
      <c r="H350" s="143" t="n">
        <f aca="false">Ave!F24</f>
        <v>80</v>
      </c>
      <c r="I350" s="143" t="n">
        <f aca="false">Ave!G24</f>
        <v>78</v>
      </c>
      <c r="J350" s="143" t="n">
        <f aca="false">Ave!H24</f>
        <v>91</v>
      </c>
      <c r="K350" s="143" t="n">
        <f aca="false">Ave!I24</f>
        <v>75</v>
      </c>
      <c r="L350" s="143" t="n">
        <f aca="false">Ave!J24</f>
        <v>78</v>
      </c>
      <c r="M350" s="143" t="n">
        <f aca="false">Ave!K24</f>
        <v>85</v>
      </c>
      <c r="N350" s="143" t="n">
        <f aca="false">Ave!L24</f>
        <v>72</v>
      </c>
      <c r="O350" s="143" t="n">
        <f aca="false">Ave!M24</f>
        <v>78</v>
      </c>
      <c r="P350" s="144" t="n">
        <f aca="false">Ave!N24</f>
        <v>637</v>
      </c>
      <c r="Q350" s="143" t="n">
        <f aca="false">Ave!O24</f>
        <v>79.625</v>
      </c>
      <c r="R350" s="144" t="n">
        <f aca="false">Ave!P24</f>
        <v>23</v>
      </c>
      <c r="S350" s="148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</row>
    <row r="351" s="101" customFormat="true" ht="15" hidden="false" customHeight="true" outlineLevel="0" collapsed="false">
      <c r="B351" s="151"/>
      <c r="C351" s="151"/>
      <c r="D351" s="151"/>
      <c r="E351" s="151"/>
      <c r="F351" s="151"/>
      <c r="G351" s="151"/>
      <c r="H351" s="151"/>
      <c r="I351" s="151"/>
      <c r="J351" s="151"/>
      <c r="K351" s="151"/>
      <c r="L351" s="151"/>
      <c r="M351" s="151"/>
      <c r="N351" s="151"/>
      <c r="O351" s="151"/>
      <c r="P351" s="151"/>
      <c r="Q351" s="151"/>
      <c r="R351" s="151"/>
      <c r="S351" s="152"/>
      <c r="T351" s="152"/>
      <c r="U351" s="152"/>
      <c r="V351" s="153"/>
    </row>
    <row r="352" s="101" customFormat="true" ht="15" hidden="false" customHeight="true" outlineLevel="0" collapsed="false">
      <c r="B352" s="154" t="s">
        <v>107</v>
      </c>
      <c r="C352" s="154"/>
      <c r="D352" s="154"/>
      <c r="E352" s="154"/>
      <c r="F352" s="155" t="s">
        <v>108</v>
      </c>
      <c r="G352" s="155"/>
      <c r="H352" s="155"/>
      <c r="I352" s="155"/>
      <c r="J352" s="155"/>
      <c r="K352" s="155"/>
      <c r="L352" s="155"/>
      <c r="M352" s="155"/>
      <c r="N352" s="156" t="s">
        <v>109</v>
      </c>
      <c r="O352" s="156"/>
      <c r="P352" s="156"/>
      <c r="Q352" s="156"/>
      <c r="R352" s="156"/>
      <c r="S352" s="156"/>
      <c r="T352" s="156"/>
      <c r="U352" s="156"/>
      <c r="V352" s="156"/>
    </row>
    <row r="353" s="101" customFormat="true" ht="15" hidden="false" customHeight="true" outlineLevel="0" collapsed="false">
      <c r="B353" s="155" t="s">
        <v>110</v>
      </c>
      <c r="C353" s="155"/>
      <c r="D353" s="155"/>
      <c r="E353" s="155"/>
      <c r="F353" s="155"/>
      <c r="G353" s="155"/>
      <c r="H353" s="155"/>
      <c r="I353" s="155"/>
      <c r="J353" s="155"/>
      <c r="K353" s="155"/>
      <c r="L353" s="155"/>
      <c r="M353" s="155"/>
      <c r="N353" s="157" t="s">
        <v>115</v>
      </c>
      <c r="O353" s="157"/>
      <c r="P353" s="157"/>
      <c r="Q353" s="157"/>
      <c r="R353" s="157"/>
      <c r="S353" s="157"/>
      <c r="T353" s="157"/>
      <c r="U353" s="157"/>
      <c r="V353" s="157"/>
    </row>
    <row r="354" s="101" customFormat="true" ht="15" hidden="false" customHeight="true" outlineLevel="0" collapsed="false">
      <c r="B354" s="155" t="s">
        <v>110</v>
      </c>
      <c r="C354" s="155"/>
      <c r="D354" s="155"/>
      <c r="E354" s="155"/>
      <c r="F354" s="155"/>
      <c r="G354" s="155"/>
      <c r="H354" s="155"/>
      <c r="I354" s="155"/>
      <c r="J354" s="155"/>
      <c r="K354" s="155"/>
      <c r="L354" s="155"/>
      <c r="M354" s="155"/>
      <c r="N354" s="152"/>
      <c r="O354" s="152"/>
      <c r="P354" s="152"/>
      <c r="Q354" s="152"/>
      <c r="R354" s="152"/>
      <c r="S354" s="152"/>
      <c r="T354" s="152"/>
      <c r="U354" s="152"/>
      <c r="V354" s="153"/>
    </row>
    <row r="355" s="101" customFormat="true" ht="15" hidden="false" customHeight="true" outlineLevel="0" collapsed="false">
      <c r="B355" s="158"/>
      <c r="C355" s="158"/>
      <c r="D355" s="158"/>
      <c r="E355" s="158"/>
      <c r="F355" s="158"/>
      <c r="G355" s="158"/>
      <c r="H355" s="158"/>
      <c r="I355" s="158"/>
      <c r="J355" s="158"/>
      <c r="K355" s="158"/>
      <c r="L355" s="158"/>
      <c r="M355" s="158"/>
      <c r="N355" s="156" t="s">
        <v>112</v>
      </c>
      <c r="O355" s="156"/>
      <c r="P355" s="156"/>
      <c r="Q355" s="156"/>
      <c r="R355" s="156"/>
      <c r="S355" s="156"/>
      <c r="T355" s="156"/>
      <c r="U355" s="156"/>
      <c r="V355" s="156"/>
    </row>
    <row r="356" s="101" customFormat="true" ht="15" hidden="false" customHeight="true" outlineLevel="0" collapsed="false">
      <c r="B356" s="159" t="s">
        <v>113</v>
      </c>
      <c r="C356" s="159"/>
      <c r="D356" s="159"/>
      <c r="E356" s="159"/>
      <c r="F356" s="159"/>
      <c r="G356" s="159"/>
      <c r="H356" s="159"/>
      <c r="I356" s="159"/>
      <c r="J356" s="159"/>
      <c r="K356" s="159"/>
      <c r="L356" s="159"/>
      <c r="M356" s="159"/>
      <c r="N356" s="152"/>
      <c r="O356" s="152"/>
      <c r="P356" s="152"/>
      <c r="Q356" s="152"/>
      <c r="R356" s="152"/>
      <c r="S356" s="152"/>
      <c r="T356" s="152"/>
      <c r="U356" s="152"/>
      <c r="V356" s="153"/>
    </row>
    <row r="357" s="101" customFormat="true" ht="15" hidden="false" customHeight="true" outlineLevel="0" collapsed="false">
      <c r="B357" s="152"/>
      <c r="C357" s="152"/>
      <c r="D357" s="152"/>
      <c r="E357" s="152"/>
      <c r="F357" s="152"/>
      <c r="G357" s="152"/>
      <c r="H357" s="152"/>
      <c r="I357" s="152"/>
      <c r="J357" s="152"/>
      <c r="K357" s="152"/>
      <c r="L357" s="152"/>
      <c r="M357" s="152"/>
      <c r="N357" s="152"/>
      <c r="O357" s="152"/>
      <c r="P357" s="152"/>
      <c r="Q357" s="152"/>
      <c r="R357" s="152"/>
      <c r="S357" s="152"/>
      <c r="T357" s="152"/>
      <c r="U357" s="152"/>
      <c r="V357" s="153"/>
    </row>
    <row r="358" s="101" customFormat="true" ht="15" hidden="false" customHeight="true" outlineLevel="0" collapsed="false">
      <c r="B358" s="159" t="s">
        <v>114</v>
      </c>
      <c r="C358" s="159"/>
      <c r="D358" s="159"/>
      <c r="E358" s="159"/>
      <c r="F358" s="159"/>
      <c r="G358" s="159"/>
      <c r="H358" s="159"/>
      <c r="I358" s="159"/>
      <c r="J358" s="159"/>
      <c r="K358" s="159"/>
      <c r="L358" s="159"/>
      <c r="M358" s="159"/>
      <c r="N358" s="152"/>
      <c r="O358" s="152"/>
      <c r="P358" s="152"/>
      <c r="Q358" s="152"/>
      <c r="R358" s="152"/>
      <c r="S358" s="152"/>
      <c r="T358" s="152"/>
      <c r="U358" s="152"/>
      <c r="V358" s="153"/>
    </row>
    <row r="359" s="101" customFormat="true" ht="15" hidden="false" customHeight="true" outlineLevel="0" collapsed="false">
      <c r="B359" s="160"/>
      <c r="C359" s="160"/>
      <c r="D359" s="160"/>
      <c r="E359" s="160"/>
      <c r="F359" s="160"/>
      <c r="G359" s="160"/>
      <c r="H359" s="160"/>
      <c r="I359" s="160"/>
      <c r="J359" s="160"/>
      <c r="K359" s="160"/>
      <c r="L359" s="160"/>
      <c r="M359" s="160"/>
      <c r="N359" s="152"/>
      <c r="O359" s="152"/>
      <c r="P359" s="152"/>
      <c r="Q359" s="152"/>
      <c r="R359" s="152"/>
      <c r="S359" s="152"/>
      <c r="T359" s="152"/>
      <c r="U359" s="152"/>
      <c r="V359" s="153"/>
    </row>
    <row r="360" s="101" customFormat="true" ht="15" hidden="false" customHeight="true" outlineLevel="0" collapsed="false">
      <c r="B360" s="158"/>
      <c r="C360" s="158"/>
      <c r="D360" s="158"/>
      <c r="E360" s="158"/>
      <c r="F360" s="158"/>
      <c r="G360" s="158"/>
      <c r="H360" s="158"/>
      <c r="I360" s="158"/>
      <c r="J360" s="158"/>
      <c r="K360" s="158"/>
      <c r="L360" s="158"/>
      <c r="M360" s="158"/>
      <c r="N360" s="152"/>
      <c r="O360" s="152"/>
      <c r="P360" s="152"/>
      <c r="Q360" s="152"/>
      <c r="R360" s="152"/>
      <c r="S360" s="152"/>
      <c r="T360" s="152"/>
      <c r="U360" s="152"/>
      <c r="V360" s="153"/>
    </row>
    <row r="361" s="161" customFormat="true" ht="15" hidden="false" customHeight="true" outlineLevel="0" collapsed="false">
      <c r="B361" s="162"/>
      <c r="C361" s="162"/>
      <c r="D361" s="163" t="s">
        <v>0</v>
      </c>
      <c r="E361" s="161" t="s">
        <v>1</v>
      </c>
      <c r="M361" s="161" t="s">
        <v>100</v>
      </c>
      <c r="V361" s="164"/>
    </row>
    <row r="362" s="161" customFormat="true" ht="15" hidden="false" customHeight="true" outlineLevel="0" collapsed="false">
      <c r="B362" s="162"/>
      <c r="C362" s="162"/>
      <c r="D362" s="163"/>
      <c r="E362" s="165"/>
      <c r="F362" s="165"/>
      <c r="G362" s="165"/>
      <c r="H362" s="165" t="s">
        <v>3</v>
      </c>
      <c r="I362" s="165"/>
      <c r="J362" s="165"/>
      <c r="K362" s="161" t="s">
        <v>4</v>
      </c>
      <c r="V362" s="164"/>
    </row>
    <row r="363" s="166" customFormat="true" ht="18" hidden="false" customHeight="true" outlineLevel="0" collapsed="false">
      <c r="B363" s="145" t="s">
        <v>5</v>
      </c>
      <c r="C363" s="145"/>
      <c r="D363" s="145" t="s">
        <v>7</v>
      </c>
      <c r="E363" s="145" t="s">
        <v>8</v>
      </c>
      <c r="F363" s="145" t="s">
        <v>9</v>
      </c>
      <c r="G363" s="145" t="s">
        <v>88</v>
      </c>
      <c r="H363" s="145" t="s">
        <v>10</v>
      </c>
      <c r="I363" s="145"/>
      <c r="J363" s="145"/>
      <c r="K363" s="145"/>
      <c r="L363" s="145"/>
      <c r="M363" s="145"/>
      <c r="N363" s="145"/>
      <c r="O363" s="145"/>
      <c r="P363" s="145" t="s">
        <v>12</v>
      </c>
      <c r="Q363" s="145" t="s">
        <v>13</v>
      </c>
      <c r="R363" s="145" t="s">
        <v>14</v>
      </c>
      <c r="S363" s="167" t="s">
        <v>76</v>
      </c>
      <c r="T363" s="168"/>
      <c r="U363" s="168"/>
      <c r="V363" s="169"/>
    </row>
    <row r="364" s="166" customFormat="true" ht="18" hidden="false" customHeight="true" outlineLevel="0" collapsed="false">
      <c r="B364" s="145"/>
      <c r="C364" s="145"/>
      <c r="D364" s="145"/>
      <c r="E364" s="145"/>
      <c r="F364" s="145"/>
      <c r="G364" s="145"/>
      <c r="H364" s="144" t="s">
        <v>101</v>
      </c>
      <c r="I364" s="144" t="s">
        <v>102</v>
      </c>
      <c r="J364" s="144" t="s">
        <v>103</v>
      </c>
      <c r="K364" s="144" t="s">
        <v>18</v>
      </c>
      <c r="L364" s="144" t="s">
        <v>19</v>
      </c>
      <c r="M364" s="144" t="s">
        <v>104</v>
      </c>
      <c r="N364" s="144" t="s">
        <v>21</v>
      </c>
      <c r="O364" s="144" t="s">
        <v>22</v>
      </c>
      <c r="P364" s="145"/>
      <c r="Q364" s="145"/>
      <c r="R364" s="145"/>
      <c r="S364" s="167"/>
      <c r="T364" s="168"/>
      <c r="U364" s="168"/>
      <c r="V364" s="169"/>
    </row>
    <row r="365" s="146" customFormat="true" ht="18" hidden="false" customHeight="true" outlineLevel="0" collapsed="false">
      <c r="A365" s="4"/>
      <c r="B365" s="144" t="n">
        <v>21</v>
      </c>
      <c r="C365" s="144" t="n">
        <f aca="false">S1!C25</f>
        <v>21</v>
      </c>
      <c r="D365" s="147" t="str">
        <f aca="false">Ave!C25</f>
        <v>ቃሲም ሰኢድ ሁሴን</v>
      </c>
      <c r="E365" s="144" t="str">
        <f aca="false">S1!E25</f>
        <v>M</v>
      </c>
      <c r="F365" s="144" t="n">
        <f aca="false">S1!F25</f>
        <v>7</v>
      </c>
      <c r="G365" s="144" t="s">
        <v>105</v>
      </c>
      <c r="H365" s="143" t="n">
        <f aca="false">S1!G25</f>
        <v>50</v>
      </c>
      <c r="I365" s="143" t="n">
        <f aca="false">S1!H25</f>
        <v>61</v>
      </c>
      <c r="J365" s="143" t="n">
        <f aca="false">S1!I25</f>
        <v>54</v>
      </c>
      <c r="K365" s="143" t="n">
        <f aca="false">S1!J25</f>
        <v>49</v>
      </c>
      <c r="L365" s="143" t="n">
        <f aca="false">S1!K25</f>
        <v>51</v>
      </c>
      <c r="M365" s="143" t="n">
        <f aca="false">S1!L25</f>
        <v>60</v>
      </c>
      <c r="N365" s="143" t="n">
        <f aca="false">S1!M25</f>
        <v>73</v>
      </c>
      <c r="O365" s="143" t="n">
        <f aca="false">S1!N25</f>
        <v>59</v>
      </c>
      <c r="P365" s="144" t="n">
        <f aca="false">S1!P25</f>
        <v>457</v>
      </c>
      <c r="Q365" s="143" t="n">
        <f aca="false">S1!Q25</f>
        <v>57.125</v>
      </c>
      <c r="R365" s="144" t="n">
        <f aca="false">S1!R25</f>
        <v>48</v>
      </c>
      <c r="S365" s="148" t="str">
        <f aca="false">Ave!Q25</f>
        <v>ተዛውሯል</v>
      </c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170"/>
      <c r="AM365" s="170"/>
      <c r="AN365" s="170"/>
      <c r="AO365" s="170"/>
      <c r="AP365" s="170"/>
    </row>
    <row r="366" s="146" customFormat="true" ht="18" hidden="false" customHeight="true" outlineLevel="0" collapsed="false">
      <c r="A366" s="4"/>
      <c r="B366" s="144"/>
      <c r="C366" s="144"/>
      <c r="D366" s="147"/>
      <c r="E366" s="144"/>
      <c r="F366" s="144"/>
      <c r="G366" s="144" t="s">
        <v>106</v>
      </c>
      <c r="H366" s="143" t="n">
        <f aca="false">S2!G25</f>
        <v>50</v>
      </c>
      <c r="I366" s="143" t="n">
        <f aca="false">S2!H25</f>
        <v>61</v>
      </c>
      <c r="J366" s="143" t="n">
        <f aca="false">S2!I25</f>
        <v>54</v>
      </c>
      <c r="K366" s="143" t="n">
        <f aca="false">S2!J25</f>
        <v>49</v>
      </c>
      <c r="L366" s="143" t="n">
        <f aca="false">S2!K25</f>
        <v>51</v>
      </c>
      <c r="M366" s="143" t="n">
        <f aca="false">S2!L25</f>
        <v>60</v>
      </c>
      <c r="N366" s="143" t="n">
        <f aca="false">S2!M25</f>
        <v>73</v>
      </c>
      <c r="O366" s="143" t="n">
        <f aca="false">S2!N25</f>
        <v>59</v>
      </c>
      <c r="P366" s="144" t="n">
        <f aca="false">S2!P25</f>
        <v>457</v>
      </c>
      <c r="Q366" s="149" t="n">
        <f aca="false">S2!Q25</f>
        <v>57.125</v>
      </c>
      <c r="R366" s="144" t="n">
        <f aca="false">S2!R25</f>
        <v>48</v>
      </c>
      <c r="S366" s="148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170"/>
      <c r="AM366" s="170"/>
      <c r="AN366" s="170"/>
      <c r="AO366" s="170"/>
      <c r="AP366" s="170"/>
    </row>
    <row r="367" s="146" customFormat="true" ht="18" hidden="false" customHeight="true" outlineLevel="0" collapsed="false">
      <c r="A367" s="4"/>
      <c r="B367" s="144"/>
      <c r="C367" s="144"/>
      <c r="D367" s="147"/>
      <c r="E367" s="144"/>
      <c r="F367" s="144"/>
      <c r="G367" s="144" t="s">
        <v>13</v>
      </c>
      <c r="H367" s="143" t="n">
        <f aca="false">Ave!F25</f>
        <v>50</v>
      </c>
      <c r="I367" s="143" t="n">
        <f aca="false">Ave!G25</f>
        <v>61</v>
      </c>
      <c r="J367" s="143" t="n">
        <f aca="false">Ave!H25</f>
        <v>54</v>
      </c>
      <c r="K367" s="143" t="n">
        <f aca="false">Ave!I25</f>
        <v>49</v>
      </c>
      <c r="L367" s="143" t="n">
        <f aca="false">Ave!J25</f>
        <v>51</v>
      </c>
      <c r="M367" s="143" t="n">
        <f aca="false">Ave!K25</f>
        <v>60</v>
      </c>
      <c r="N367" s="143" t="n">
        <f aca="false">Ave!L25</f>
        <v>73</v>
      </c>
      <c r="O367" s="143" t="n">
        <f aca="false">Ave!M25</f>
        <v>59</v>
      </c>
      <c r="P367" s="144" t="n">
        <f aca="false">Ave!N25</f>
        <v>457</v>
      </c>
      <c r="Q367" s="143" t="n">
        <f aca="false">Ave!O25</f>
        <v>57.125</v>
      </c>
      <c r="R367" s="144" t="n">
        <f aca="false">Ave!P25</f>
        <v>48</v>
      </c>
      <c r="S367" s="148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170"/>
      <c r="AM367" s="170"/>
      <c r="AN367" s="170"/>
      <c r="AO367" s="170"/>
      <c r="AP367" s="170"/>
    </row>
    <row r="368" s="101" customFormat="true" ht="15" hidden="false" customHeight="true" outlineLevel="0" collapsed="false">
      <c r="B368" s="151"/>
      <c r="C368" s="151"/>
      <c r="D368" s="151"/>
      <c r="E368" s="151"/>
      <c r="F368" s="151"/>
      <c r="G368" s="151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2"/>
      <c r="T368" s="152"/>
      <c r="U368" s="152"/>
      <c r="V368" s="153"/>
    </row>
    <row r="369" s="101" customFormat="true" ht="15" hidden="false" customHeight="true" outlineLevel="0" collapsed="false">
      <c r="B369" s="154" t="s">
        <v>107</v>
      </c>
      <c r="C369" s="154"/>
      <c r="D369" s="154"/>
      <c r="E369" s="154"/>
      <c r="F369" s="155" t="s">
        <v>108</v>
      </c>
      <c r="G369" s="155"/>
      <c r="H369" s="155"/>
      <c r="I369" s="155"/>
      <c r="J369" s="155"/>
      <c r="K369" s="155"/>
      <c r="L369" s="155"/>
      <c r="M369" s="155"/>
      <c r="N369" s="156" t="s">
        <v>109</v>
      </c>
      <c r="O369" s="156"/>
      <c r="P369" s="156"/>
      <c r="Q369" s="156"/>
      <c r="R369" s="156"/>
      <c r="S369" s="156"/>
      <c r="T369" s="156"/>
      <c r="U369" s="156"/>
      <c r="V369" s="156"/>
    </row>
    <row r="370" s="101" customFormat="true" ht="15" hidden="false" customHeight="true" outlineLevel="0" collapsed="false">
      <c r="B370" s="155" t="s">
        <v>110</v>
      </c>
      <c r="C370" s="155"/>
      <c r="D370" s="155"/>
      <c r="E370" s="155"/>
      <c r="F370" s="155"/>
      <c r="G370" s="155"/>
      <c r="H370" s="155"/>
      <c r="I370" s="155"/>
      <c r="J370" s="155"/>
      <c r="K370" s="155"/>
      <c r="L370" s="155"/>
      <c r="M370" s="155"/>
      <c r="N370" s="157" t="s">
        <v>115</v>
      </c>
      <c r="O370" s="157"/>
      <c r="P370" s="157"/>
      <c r="Q370" s="157"/>
      <c r="R370" s="157"/>
      <c r="S370" s="157"/>
      <c r="T370" s="157"/>
      <c r="U370" s="157"/>
      <c r="V370" s="157"/>
    </row>
    <row r="371" s="101" customFormat="true" ht="15" hidden="false" customHeight="true" outlineLevel="0" collapsed="false">
      <c r="B371" s="155" t="s">
        <v>110</v>
      </c>
      <c r="C371" s="155"/>
      <c r="D371" s="155"/>
      <c r="E371" s="155"/>
      <c r="F371" s="155"/>
      <c r="G371" s="155"/>
      <c r="H371" s="155"/>
      <c r="I371" s="155"/>
      <c r="J371" s="155"/>
      <c r="K371" s="155"/>
      <c r="L371" s="155"/>
      <c r="M371" s="155"/>
      <c r="N371" s="152"/>
      <c r="O371" s="152"/>
      <c r="P371" s="152"/>
      <c r="Q371" s="152"/>
      <c r="R371" s="152"/>
      <c r="S371" s="152"/>
      <c r="T371" s="152"/>
      <c r="U371" s="152"/>
      <c r="V371" s="153"/>
    </row>
    <row r="372" s="101" customFormat="true" ht="15" hidden="false" customHeight="true" outlineLevel="0" collapsed="false">
      <c r="B372" s="158"/>
      <c r="C372" s="158"/>
      <c r="D372" s="158"/>
      <c r="E372" s="158"/>
      <c r="F372" s="158"/>
      <c r="G372" s="158"/>
      <c r="H372" s="158"/>
      <c r="I372" s="158"/>
      <c r="J372" s="158"/>
      <c r="K372" s="158"/>
      <c r="L372" s="158"/>
      <c r="M372" s="158"/>
      <c r="N372" s="156" t="s">
        <v>112</v>
      </c>
      <c r="O372" s="156"/>
      <c r="P372" s="156"/>
      <c r="Q372" s="156"/>
      <c r="R372" s="156"/>
      <c r="S372" s="156"/>
      <c r="T372" s="156"/>
      <c r="U372" s="156"/>
      <c r="V372" s="156"/>
    </row>
    <row r="373" s="101" customFormat="true" ht="15" hidden="false" customHeight="true" outlineLevel="0" collapsed="false">
      <c r="B373" s="159" t="s">
        <v>113</v>
      </c>
      <c r="C373" s="159"/>
      <c r="D373" s="159"/>
      <c r="E373" s="159"/>
      <c r="F373" s="159"/>
      <c r="G373" s="159"/>
      <c r="H373" s="159"/>
      <c r="I373" s="159"/>
      <c r="J373" s="159"/>
      <c r="K373" s="159"/>
      <c r="L373" s="159"/>
      <c r="M373" s="159"/>
      <c r="N373" s="152"/>
      <c r="O373" s="152"/>
      <c r="P373" s="152"/>
      <c r="Q373" s="152"/>
      <c r="R373" s="152"/>
      <c r="S373" s="152"/>
      <c r="T373" s="152"/>
      <c r="U373" s="152"/>
      <c r="V373" s="153"/>
    </row>
    <row r="374" s="101" customFormat="true" ht="15" hidden="false" customHeight="true" outlineLevel="0" collapsed="false">
      <c r="B374" s="152"/>
      <c r="C374" s="152"/>
      <c r="D374" s="152"/>
      <c r="E374" s="152"/>
      <c r="F374" s="152"/>
      <c r="G374" s="152"/>
      <c r="H374" s="152"/>
      <c r="I374" s="152"/>
      <c r="J374" s="152"/>
      <c r="K374" s="152"/>
      <c r="L374" s="152"/>
      <c r="M374" s="152"/>
      <c r="N374" s="152"/>
      <c r="O374" s="152"/>
      <c r="P374" s="152"/>
      <c r="Q374" s="152"/>
      <c r="R374" s="152"/>
      <c r="S374" s="152"/>
      <c r="T374" s="152"/>
      <c r="U374" s="152"/>
      <c r="V374" s="153"/>
    </row>
    <row r="375" s="101" customFormat="true" ht="15" hidden="false" customHeight="true" outlineLevel="0" collapsed="false">
      <c r="B375" s="159" t="s">
        <v>114</v>
      </c>
      <c r="C375" s="159"/>
      <c r="D375" s="159"/>
      <c r="E375" s="159"/>
      <c r="F375" s="159"/>
      <c r="G375" s="159"/>
      <c r="H375" s="159"/>
      <c r="I375" s="159"/>
      <c r="J375" s="159"/>
      <c r="K375" s="159"/>
      <c r="L375" s="159"/>
      <c r="M375" s="159"/>
      <c r="N375" s="152"/>
      <c r="O375" s="152"/>
      <c r="P375" s="152"/>
      <c r="Q375" s="152"/>
      <c r="R375" s="152"/>
      <c r="S375" s="152"/>
      <c r="T375" s="152"/>
      <c r="U375" s="152"/>
      <c r="V375" s="153"/>
    </row>
    <row r="376" s="101" customFormat="true" ht="15" hidden="false" customHeight="true" outlineLevel="0" collapsed="false">
      <c r="B376" s="160"/>
      <c r="C376" s="160"/>
      <c r="D376" s="160"/>
      <c r="E376" s="160"/>
      <c r="F376" s="160"/>
      <c r="G376" s="160"/>
      <c r="H376" s="160"/>
      <c r="I376" s="160"/>
      <c r="J376" s="160"/>
      <c r="K376" s="160"/>
      <c r="L376" s="160"/>
      <c r="M376" s="160"/>
      <c r="N376" s="152"/>
      <c r="O376" s="152"/>
      <c r="P376" s="152"/>
      <c r="Q376" s="152"/>
      <c r="R376" s="152"/>
      <c r="S376" s="152"/>
      <c r="T376" s="152"/>
      <c r="U376" s="152"/>
      <c r="V376" s="153"/>
    </row>
    <row r="377" s="101" customFormat="true" ht="15" hidden="false" customHeight="true" outlineLevel="0" collapsed="false">
      <c r="B377" s="160"/>
      <c r="C377" s="160"/>
      <c r="D377" s="160"/>
      <c r="E377" s="160"/>
      <c r="F377" s="160"/>
      <c r="G377" s="160"/>
      <c r="H377" s="160"/>
      <c r="I377" s="160"/>
      <c r="J377" s="160"/>
      <c r="K377" s="160"/>
      <c r="L377" s="160"/>
      <c r="M377" s="160"/>
      <c r="N377" s="152"/>
      <c r="O377" s="152"/>
      <c r="P377" s="152"/>
      <c r="Q377" s="152"/>
      <c r="R377" s="152"/>
      <c r="S377" s="152"/>
      <c r="T377" s="152"/>
      <c r="U377" s="152"/>
      <c r="V377" s="153"/>
    </row>
    <row r="378" s="101" customFormat="true" ht="15" hidden="false" customHeight="true" outlineLevel="0" collapsed="false">
      <c r="B378" s="160"/>
      <c r="C378" s="160"/>
      <c r="D378" s="160"/>
      <c r="E378" s="160"/>
      <c r="F378" s="160"/>
      <c r="G378" s="160"/>
      <c r="H378" s="160"/>
      <c r="I378" s="160"/>
      <c r="J378" s="160"/>
      <c r="K378" s="160"/>
      <c r="L378" s="160"/>
      <c r="M378" s="160"/>
      <c r="N378" s="152"/>
      <c r="O378" s="152"/>
      <c r="P378" s="152"/>
      <c r="Q378" s="152"/>
      <c r="R378" s="152"/>
      <c r="S378" s="152"/>
      <c r="T378" s="152"/>
      <c r="U378" s="152"/>
      <c r="V378" s="153"/>
    </row>
    <row r="379" s="101" customFormat="true" ht="15" hidden="false" customHeight="true" outlineLevel="0" collapsed="false">
      <c r="B379" s="158"/>
      <c r="C379" s="158"/>
      <c r="D379" s="158"/>
      <c r="E379" s="158"/>
      <c r="F379" s="158"/>
      <c r="G379" s="158"/>
      <c r="H379" s="158"/>
      <c r="I379" s="158"/>
      <c r="J379" s="158"/>
      <c r="K379" s="158"/>
      <c r="L379" s="158"/>
      <c r="M379" s="158"/>
      <c r="N379" s="152"/>
      <c r="O379" s="152"/>
      <c r="P379" s="152"/>
      <c r="Q379" s="152"/>
      <c r="R379" s="152"/>
      <c r="S379" s="152"/>
      <c r="T379" s="152"/>
      <c r="U379" s="152"/>
      <c r="V379" s="153"/>
    </row>
    <row r="380" s="161" customFormat="true" ht="15" hidden="false" customHeight="true" outlineLevel="0" collapsed="false">
      <c r="B380" s="162"/>
      <c r="C380" s="162"/>
      <c r="D380" s="163" t="s">
        <v>0</v>
      </c>
      <c r="E380" s="161" t="s">
        <v>1</v>
      </c>
      <c r="M380" s="161" t="s">
        <v>100</v>
      </c>
      <c r="V380" s="164"/>
    </row>
    <row r="381" s="161" customFormat="true" ht="15" hidden="false" customHeight="true" outlineLevel="0" collapsed="false">
      <c r="B381" s="162"/>
      <c r="C381" s="162"/>
      <c r="D381" s="163"/>
      <c r="E381" s="165"/>
      <c r="F381" s="165"/>
      <c r="G381" s="165"/>
      <c r="H381" s="165" t="s">
        <v>3</v>
      </c>
      <c r="I381" s="165"/>
      <c r="J381" s="165"/>
      <c r="K381" s="161" t="s">
        <v>4</v>
      </c>
      <c r="V381" s="164"/>
    </row>
    <row r="382" s="166" customFormat="true" ht="18" hidden="false" customHeight="true" outlineLevel="0" collapsed="false">
      <c r="B382" s="145" t="s">
        <v>5</v>
      </c>
      <c r="C382" s="145"/>
      <c r="D382" s="145" t="s">
        <v>7</v>
      </c>
      <c r="E382" s="145" t="s">
        <v>8</v>
      </c>
      <c r="F382" s="145" t="s">
        <v>9</v>
      </c>
      <c r="G382" s="145" t="s">
        <v>88</v>
      </c>
      <c r="H382" s="145" t="s">
        <v>10</v>
      </c>
      <c r="I382" s="145"/>
      <c r="J382" s="145"/>
      <c r="K382" s="145"/>
      <c r="L382" s="145"/>
      <c r="M382" s="145"/>
      <c r="N382" s="145"/>
      <c r="O382" s="145"/>
      <c r="P382" s="145" t="s">
        <v>12</v>
      </c>
      <c r="Q382" s="145" t="s">
        <v>13</v>
      </c>
      <c r="R382" s="145" t="s">
        <v>14</v>
      </c>
      <c r="S382" s="167" t="s">
        <v>76</v>
      </c>
      <c r="T382" s="168"/>
      <c r="U382" s="168"/>
      <c r="V382" s="169"/>
    </row>
    <row r="383" s="166" customFormat="true" ht="18" hidden="false" customHeight="true" outlineLevel="0" collapsed="false">
      <c r="B383" s="145"/>
      <c r="C383" s="145"/>
      <c r="D383" s="145"/>
      <c r="E383" s="145"/>
      <c r="F383" s="145"/>
      <c r="G383" s="145"/>
      <c r="H383" s="144" t="s">
        <v>101</v>
      </c>
      <c r="I383" s="144" t="s">
        <v>102</v>
      </c>
      <c r="J383" s="144" t="s">
        <v>103</v>
      </c>
      <c r="K383" s="144" t="s">
        <v>18</v>
      </c>
      <c r="L383" s="144" t="s">
        <v>19</v>
      </c>
      <c r="M383" s="144" t="s">
        <v>104</v>
      </c>
      <c r="N383" s="144" t="s">
        <v>21</v>
      </c>
      <c r="O383" s="144" t="s">
        <v>22</v>
      </c>
      <c r="P383" s="145"/>
      <c r="Q383" s="145"/>
      <c r="R383" s="145"/>
      <c r="S383" s="167"/>
      <c r="T383" s="168"/>
      <c r="U383" s="168"/>
      <c r="V383" s="169"/>
    </row>
    <row r="384" s="146" customFormat="true" ht="18" hidden="false" customHeight="true" outlineLevel="0" collapsed="false">
      <c r="A384" s="4"/>
      <c r="B384" s="144" t="n">
        <v>22</v>
      </c>
      <c r="C384" s="144" t="n">
        <f aca="false">S1!C26</f>
        <v>22</v>
      </c>
      <c r="D384" s="147" t="str">
        <f aca="false">Ave!C26</f>
        <v>ተማዱር ደሳለኝ ገብርየ</v>
      </c>
      <c r="E384" s="144" t="str">
        <f aca="false">S1!E26</f>
        <v>F</v>
      </c>
      <c r="F384" s="144" t="n">
        <f aca="false">S1!F26</f>
        <v>7</v>
      </c>
      <c r="G384" s="144" t="s">
        <v>105</v>
      </c>
      <c r="H384" s="143" t="n">
        <f aca="false">S1!G26</f>
        <v>94</v>
      </c>
      <c r="I384" s="143" t="n">
        <f aca="false">S1!H26</f>
        <v>95</v>
      </c>
      <c r="J384" s="143" t="n">
        <f aca="false">S1!I26</f>
        <v>96</v>
      </c>
      <c r="K384" s="143" t="n">
        <f aca="false">S1!J26</f>
        <v>89</v>
      </c>
      <c r="L384" s="143" t="n">
        <f aca="false">S1!K26</f>
        <v>96</v>
      </c>
      <c r="M384" s="143" t="n">
        <f aca="false">S1!L26</f>
        <v>85</v>
      </c>
      <c r="N384" s="143" t="n">
        <f aca="false">S1!M26</f>
        <v>89</v>
      </c>
      <c r="O384" s="143" t="n">
        <f aca="false">S1!N26</f>
        <v>70</v>
      </c>
      <c r="P384" s="144" t="n">
        <f aca="false">S1!P26</f>
        <v>714</v>
      </c>
      <c r="Q384" s="143" t="n">
        <f aca="false">S1!Q26</f>
        <v>89.25</v>
      </c>
      <c r="R384" s="144" t="n">
        <f aca="false">S1!R26</f>
        <v>4</v>
      </c>
      <c r="S384" s="148" t="str">
        <f aca="false">Ave!Q26</f>
        <v>ተዛውራለች</v>
      </c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170"/>
      <c r="AM384" s="170"/>
      <c r="AN384" s="170"/>
      <c r="AO384" s="170"/>
      <c r="AP384" s="170"/>
    </row>
    <row r="385" s="146" customFormat="true" ht="18" hidden="false" customHeight="true" outlineLevel="0" collapsed="false">
      <c r="A385" s="4"/>
      <c r="B385" s="144"/>
      <c r="C385" s="144"/>
      <c r="D385" s="147"/>
      <c r="E385" s="144"/>
      <c r="F385" s="144"/>
      <c r="G385" s="144" t="s">
        <v>106</v>
      </c>
      <c r="H385" s="143" t="n">
        <f aca="false">S2!G26</f>
        <v>94</v>
      </c>
      <c r="I385" s="143" t="n">
        <f aca="false">S2!H26</f>
        <v>95</v>
      </c>
      <c r="J385" s="143" t="n">
        <f aca="false">S2!I26</f>
        <v>96</v>
      </c>
      <c r="K385" s="143" t="n">
        <f aca="false">S2!J26</f>
        <v>89</v>
      </c>
      <c r="L385" s="143" t="n">
        <f aca="false">S2!K26</f>
        <v>96</v>
      </c>
      <c r="M385" s="143" t="n">
        <f aca="false">S2!L26</f>
        <v>85</v>
      </c>
      <c r="N385" s="143" t="n">
        <f aca="false">S2!M26</f>
        <v>89</v>
      </c>
      <c r="O385" s="143" t="n">
        <f aca="false">S2!N26</f>
        <v>70</v>
      </c>
      <c r="P385" s="144" t="n">
        <f aca="false">S2!P26</f>
        <v>714</v>
      </c>
      <c r="Q385" s="149" t="n">
        <f aca="false">S2!Q26</f>
        <v>89.25</v>
      </c>
      <c r="R385" s="144" t="n">
        <f aca="false">S2!R26</f>
        <v>4</v>
      </c>
      <c r="S385" s="148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170"/>
      <c r="AM385" s="170"/>
      <c r="AN385" s="170"/>
      <c r="AO385" s="170"/>
      <c r="AP385" s="170"/>
    </row>
    <row r="386" s="146" customFormat="true" ht="18" hidden="false" customHeight="true" outlineLevel="0" collapsed="false">
      <c r="A386" s="4"/>
      <c r="B386" s="144"/>
      <c r="C386" s="144"/>
      <c r="D386" s="147"/>
      <c r="E386" s="144"/>
      <c r="F386" s="144"/>
      <c r="G386" s="144" t="s">
        <v>13</v>
      </c>
      <c r="H386" s="143" t="n">
        <f aca="false">Ave!F26</f>
        <v>94</v>
      </c>
      <c r="I386" s="143" t="n">
        <f aca="false">Ave!G26</f>
        <v>95</v>
      </c>
      <c r="J386" s="143" t="n">
        <f aca="false">Ave!H26</f>
        <v>96</v>
      </c>
      <c r="K386" s="143" t="n">
        <f aca="false">Ave!I26</f>
        <v>89</v>
      </c>
      <c r="L386" s="143" t="n">
        <f aca="false">Ave!J26</f>
        <v>96</v>
      </c>
      <c r="M386" s="143" t="n">
        <f aca="false">Ave!K26</f>
        <v>85</v>
      </c>
      <c r="N386" s="143" t="n">
        <f aca="false">Ave!L26</f>
        <v>89</v>
      </c>
      <c r="O386" s="143" t="n">
        <f aca="false">Ave!M26</f>
        <v>70</v>
      </c>
      <c r="P386" s="144" t="n">
        <f aca="false">Ave!N26</f>
        <v>714</v>
      </c>
      <c r="Q386" s="143" t="n">
        <f aca="false">Ave!O26</f>
        <v>89.25</v>
      </c>
      <c r="R386" s="144" t="n">
        <f aca="false">Ave!P26</f>
        <v>4</v>
      </c>
      <c r="S386" s="148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170"/>
      <c r="AM386" s="170"/>
      <c r="AN386" s="170"/>
      <c r="AO386" s="170"/>
      <c r="AP386" s="170"/>
    </row>
    <row r="387" s="101" customFormat="true" ht="15" hidden="false" customHeight="true" outlineLevel="0" collapsed="false">
      <c r="B387" s="151"/>
      <c r="C387" s="151"/>
      <c r="D387" s="151"/>
      <c r="E387" s="151"/>
      <c r="F387" s="151"/>
      <c r="G387" s="151"/>
      <c r="H387" s="151"/>
      <c r="I387" s="151"/>
      <c r="J387" s="151"/>
      <c r="K387" s="151"/>
      <c r="L387" s="151"/>
      <c r="M387" s="151"/>
      <c r="N387" s="151"/>
      <c r="O387" s="151"/>
      <c r="P387" s="151"/>
      <c r="Q387" s="151"/>
      <c r="R387" s="151"/>
      <c r="S387" s="152"/>
      <c r="T387" s="152"/>
      <c r="U387" s="152"/>
      <c r="V387" s="153"/>
    </row>
    <row r="388" s="101" customFormat="true" ht="15" hidden="false" customHeight="true" outlineLevel="0" collapsed="false">
      <c r="B388" s="154" t="s">
        <v>107</v>
      </c>
      <c r="C388" s="154"/>
      <c r="D388" s="154"/>
      <c r="E388" s="154"/>
      <c r="F388" s="155" t="s">
        <v>108</v>
      </c>
      <c r="G388" s="155"/>
      <c r="H388" s="155"/>
      <c r="I388" s="155"/>
      <c r="J388" s="155"/>
      <c r="K388" s="155"/>
      <c r="L388" s="155"/>
      <c r="M388" s="155"/>
      <c r="N388" s="156" t="s">
        <v>109</v>
      </c>
      <c r="O388" s="156"/>
      <c r="P388" s="156"/>
      <c r="Q388" s="156"/>
      <c r="R388" s="156"/>
      <c r="S388" s="156"/>
      <c r="T388" s="156"/>
      <c r="U388" s="156"/>
      <c r="V388" s="156"/>
    </row>
    <row r="389" s="101" customFormat="true" ht="15" hidden="false" customHeight="true" outlineLevel="0" collapsed="false">
      <c r="B389" s="155" t="s">
        <v>110</v>
      </c>
      <c r="C389" s="155"/>
      <c r="D389" s="155"/>
      <c r="E389" s="155"/>
      <c r="F389" s="155"/>
      <c r="G389" s="155"/>
      <c r="H389" s="155"/>
      <c r="I389" s="155"/>
      <c r="J389" s="155"/>
      <c r="K389" s="155"/>
      <c r="L389" s="155"/>
      <c r="M389" s="155"/>
      <c r="N389" s="157" t="s">
        <v>115</v>
      </c>
      <c r="O389" s="157"/>
      <c r="P389" s="157"/>
      <c r="Q389" s="157"/>
      <c r="R389" s="157"/>
      <c r="S389" s="157"/>
      <c r="T389" s="157"/>
      <c r="U389" s="157"/>
      <c r="V389" s="157"/>
    </row>
    <row r="390" s="101" customFormat="true" ht="15" hidden="false" customHeight="true" outlineLevel="0" collapsed="false">
      <c r="B390" s="155" t="s">
        <v>110</v>
      </c>
      <c r="C390" s="155"/>
      <c r="D390" s="155"/>
      <c r="E390" s="155"/>
      <c r="F390" s="155"/>
      <c r="G390" s="155"/>
      <c r="H390" s="155"/>
      <c r="I390" s="155"/>
      <c r="J390" s="155"/>
      <c r="K390" s="155"/>
      <c r="L390" s="155"/>
      <c r="M390" s="155"/>
      <c r="N390" s="152"/>
      <c r="O390" s="152"/>
      <c r="P390" s="152"/>
      <c r="Q390" s="152"/>
      <c r="R390" s="152"/>
      <c r="S390" s="152"/>
      <c r="T390" s="152"/>
      <c r="U390" s="152"/>
      <c r="V390" s="153"/>
    </row>
    <row r="391" s="101" customFormat="true" ht="15" hidden="false" customHeight="true" outlineLevel="0" collapsed="false">
      <c r="B391" s="158"/>
      <c r="C391" s="158"/>
      <c r="D391" s="158"/>
      <c r="E391" s="158"/>
      <c r="F391" s="158"/>
      <c r="G391" s="158"/>
      <c r="H391" s="158"/>
      <c r="I391" s="158"/>
      <c r="J391" s="158"/>
      <c r="K391" s="158"/>
      <c r="L391" s="158"/>
      <c r="M391" s="158"/>
      <c r="N391" s="156" t="s">
        <v>112</v>
      </c>
      <c r="O391" s="156"/>
      <c r="P391" s="156"/>
      <c r="Q391" s="156"/>
      <c r="R391" s="156"/>
      <c r="S391" s="156"/>
      <c r="T391" s="156"/>
      <c r="U391" s="156"/>
      <c r="V391" s="156"/>
    </row>
    <row r="392" s="101" customFormat="true" ht="15" hidden="false" customHeight="true" outlineLevel="0" collapsed="false">
      <c r="B392" s="159" t="s">
        <v>113</v>
      </c>
      <c r="C392" s="159"/>
      <c r="D392" s="159"/>
      <c r="E392" s="159"/>
      <c r="F392" s="159"/>
      <c r="G392" s="159"/>
      <c r="H392" s="159"/>
      <c r="I392" s="159"/>
      <c r="J392" s="159"/>
      <c r="K392" s="159"/>
      <c r="L392" s="159"/>
      <c r="M392" s="159"/>
      <c r="N392" s="152"/>
      <c r="O392" s="152"/>
      <c r="P392" s="152"/>
      <c r="Q392" s="152"/>
      <c r="R392" s="152"/>
      <c r="S392" s="152"/>
      <c r="T392" s="152"/>
      <c r="U392" s="152"/>
      <c r="V392" s="153"/>
    </row>
    <row r="393" s="101" customFormat="true" ht="15" hidden="false" customHeight="true" outlineLevel="0" collapsed="false">
      <c r="B393" s="152"/>
      <c r="C393" s="152"/>
      <c r="D393" s="152"/>
      <c r="E393" s="152"/>
      <c r="F393" s="152"/>
      <c r="G393" s="152"/>
      <c r="H393" s="152"/>
      <c r="I393" s="152"/>
      <c r="J393" s="152"/>
      <c r="K393" s="152"/>
      <c r="L393" s="152"/>
      <c r="M393" s="152"/>
      <c r="N393" s="152"/>
      <c r="O393" s="152"/>
      <c r="P393" s="152"/>
      <c r="Q393" s="152"/>
      <c r="R393" s="152"/>
      <c r="S393" s="152"/>
      <c r="T393" s="152"/>
      <c r="U393" s="152"/>
      <c r="V393" s="153"/>
    </row>
    <row r="394" s="101" customFormat="true" ht="15" hidden="false" customHeight="true" outlineLevel="0" collapsed="false">
      <c r="B394" s="159" t="s">
        <v>114</v>
      </c>
      <c r="C394" s="159"/>
      <c r="D394" s="159"/>
      <c r="E394" s="159"/>
      <c r="F394" s="159"/>
      <c r="G394" s="159"/>
      <c r="H394" s="159"/>
      <c r="I394" s="159"/>
      <c r="J394" s="159"/>
      <c r="K394" s="159"/>
      <c r="L394" s="159"/>
      <c r="M394" s="159"/>
      <c r="N394" s="152"/>
      <c r="O394" s="152"/>
      <c r="P394" s="152"/>
      <c r="Q394" s="152"/>
      <c r="R394" s="152"/>
      <c r="S394" s="152"/>
      <c r="T394" s="152"/>
      <c r="U394" s="152"/>
      <c r="V394" s="153"/>
    </row>
    <row r="395" s="101" customFormat="true" ht="15" hidden="false" customHeight="true" outlineLevel="0" collapsed="false">
      <c r="B395" s="160"/>
      <c r="C395" s="160"/>
      <c r="D395" s="160"/>
      <c r="E395" s="160"/>
      <c r="F395" s="160"/>
      <c r="G395" s="160"/>
      <c r="H395" s="160"/>
      <c r="I395" s="160"/>
      <c r="J395" s="160"/>
      <c r="K395" s="160"/>
      <c r="L395" s="160"/>
      <c r="M395" s="160"/>
      <c r="N395" s="152"/>
      <c r="O395" s="152"/>
      <c r="P395" s="152"/>
      <c r="Q395" s="152"/>
      <c r="R395" s="152"/>
      <c r="S395" s="152"/>
      <c r="T395" s="152"/>
      <c r="U395" s="152"/>
      <c r="V395" s="153"/>
    </row>
    <row r="396" s="101" customFormat="true" ht="15" hidden="false" customHeight="true" outlineLevel="0" collapsed="false">
      <c r="B396" s="158"/>
      <c r="C396" s="158"/>
      <c r="D396" s="158"/>
      <c r="E396" s="158"/>
      <c r="F396" s="158"/>
      <c r="G396" s="158"/>
      <c r="H396" s="158"/>
      <c r="I396" s="158"/>
      <c r="J396" s="158"/>
      <c r="K396" s="158"/>
      <c r="L396" s="158"/>
      <c r="M396" s="158"/>
      <c r="N396" s="152"/>
      <c r="O396" s="152"/>
      <c r="P396" s="152"/>
      <c r="Q396" s="152"/>
      <c r="R396" s="152"/>
      <c r="S396" s="152"/>
      <c r="T396" s="152"/>
      <c r="U396" s="152"/>
      <c r="V396" s="153"/>
    </row>
    <row r="397" s="161" customFormat="true" ht="15" hidden="false" customHeight="true" outlineLevel="0" collapsed="false">
      <c r="B397" s="162"/>
      <c r="C397" s="162"/>
      <c r="D397" s="163" t="s">
        <v>0</v>
      </c>
      <c r="E397" s="161" t="s">
        <v>1</v>
      </c>
      <c r="M397" s="161" t="s">
        <v>100</v>
      </c>
      <c r="V397" s="164"/>
    </row>
    <row r="398" s="161" customFormat="true" ht="15" hidden="false" customHeight="true" outlineLevel="0" collapsed="false">
      <c r="B398" s="162"/>
      <c r="C398" s="162"/>
      <c r="D398" s="163"/>
      <c r="E398" s="165"/>
      <c r="F398" s="165"/>
      <c r="G398" s="165"/>
      <c r="H398" s="165" t="s">
        <v>3</v>
      </c>
      <c r="I398" s="165"/>
      <c r="J398" s="165"/>
      <c r="K398" s="161" t="s">
        <v>4</v>
      </c>
      <c r="V398" s="164"/>
    </row>
    <row r="399" s="166" customFormat="true" ht="18" hidden="false" customHeight="true" outlineLevel="0" collapsed="false">
      <c r="B399" s="145" t="s">
        <v>5</v>
      </c>
      <c r="C399" s="145"/>
      <c r="D399" s="145" t="s">
        <v>7</v>
      </c>
      <c r="E399" s="145" t="s">
        <v>8</v>
      </c>
      <c r="F399" s="145" t="s">
        <v>9</v>
      </c>
      <c r="G399" s="145" t="s">
        <v>88</v>
      </c>
      <c r="H399" s="145" t="s">
        <v>10</v>
      </c>
      <c r="I399" s="145"/>
      <c r="J399" s="145"/>
      <c r="K399" s="145"/>
      <c r="L399" s="145"/>
      <c r="M399" s="145"/>
      <c r="N399" s="145"/>
      <c r="O399" s="145"/>
      <c r="P399" s="145" t="s">
        <v>12</v>
      </c>
      <c r="Q399" s="145" t="s">
        <v>13</v>
      </c>
      <c r="R399" s="145" t="s">
        <v>14</v>
      </c>
      <c r="S399" s="167" t="s">
        <v>76</v>
      </c>
      <c r="T399" s="168"/>
      <c r="U399" s="168"/>
      <c r="V399" s="169"/>
    </row>
    <row r="400" s="166" customFormat="true" ht="18" hidden="false" customHeight="true" outlineLevel="0" collapsed="false">
      <c r="B400" s="145"/>
      <c r="C400" s="145"/>
      <c r="D400" s="145"/>
      <c r="E400" s="145"/>
      <c r="F400" s="145"/>
      <c r="G400" s="145"/>
      <c r="H400" s="144" t="s">
        <v>101</v>
      </c>
      <c r="I400" s="144" t="s">
        <v>102</v>
      </c>
      <c r="J400" s="144" t="s">
        <v>103</v>
      </c>
      <c r="K400" s="144" t="s">
        <v>18</v>
      </c>
      <c r="L400" s="144" t="s">
        <v>19</v>
      </c>
      <c r="M400" s="144" t="s">
        <v>104</v>
      </c>
      <c r="N400" s="144" t="s">
        <v>21</v>
      </c>
      <c r="O400" s="144" t="s">
        <v>22</v>
      </c>
      <c r="P400" s="145"/>
      <c r="Q400" s="145"/>
      <c r="R400" s="145"/>
      <c r="S400" s="167"/>
      <c r="T400" s="168"/>
      <c r="U400" s="168"/>
      <c r="V400" s="169"/>
    </row>
    <row r="401" s="146" customFormat="true" ht="18" hidden="false" customHeight="true" outlineLevel="0" collapsed="false">
      <c r="A401" s="4"/>
      <c r="B401" s="144" t="n">
        <v>23</v>
      </c>
      <c r="C401" s="144" t="n">
        <f aca="false">S1!C27</f>
        <v>23</v>
      </c>
      <c r="D401" s="147" t="str">
        <f aca="false">Ave!C27</f>
        <v>ተምኪን ሱለይማን ኡመር</v>
      </c>
      <c r="E401" s="144" t="str">
        <f aca="false">S1!E27</f>
        <v>M</v>
      </c>
      <c r="F401" s="144" t="n">
        <f aca="false">S1!F27</f>
        <v>7</v>
      </c>
      <c r="G401" s="144" t="s">
        <v>105</v>
      </c>
      <c r="H401" s="143" t="n">
        <f aca="false">S1!G27</f>
        <v>77</v>
      </c>
      <c r="I401" s="143" t="n">
        <f aca="false">S1!H27</f>
        <v>77</v>
      </c>
      <c r="J401" s="143" t="n">
        <f aca="false">S1!I27</f>
        <v>86</v>
      </c>
      <c r="K401" s="143" t="n">
        <f aca="false">S1!J27</f>
        <v>64</v>
      </c>
      <c r="L401" s="143" t="n">
        <f aca="false">S1!K27</f>
        <v>72</v>
      </c>
      <c r="M401" s="143" t="n">
        <f aca="false">S1!L27</f>
        <v>76</v>
      </c>
      <c r="N401" s="143" t="n">
        <f aca="false">S1!M27</f>
        <v>81</v>
      </c>
      <c r="O401" s="143" t="n">
        <f aca="false">S1!N27</f>
        <v>86</v>
      </c>
      <c r="P401" s="144" t="n">
        <f aca="false">S1!P27</f>
        <v>619</v>
      </c>
      <c r="Q401" s="143" t="n">
        <f aca="false">S1!Q27</f>
        <v>77.375</v>
      </c>
      <c r="R401" s="144" t="n">
        <f aca="false">S1!R27</f>
        <v>27</v>
      </c>
      <c r="S401" s="148" t="str">
        <f aca="false">Ave!Q27</f>
        <v>ተዛውሯል</v>
      </c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170"/>
      <c r="AM401" s="170"/>
      <c r="AN401" s="170"/>
      <c r="AO401" s="170"/>
      <c r="AP401" s="170"/>
    </row>
    <row r="402" s="146" customFormat="true" ht="18" hidden="false" customHeight="true" outlineLevel="0" collapsed="false">
      <c r="A402" s="4"/>
      <c r="B402" s="144"/>
      <c r="C402" s="144"/>
      <c r="D402" s="147"/>
      <c r="E402" s="144"/>
      <c r="F402" s="144"/>
      <c r="G402" s="144" t="s">
        <v>106</v>
      </c>
      <c r="H402" s="143" t="n">
        <f aca="false">S2!G27</f>
        <v>77</v>
      </c>
      <c r="I402" s="143" t="n">
        <f aca="false">S2!H27</f>
        <v>77</v>
      </c>
      <c r="J402" s="143" t="n">
        <f aca="false">S2!I27</f>
        <v>86</v>
      </c>
      <c r="K402" s="143" t="n">
        <f aca="false">S2!J27</f>
        <v>64</v>
      </c>
      <c r="L402" s="143" t="n">
        <f aca="false">S2!K27</f>
        <v>72</v>
      </c>
      <c r="M402" s="143" t="n">
        <f aca="false">S2!L27</f>
        <v>76</v>
      </c>
      <c r="N402" s="143" t="n">
        <f aca="false">S2!M27</f>
        <v>81</v>
      </c>
      <c r="O402" s="143" t="n">
        <f aca="false">S2!N27</f>
        <v>86</v>
      </c>
      <c r="P402" s="144" t="n">
        <f aca="false">S2!P27</f>
        <v>619</v>
      </c>
      <c r="Q402" s="149" t="n">
        <f aca="false">S2!Q27</f>
        <v>77.375</v>
      </c>
      <c r="R402" s="144" t="n">
        <f aca="false">S2!R27</f>
        <v>27</v>
      </c>
      <c r="S402" s="148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170"/>
      <c r="AM402" s="170"/>
      <c r="AN402" s="170"/>
      <c r="AO402" s="170"/>
      <c r="AP402" s="170"/>
    </row>
    <row r="403" s="146" customFormat="true" ht="18" hidden="false" customHeight="true" outlineLevel="0" collapsed="false">
      <c r="A403" s="4"/>
      <c r="B403" s="144"/>
      <c r="C403" s="144"/>
      <c r="D403" s="147"/>
      <c r="E403" s="144"/>
      <c r="F403" s="144"/>
      <c r="G403" s="144" t="s">
        <v>13</v>
      </c>
      <c r="H403" s="143" t="n">
        <f aca="false">Ave!F27</f>
        <v>77</v>
      </c>
      <c r="I403" s="143" t="n">
        <f aca="false">Ave!G27</f>
        <v>77</v>
      </c>
      <c r="J403" s="143" t="n">
        <f aca="false">Ave!H27</f>
        <v>86</v>
      </c>
      <c r="K403" s="143" t="n">
        <f aca="false">Ave!I27</f>
        <v>64</v>
      </c>
      <c r="L403" s="143" t="n">
        <f aca="false">Ave!J27</f>
        <v>72</v>
      </c>
      <c r="M403" s="143" t="n">
        <f aca="false">Ave!K27</f>
        <v>76</v>
      </c>
      <c r="N403" s="143" t="n">
        <f aca="false">Ave!L27</f>
        <v>81</v>
      </c>
      <c r="O403" s="143" t="n">
        <f aca="false">Ave!M27</f>
        <v>86</v>
      </c>
      <c r="P403" s="144" t="n">
        <f aca="false">Ave!N27</f>
        <v>619</v>
      </c>
      <c r="Q403" s="143" t="n">
        <f aca="false">Ave!O27</f>
        <v>77.375</v>
      </c>
      <c r="R403" s="144" t="n">
        <f aca="false">Ave!P27</f>
        <v>27</v>
      </c>
      <c r="S403" s="148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170"/>
      <c r="AM403" s="170"/>
      <c r="AN403" s="170"/>
      <c r="AO403" s="170"/>
      <c r="AP403" s="170"/>
    </row>
    <row r="404" s="101" customFormat="true" ht="15" hidden="false" customHeight="true" outlineLevel="0" collapsed="false">
      <c r="B404" s="151"/>
      <c r="C404" s="151"/>
      <c r="D404" s="151"/>
      <c r="E404" s="151"/>
      <c r="F404" s="151"/>
      <c r="G404" s="151"/>
      <c r="H404" s="151"/>
      <c r="I404" s="151"/>
      <c r="J404" s="151"/>
      <c r="K404" s="151"/>
      <c r="L404" s="151"/>
      <c r="M404" s="151"/>
      <c r="N404" s="151"/>
      <c r="O404" s="151"/>
      <c r="P404" s="151"/>
      <c r="Q404" s="151"/>
      <c r="R404" s="151"/>
      <c r="S404" s="152"/>
      <c r="T404" s="152"/>
      <c r="U404" s="152"/>
      <c r="V404" s="153"/>
    </row>
    <row r="405" s="101" customFormat="true" ht="15" hidden="false" customHeight="true" outlineLevel="0" collapsed="false">
      <c r="B405" s="154" t="s">
        <v>107</v>
      </c>
      <c r="C405" s="154"/>
      <c r="D405" s="154"/>
      <c r="E405" s="154"/>
      <c r="F405" s="155" t="s">
        <v>108</v>
      </c>
      <c r="G405" s="155"/>
      <c r="H405" s="155"/>
      <c r="I405" s="155"/>
      <c r="J405" s="155"/>
      <c r="K405" s="155"/>
      <c r="L405" s="155"/>
      <c r="M405" s="155"/>
      <c r="N405" s="156" t="s">
        <v>109</v>
      </c>
      <c r="O405" s="156"/>
      <c r="P405" s="156"/>
      <c r="Q405" s="156"/>
      <c r="R405" s="156"/>
      <c r="S405" s="156"/>
      <c r="T405" s="156"/>
      <c r="U405" s="156"/>
      <c r="V405" s="156"/>
    </row>
    <row r="406" s="101" customFormat="true" ht="15" hidden="false" customHeight="true" outlineLevel="0" collapsed="false">
      <c r="B406" s="155" t="s">
        <v>110</v>
      </c>
      <c r="C406" s="155"/>
      <c r="D406" s="155"/>
      <c r="E406" s="155"/>
      <c r="F406" s="155"/>
      <c r="G406" s="155"/>
      <c r="H406" s="155"/>
      <c r="I406" s="155"/>
      <c r="J406" s="155"/>
      <c r="K406" s="155"/>
      <c r="L406" s="155"/>
      <c r="M406" s="155"/>
      <c r="N406" s="157" t="s">
        <v>115</v>
      </c>
      <c r="O406" s="157"/>
      <c r="P406" s="157"/>
      <c r="Q406" s="157"/>
      <c r="R406" s="157"/>
      <c r="S406" s="157"/>
      <c r="T406" s="157"/>
      <c r="U406" s="157"/>
      <c r="V406" s="157"/>
    </row>
    <row r="407" s="101" customFormat="true" ht="15" hidden="false" customHeight="true" outlineLevel="0" collapsed="false">
      <c r="B407" s="155" t="s">
        <v>110</v>
      </c>
      <c r="C407" s="155"/>
      <c r="D407" s="155"/>
      <c r="E407" s="155"/>
      <c r="F407" s="155"/>
      <c r="G407" s="155"/>
      <c r="H407" s="155"/>
      <c r="I407" s="155"/>
      <c r="J407" s="155"/>
      <c r="K407" s="155"/>
      <c r="L407" s="155"/>
      <c r="M407" s="155"/>
      <c r="N407" s="152"/>
      <c r="O407" s="152"/>
      <c r="P407" s="152"/>
      <c r="Q407" s="152"/>
      <c r="R407" s="152"/>
      <c r="S407" s="152"/>
      <c r="T407" s="152"/>
      <c r="U407" s="152"/>
      <c r="V407" s="153"/>
    </row>
    <row r="408" s="101" customFormat="true" ht="15" hidden="false" customHeight="true" outlineLevel="0" collapsed="false">
      <c r="B408" s="158"/>
      <c r="C408" s="158"/>
      <c r="D408" s="158"/>
      <c r="E408" s="158"/>
      <c r="F408" s="158"/>
      <c r="G408" s="158"/>
      <c r="H408" s="158"/>
      <c r="I408" s="158"/>
      <c r="J408" s="158"/>
      <c r="K408" s="158"/>
      <c r="L408" s="158"/>
      <c r="M408" s="158"/>
      <c r="N408" s="156" t="s">
        <v>112</v>
      </c>
      <c r="O408" s="156"/>
      <c r="P408" s="156"/>
      <c r="Q408" s="156"/>
      <c r="R408" s="156"/>
      <c r="S408" s="156"/>
      <c r="T408" s="156"/>
      <c r="U408" s="156"/>
      <c r="V408" s="156"/>
    </row>
    <row r="409" s="101" customFormat="true" ht="15" hidden="false" customHeight="true" outlineLevel="0" collapsed="false">
      <c r="B409" s="159" t="s">
        <v>113</v>
      </c>
      <c r="C409" s="159"/>
      <c r="D409" s="159"/>
      <c r="E409" s="159"/>
      <c r="F409" s="159"/>
      <c r="G409" s="159"/>
      <c r="H409" s="159"/>
      <c r="I409" s="159"/>
      <c r="J409" s="159"/>
      <c r="K409" s="159"/>
      <c r="L409" s="159"/>
      <c r="M409" s="159"/>
      <c r="N409" s="152"/>
      <c r="O409" s="152"/>
      <c r="P409" s="152"/>
      <c r="Q409" s="152"/>
      <c r="R409" s="152"/>
      <c r="S409" s="152"/>
      <c r="T409" s="152"/>
      <c r="U409" s="152"/>
      <c r="V409" s="153"/>
    </row>
    <row r="410" s="101" customFormat="true" ht="15" hidden="false" customHeight="true" outlineLevel="0" collapsed="false">
      <c r="B410" s="152"/>
      <c r="C410" s="152"/>
      <c r="D410" s="152"/>
      <c r="E410" s="152"/>
      <c r="F410" s="152"/>
      <c r="G410" s="152"/>
      <c r="H410" s="152"/>
      <c r="I410" s="152"/>
      <c r="J410" s="152"/>
      <c r="K410" s="152"/>
      <c r="L410" s="152"/>
      <c r="M410" s="152"/>
      <c r="N410" s="152"/>
      <c r="O410" s="152"/>
      <c r="P410" s="152"/>
      <c r="Q410" s="152"/>
      <c r="R410" s="152"/>
      <c r="S410" s="152"/>
      <c r="T410" s="152"/>
      <c r="U410" s="152"/>
      <c r="V410" s="153"/>
    </row>
    <row r="411" s="101" customFormat="true" ht="15" hidden="false" customHeight="true" outlineLevel="0" collapsed="false">
      <c r="B411" s="159" t="s">
        <v>114</v>
      </c>
      <c r="C411" s="159"/>
      <c r="D411" s="159"/>
      <c r="E411" s="159"/>
      <c r="F411" s="159"/>
      <c r="G411" s="159"/>
      <c r="H411" s="159"/>
      <c r="I411" s="159"/>
      <c r="J411" s="159"/>
      <c r="K411" s="159"/>
      <c r="L411" s="159"/>
      <c r="M411" s="159"/>
      <c r="N411" s="152"/>
      <c r="O411" s="152"/>
      <c r="P411" s="152"/>
      <c r="Q411" s="152"/>
      <c r="R411" s="152"/>
      <c r="S411" s="152"/>
      <c r="T411" s="152"/>
      <c r="U411" s="152"/>
      <c r="V411" s="153"/>
    </row>
    <row r="412" s="101" customFormat="true" ht="15" hidden="false" customHeight="true" outlineLevel="0" collapsed="false">
      <c r="B412" s="160"/>
      <c r="C412" s="160"/>
      <c r="D412" s="160"/>
      <c r="E412" s="160"/>
      <c r="F412" s="160"/>
      <c r="G412" s="160"/>
      <c r="H412" s="160"/>
      <c r="I412" s="160"/>
      <c r="J412" s="160"/>
      <c r="K412" s="160"/>
      <c r="L412" s="160"/>
      <c r="M412" s="160"/>
      <c r="N412" s="152"/>
      <c r="O412" s="152"/>
      <c r="P412" s="152"/>
      <c r="Q412" s="152"/>
      <c r="R412" s="152"/>
      <c r="S412" s="152"/>
      <c r="T412" s="152"/>
      <c r="U412" s="152"/>
      <c r="V412" s="153"/>
    </row>
    <row r="413" s="101" customFormat="true" ht="15" hidden="false" customHeight="true" outlineLevel="0" collapsed="false">
      <c r="B413" s="160"/>
      <c r="C413" s="160"/>
      <c r="D413" s="160"/>
      <c r="E413" s="160"/>
      <c r="F413" s="160"/>
      <c r="G413" s="160"/>
      <c r="H413" s="160"/>
      <c r="I413" s="160"/>
      <c r="J413" s="160"/>
      <c r="K413" s="160"/>
      <c r="L413" s="160"/>
      <c r="M413" s="160"/>
      <c r="N413" s="152"/>
      <c r="O413" s="152"/>
      <c r="P413" s="152"/>
      <c r="Q413" s="152"/>
      <c r="R413" s="152"/>
      <c r="S413" s="152"/>
      <c r="T413" s="152"/>
      <c r="U413" s="152"/>
      <c r="V413" s="153"/>
    </row>
    <row r="414" s="101" customFormat="true" ht="15" hidden="false" customHeight="true" outlineLevel="0" collapsed="false">
      <c r="B414" s="160"/>
      <c r="C414" s="160"/>
      <c r="D414" s="160"/>
      <c r="E414" s="160"/>
      <c r="F414" s="160"/>
      <c r="G414" s="160"/>
      <c r="H414" s="160"/>
      <c r="I414" s="160"/>
      <c r="J414" s="160"/>
      <c r="K414" s="160"/>
      <c r="L414" s="160"/>
      <c r="M414" s="160"/>
      <c r="N414" s="152"/>
      <c r="O414" s="152"/>
      <c r="P414" s="152"/>
      <c r="Q414" s="152"/>
      <c r="R414" s="152"/>
      <c r="S414" s="152"/>
      <c r="T414" s="152"/>
      <c r="U414" s="152"/>
      <c r="V414" s="153"/>
    </row>
    <row r="415" s="101" customFormat="true" ht="15" hidden="false" customHeight="true" outlineLevel="0" collapsed="false">
      <c r="B415" s="158"/>
      <c r="C415" s="158"/>
      <c r="D415" s="158"/>
      <c r="E415" s="158"/>
      <c r="F415" s="158"/>
      <c r="G415" s="158"/>
      <c r="H415" s="158"/>
      <c r="I415" s="158"/>
      <c r="J415" s="158"/>
      <c r="K415" s="158"/>
      <c r="L415" s="158"/>
      <c r="M415" s="158"/>
      <c r="N415" s="152"/>
      <c r="O415" s="152"/>
      <c r="P415" s="152"/>
      <c r="Q415" s="152"/>
      <c r="R415" s="152"/>
      <c r="S415" s="152"/>
      <c r="T415" s="152"/>
      <c r="U415" s="152"/>
      <c r="V415" s="153"/>
    </row>
    <row r="416" s="161" customFormat="true" ht="15" hidden="false" customHeight="true" outlineLevel="0" collapsed="false">
      <c r="B416" s="162"/>
      <c r="C416" s="162"/>
      <c r="D416" s="163" t="s">
        <v>0</v>
      </c>
      <c r="E416" s="161" t="s">
        <v>1</v>
      </c>
      <c r="M416" s="161" t="s">
        <v>100</v>
      </c>
      <c r="V416" s="164"/>
    </row>
    <row r="417" s="161" customFormat="true" ht="15" hidden="false" customHeight="true" outlineLevel="0" collapsed="false">
      <c r="B417" s="162"/>
      <c r="C417" s="162"/>
      <c r="D417" s="163"/>
      <c r="E417" s="165"/>
      <c r="F417" s="165"/>
      <c r="G417" s="165"/>
      <c r="H417" s="165" t="s">
        <v>3</v>
      </c>
      <c r="I417" s="165"/>
      <c r="J417" s="165"/>
      <c r="K417" s="161" t="s">
        <v>4</v>
      </c>
      <c r="V417" s="164"/>
    </row>
    <row r="418" s="166" customFormat="true" ht="18" hidden="false" customHeight="true" outlineLevel="0" collapsed="false">
      <c r="B418" s="145" t="s">
        <v>5</v>
      </c>
      <c r="C418" s="145"/>
      <c r="D418" s="145" t="s">
        <v>7</v>
      </c>
      <c r="E418" s="145" t="s">
        <v>8</v>
      </c>
      <c r="F418" s="145" t="s">
        <v>9</v>
      </c>
      <c r="G418" s="145" t="s">
        <v>88</v>
      </c>
      <c r="H418" s="145" t="s">
        <v>10</v>
      </c>
      <c r="I418" s="145"/>
      <c r="J418" s="145"/>
      <c r="K418" s="145"/>
      <c r="L418" s="145"/>
      <c r="M418" s="145"/>
      <c r="N418" s="145"/>
      <c r="O418" s="145"/>
      <c r="P418" s="145" t="s">
        <v>12</v>
      </c>
      <c r="Q418" s="145" t="s">
        <v>13</v>
      </c>
      <c r="R418" s="145" t="s">
        <v>14</v>
      </c>
      <c r="S418" s="167" t="s">
        <v>76</v>
      </c>
      <c r="T418" s="168"/>
      <c r="U418" s="168"/>
      <c r="V418" s="169"/>
    </row>
    <row r="419" s="166" customFormat="true" ht="18" hidden="false" customHeight="true" outlineLevel="0" collapsed="false">
      <c r="B419" s="145"/>
      <c r="C419" s="145"/>
      <c r="D419" s="145"/>
      <c r="E419" s="145"/>
      <c r="F419" s="145"/>
      <c r="G419" s="145"/>
      <c r="H419" s="144" t="s">
        <v>101</v>
      </c>
      <c r="I419" s="144" t="s">
        <v>102</v>
      </c>
      <c r="J419" s="144" t="s">
        <v>103</v>
      </c>
      <c r="K419" s="144" t="s">
        <v>18</v>
      </c>
      <c r="L419" s="144" t="s">
        <v>19</v>
      </c>
      <c r="M419" s="144" t="s">
        <v>104</v>
      </c>
      <c r="N419" s="144" t="s">
        <v>21</v>
      </c>
      <c r="O419" s="144" t="s">
        <v>22</v>
      </c>
      <c r="P419" s="145"/>
      <c r="Q419" s="145"/>
      <c r="R419" s="145"/>
      <c r="S419" s="167"/>
      <c r="T419" s="168"/>
      <c r="U419" s="168"/>
      <c r="V419" s="169"/>
    </row>
    <row r="420" s="146" customFormat="true" ht="18" hidden="false" customHeight="true" outlineLevel="0" collapsed="false">
      <c r="A420" s="4"/>
      <c r="B420" s="144" t="n">
        <v>24</v>
      </c>
      <c r="C420" s="144" t="n">
        <f aca="false">S1!C28</f>
        <v>24</v>
      </c>
      <c r="D420" s="147" t="str">
        <f aca="false">Ave!C28</f>
        <v>ተውፊቅ አንዋር ብርሀን</v>
      </c>
      <c r="E420" s="144" t="str">
        <f aca="false">S1!E28</f>
        <v>M</v>
      </c>
      <c r="F420" s="144" t="n">
        <f aca="false">S1!F28</f>
        <v>7</v>
      </c>
      <c r="G420" s="144" t="s">
        <v>105</v>
      </c>
      <c r="H420" s="143" t="n">
        <f aca="false">S1!G28</f>
        <v>87</v>
      </c>
      <c r="I420" s="143" t="n">
        <f aca="false">S1!H28</f>
        <v>75</v>
      </c>
      <c r="J420" s="143" t="n">
        <f aca="false">S1!I28</f>
        <v>75</v>
      </c>
      <c r="K420" s="143" t="n">
        <f aca="false">S1!J28</f>
        <v>63</v>
      </c>
      <c r="L420" s="143" t="n">
        <f aca="false">S1!K28</f>
        <v>64</v>
      </c>
      <c r="M420" s="143" t="n">
        <f aca="false">S1!L28</f>
        <v>78</v>
      </c>
      <c r="N420" s="143" t="n">
        <f aca="false">S1!M28</f>
        <v>72</v>
      </c>
      <c r="O420" s="143" t="n">
        <f aca="false">S1!N28</f>
        <v>73</v>
      </c>
      <c r="P420" s="144" t="n">
        <f aca="false">S1!P28</f>
        <v>587</v>
      </c>
      <c r="Q420" s="143" t="n">
        <f aca="false">S1!Q28</f>
        <v>73.375</v>
      </c>
      <c r="R420" s="144" t="n">
        <f aca="false">S1!R28</f>
        <v>34</v>
      </c>
      <c r="S420" s="148" t="str">
        <f aca="false">Ave!Q28</f>
        <v>ተዛውሯል</v>
      </c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170"/>
      <c r="AM420" s="170"/>
      <c r="AN420" s="170"/>
      <c r="AO420" s="170"/>
      <c r="AP420" s="170"/>
    </row>
    <row r="421" s="146" customFormat="true" ht="18" hidden="false" customHeight="true" outlineLevel="0" collapsed="false">
      <c r="A421" s="4"/>
      <c r="B421" s="144"/>
      <c r="C421" s="144"/>
      <c r="D421" s="147"/>
      <c r="E421" s="144"/>
      <c r="F421" s="144"/>
      <c r="G421" s="144" t="s">
        <v>106</v>
      </c>
      <c r="H421" s="143" t="n">
        <f aca="false">S2!G28</f>
        <v>87</v>
      </c>
      <c r="I421" s="143" t="n">
        <f aca="false">S2!H28</f>
        <v>75</v>
      </c>
      <c r="J421" s="143" t="n">
        <f aca="false">S2!I28</f>
        <v>75</v>
      </c>
      <c r="K421" s="143" t="n">
        <f aca="false">S2!J28</f>
        <v>63</v>
      </c>
      <c r="L421" s="143" t="n">
        <f aca="false">S2!K28</f>
        <v>64</v>
      </c>
      <c r="M421" s="143" t="n">
        <f aca="false">S2!L28</f>
        <v>78</v>
      </c>
      <c r="N421" s="143" t="n">
        <f aca="false">S2!M28</f>
        <v>72</v>
      </c>
      <c r="O421" s="143" t="n">
        <f aca="false">S2!N28</f>
        <v>73</v>
      </c>
      <c r="P421" s="144" t="n">
        <f aca="false">S2!P28</f>
        <v>587</v>
      </c>
      <c r="Q421" s="149" t="n">
        <f aca="false">S2!Q28</f>
        <v>73.375</v>
      </c>
      <c r="R421" s="144" t="n">
        <f aca="false">S2!R28</f>
        <v>34</v>
      </c>
      <c r="S421" s="148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170"/>
      <c r="AM421" s="170"/>
      <c r="AN421" s="170"/>
      <c r="AO421" s="170"/>
      <c r="AP421" s="170"/>
    </row>
    <row r="422" s="146" customFormat="true" ht="18" hidden="false" customHeight="true" outlineLevel="0" collapsed="false">
      <c r="A422" s="4"/>
      <c r="B422" s="144"/>
      <c r="C422" s="144"/>
      <c r="D422" s="147"/>
      <c r="E422" s="144"/>
      <c r="F422" s="144"/>
      <c r="G422" s="144" t="s">
        <v>13</v>
      </c>
      <c r="H422" s="143" t="n">
        <f aca="false">Ave!F28</f>
        <v>87</v>
      </c>
      <c r="I422" s="143" t="n">
        <f aca="false">Ave!G28</f>
        <v>75</v>
      </c>
      <c r="J422" s="143" t="n">
        <f aca="false">Ave!H28</f>
        <v>75</v>
      </c>
      <c r="K422" s="143" t="n">
        <f aca="false">Ave!I28</f>
        <v>63</v>
      </c>
      <c r="L422" s="143" t="n">
        <f aca="false">Ave!J28</f>
        <v>64</v>
      </c>
      <c r="M422" s="143" t="n">
        <f aca="false">Ave!K28</f>
        <v>78</v>
      </c>
      <c r="N422" s="143" t="n">
        <f aca="false">Ave!L28</f>
        <v>72</v>
      </c>
      <c r="O422" s="143" t="n">
        <f aca="false">Ave!M28</f>
        <v>73</v>
      </c>
      <c r="P422" s="144" t="n">
        <f aca="false">Ave!N28</f>
        <v>587</v>
      </c>
      <c r="Q422" s="143" t="n">
        <f aca="false">Ave!O28</f>
        <v>73.375</v>
      </c>
      <c r="R422" s="144" t="n">
        <f aca="false">Ave!P28</f>
        <v>34</v>
      </c>
      <c r="S422" s="148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170"/>
      <c r="AM422" s="170"/>
      <c r="AN422" s="170"/>
      <c r="AO422" s="170"/>
      <c r="AP422" s="170"/>
    </row>
    <row r="423" s="101" customFormat="true" ht="15" hidden="false" customHeight="true" outlineLevel="0" collapsed="false">
      <c r="B423" s="151"/>
      <c r="C423" s="151"/>
      <c r="D423" s="151"/>
      <c r="E423" s="151"/>
      <c r="F423" s="151"/>
      <c r="G423" s="151"/>
      <c r="H423" s="151"/>
      <c r="I423" s="151"/>
      <c r="J423" s="151"/>
      <c r="K423" s="151"/>
      <c r="L423" s="151"/>
      <c r="M423" s="151"/>
      <c r="N423" s="151"/>
      <c r="O423" s="151"/>
      <c r="P423" s="151"/>
      <c r="Q423" s="151"/>
      <c r="R423" s="151"/>
      <c r="S423" s="152"/>
      <c r="T423" s="152"/>
      <c r="U423" s="152"/>
      <c r="V423" s="153"/>
    </row>
    <row r="424" s="101" customFormat="true" ht="15" hidden="false" customHeight="true" outlineLevel="0" collapsed="false">
      <c r="B424" s="154" t="s">
        <v>107</v>
      </c>
      <c r="C424" s="154"/>
      <c r="D424" s="154"/>
      <c r="E424" s="154"/>
      <c r="F424" s="155" t="s">
        <v>108</v>
      </c>
      <c r="G424" s="155"/>
      <c r="H424" s="155"/>
      <c r="I424" s="155"/>
      <c r="J424" s="155"/>
      <c r="K424" s="155"/>
      <c r="L424" s="155"/>
      <c r="M424" s="155"/>
      <c r="N424" s="156" t="s">
        <v>109</v>
      </c>
      <c r="O424" s="156"/>
      <c r="P424" s="156"/>
      <c r="Q424" s="156"/>
      <c r="R424" s="156"/>
      <c r="S424" s="156"/>
      <c r="T424" s="156"/>
      <c r="U424" s="156"/>
      <c r="V424" s="156"/>
    </row>
    <row r="425" s="101" customFormat="true" ht="15" hidden="false" customHeight="true" outlineLevel="0" collapsed="false">
      <c r="B425" s="155" t="s">
        <v>110</v>
      </c>
      <c r="C425" s="155"/>
      <c r="D425" s="155"/>
      <c r="E425" s="155"/>
      <c r="F425" s="155"/>
      <c r="G425" s="155"/>
      <c r="H425" s="155"/>
      <c r="I425" s="155"/>
      <c r="J425" s="155"/>
      <c r="K425" s="155"/>
      <c r="L425" s="155"/>
      <c r="M425" s="155"/>
      <c r="N425" s="157" t="s">
        <v>115</v>
      </c>
      <c r="O425" s="157"/>
      <c r="P425" s="157"/>
      <c r="Q425" s="157"/>
      <c r="R425" s="157"/>
      <c r="S425" s="157"/>
      <c r="T425" s="157"/>
      <c r="U425" s="157"/>
      <c r="V425" s="157"/>
    </row>
    <row r="426" s="101" customFormat="true" ht="15" hidden="false" customHeight="true" outlineLevel="0" collapsed="false">
      <c r="B426" s="155" t="s">
        <v>110</v>
      </c>
      <c r="C426" s="155"/>
      <c r="D426" s="155"/>
      <c r="E426" s="155"/>
      <c r="F426" s="155"/>
      <c r="G426" s="155"/>
      <c r="H426" s="155"/>
      <c r="I426" s="155"/>
      <c r="J426" s="155"/>
      <c r="K426" s="155"/>
      <c r="L426" s="155"/>
      <c r="M426" s="155"/>
      <c r="N426" s="152"/>
      <c r="O426" s="152"/>
      <c r="P426" s="152"/>
      <c r="Q426" s="152"/>
      <c r="R426" s="152"/>
      <c r="S426" s="152"/>
      <c r="T426" s="152"/>
      <c r="U426" s="152"/>
      <c r="V426" s="153"/>
    </row>
    <row r="427" s="101" customFormat="true" ht="15" hidden="false" customHeight="true" outlineLevel="0" collapsed="false">
      <c r="B427" s="158"/>
      <c r="C427" s="158"/>
      <c r="D427" s="158"/>
      <c r="E427" s="158"/>
      <c r="F427" s="158"/>
      <c r="G427" s="158"/>
      <c r="H427" s="158"/>
      <c r="I427" s="158"/>
      <c r="J427" s="158"/>
      <c r="K427" s="158"/>
      <c r="L427" s="158"/>
      <c r="M427" s="158"/>
      <c r="N427" s="156" t="s">
        <v>112</v>
      </c>
      <c r="O427" s="156"/>
      <c r="P427" s="156"/>
      <c r="Q427" s="156"/>
      <c r="R427" s="156"/>
      <c r="S427" s="156"/>
      <c r="T427" s="156"/>
      <c r="U427" s="156"/>
      <c r="V427" s="156"/>
    </row>
    <row r="428" s="101" customFormat="true" ht="15" hidden="false" customHeight="true" outlineLevel="0" collapsed="false">
      <c r="B428" s="159" t="s">
        <v>113</v>
      </c>
      <c r="C428" s="159"/>
      <c r="D428" s="159"/>
      <c r="E428" s="159"/>
      <c r="F428" s="159"/>
      <c r="G428" s="159"/>
      <c r="H428" s="159"/>
      <c r="I428" s="159"/>
      <c r="J428" s="159"/>
      <c r="K428" s="159"/>
      <c r="L428" s="159"/>
      <c r="M428" s="159"/>
      <c r="N428" s="152"/>
      <c r="O428" s="152"/>
      <c r="P428" s="152"/>
      <c r="Q428" s="152"/>
      <c r="R428" s="152"/>
      <c r="S428" s="152"/>
      <c r="T428" s="152"/>
      <c r="U428" s="152"/>
      <c r="V428" s="153"/>
    </row>
    <row r="429" s="101" customFormat="true" ht="15" hidden="false" customHeight="true" outlineLevel="0" collapsed="false">
      <c r="B429" s="152"/>
      <c r="C429" s="152"/>
      <c r="D429" s="152"/>
      <c r="E429" s="152"/>
      <c r="F429" s="152"/>
      <c r="G429" s="152"/>
      <c r="H429" s="152"/>
      <c r="I429" s="152"/>
      <c r="J429" s="152"/>
      <c r="K429" s="152"/>
      <c r="L429" s="152"/>
      <c r="M429" s="152"/>
      <c r="N429" s="152"/>
      <c r="O429" s="152"/>
      <c r="P429" s="152"/>
      <c r="Q429" s="152"/>
      <c r="R429" s="152"/>
      <c r="S429" s="152"/>
      <c r="T429" s="152"/>
      <c r="U429" s="152"/>
      <c r="V429" s="153"/>
    </row>
    <row r="430" s="101" customFormat="true" ht="15" hidden="false" customHeight="true" outlineLevel="0" collapsed="false">
      <c r="B430" s="159" t="s">
        <v>114</v>
      </c>
      <c r="C430" s="159"/>
      <c r="D430" s="159"/>
      <c r="E430" s="159"/>
      <c r="F430" s="159"/>
      <c r="G430" s="159"/>
      <c r="H430" s="159"/>
      <c r="I430" s="159"/>
      <c r="J430" s="159"/>
      <c r="K430" s="159"/>
      <c r="L430" s="159"/>
      <c r="M430" s="159"/>
      <c r="N430" s="152"/>
      <c r="O430" s="152"/>
      <c r="P430" s="152"/>
      <c r="Q430" s="152"/>
      <c r="R430" s="152"/>
      <c r="S430" s="152"/>
      <c r="T430" s="152"/>
      <c r="U430" s="152"/>
      <c r="V430" s="153"/>
    </row>
    <row r="431" s="101" customFormat="true" ht="15" hidden="false" customHeight="true" outlineLevel="0" collapsed="false">
      <c r="B431" s="160"/>
      <c r="C431" s="160"/>
      <c r="D431" s="160"/>
      <c r="E431" s="160"/>
      <c r="F431" s="160"/>
      <c r="G431" s="160"/>
      <c r="H431" s="160"/>
      <c r="I431" s="160"/>
      <c r="J431" s="160"/>
      <c r="K431" s="160"/>
      <c r="L431" s="160"/>
      <c r="M431" s="160"/>
      <c r="N431" s="152"/>
      <c r="O431" s="152"/>
      <c r="P431" s="152"/>
      <c r="Q431" s="152"/>
      <c r="R431" s="152"/>
      <c r="S431" s="152"/>
      <c r="T431" s="152"/>
      <c r="U431" s="152"/>
      <c r="V431" s="153"/>
    </row>
    <row r="432" s="101" customFormat="true" ht="15" hidden="false" customHeight="true" outlineLevel="0" collapsed="false">
      <c r="B432" s="158"/>
      <c r="C432" s="158"/>
      <c r="D432" s="158"/>
      <c r="E432" s="158"/>
      <c r="F432" s="158"/>
      <c r="G432" s="158"/>
      <c r="H432" s="158"/>
      <c r="I432" s="158"/>
      <c r="J432" s="158"/>
      <c r="K432" s="158"/>
      <c r="L432" s="158"/>
      <c r="M432" s="158"/>
      <c r="N432" s="152"/>
      <c r="O432" s="152"/>
      <c r="P432" s="152"/>
      <c r="Q432" s="152"/>
      <c r="R432" s="152"/>
      <c r="S432" s="152"/>
      <c r="T432" s="152"/>
      <c r="U432" s="152"/>
      <c r="V432" s="153"/>
    </row>
    <row r="433" s="161" customFormat="true" ht="15" hidden="false" customHeight="true" outlineLevel="0" collapsed="false">
      <c r="B433" s="162"/>
      <c r="C433" s="162"/>
      <c r="D433" s="163" t="s">
        <v>0</v>
      </c>
      <c r="E433" s="161" t="s">
        <v>1</v>
      </c>
      <c r="M433" s="161" t="s">
        <v>100</v>
      </c>
      <c r="V433" s="164"/>
    </row>
    <row r="434" s="161" customFormat="true" ht="15" hidden="false" customHeight="true" outlineLevel="0" collapsed="false">
      <c r="B434" s="162"/>
      <c r="C434" s="162"/>
      <c r="D434" s="163"/>
      <c r="E434" s="165"/>
      <c r="F434" s="165"/>
      <c r="G434" s="165"/>
      <c r="H434" s="165" t="s">
        <v>3</v>
      </c>
      <c r="I434" s="165"/>
      <c r="J434" s="165"/>
      <c r="K434" s="161" t="s">
        <v>4</v>
      </c>
      <c r="V434" s="164"/>
    </row>
    <row r="435" s="166" customFormat="true" ht="18" hidden="false" customHeight="true" outlineLevel="0" collapsed="false">
      <c r="B435" s="145" t="s">
        <v>5</v>
      </c>
      <c r="C435" s="145"/>
      <c r="D435" s="145" t="s">
        <v>7</v>
      </c>
      <c r="E435" s="145" t="s">
        <v>8</v>
      </c>
      <c r="F435" s="145" t="s">
        <v>9</v>
      </c>
      <c r="G435" s="145" t="s">
        <v>88</v>
      </c>
      <c r="H435" s="145" t="s">
        <v>10</v>
      </c>
      <c r="I435" s="145"/>
      <c r="J435" s="145"/>
      <c r="K435" s="145"/>
      <c r="L435" s="145"/>
      <c r="M435" s="145"/>
      <c r="N435" s="145"/>
      <c r="O435" s="145"/>
      <c r="P435" s="145" t="s">
        <v>12</v>
      </c>
      <c r="Q435" s="145" t="s">
        <v>13</v>
      </c>
      <c r="R435" s="145" t="s">
        <v>14</v>
      </c>
      <c r="S435" s="167" t="s">
        <v>76</v>
      </c>
      <c r="T435" s="168"/>
      <c r="U435" s="168"/>
      <c r="V435" s="169"/>
    </row>
    <row r="436" s="166" customFormat="true" ht="18" hidden="false" customHeight="true" outlineLevel="0" collapsed="false">
      <c r="B436" s="145"/>
      <c r="C436" s="145"/>
      <c r="D436" s="145"/>
      <c r="E436" s="145"/>
      <c r="F436" s="145"/>
      <c r="G436" s="145"/>
      <c r="H436" s="144" t="s">
        <v>101</v>
      </c>
      <c r="I436" s="144" t="s">
        <v>102</v>
      </c>
      <c r="J436" s="144" t="s">
        <v>103</v>
      </c>
      <c r="K436" s="144" t="s">
        <v>18</v>
      </c>
      <c r="L436" s="144" t="s">
        <v>19</v>
      </c>
      <c r="M436" s="144" t="s">
        <v>104</v>
      </c>
      <c r="N436" s="144" t="s">
        <v>21</v>
      </c>
      <c r="O436" s="144" t="s">
        <v>22</v>
      </c>
      <c r="P436" s="145"/>
      <c r="Q436" s="145"/>
      <c r="R436" s="145"/>
      <c r="S436" s="167"/>
      <c r="T436" s="168"/>
      <c r="U436" s="168"/>
      <c r="V436" s="169"/>
    </row>
    <row r="437" s="166" customFormat="true" ht="18" hidden="false" customHeight="true" outlineLevel="0" collapsed="false">
      <c r="B437" s="145" t="n">
        <v>25</v>
      </c>
      <c r="C437" s="145"/>
      <c r="D437" s="171" t="str">
        <f aca="false">Ave!C29</f>
        <v>ነጃት አብዱረህማን እንድሪስ</v>
      </c>
      <c r="E437" s="145" t="str">
        <f aca="false">S1!E29</f>
        <v>F</v>
      </c>
      <c r="F437" s="145" t="n">
        <f aca="false">S1!F29</f>
        <v>7</v>
      </c>
      <c r="G437" s="144" t="s">
        <v>105</v>
      </c>
      <c r="H437" s="145" t="n">
        <f aca="false">S1!G29</f>
        <v>96</v>
      </c>
      <c r="I437" s="145" t="n">
        <f aca="false">S1!H29</f>
        <v>99</v>
      </c>
      <c r="J437" s="145" t="n">
        <f aca="false">S1!I29</f>
        <v>97</v>
      </c>
      <c r="K437" s="145" t="n">
        <f aca="false">S1!J29</f>
        <v>89</v>
      </c>
      <c r="L437" s="145" t="n">
        <f aca="false">S1!K29</f>
        <v>92</v>
      </c>
      <c r="M437" s="145" t="n">
        <f aca="false">S1!L29</f>
        <v>87</v>
      </c>
      <c r="N437" s="145" t="n">
        <f aca="false">S1!M29</f>
        <v>95</v>
      </c>
      <c r="O437" s="145" t="n">
        <f aca="false">S1!N29</f>
        <v>89</v>
      </c>
      <c r="P437" s="145" t="n">
        <f aca="false">S1!P29</f>
        <v>744</v>
      </c>
      <c r="Q437" s="145" t="n">
        <f aca="false">S1!Q29</f>
        <v>93</v>
      </c>
      <c r="R437" s="145" t="n">
        <f aca="false">S1!R29</f>
        <v>3</v>
      </c>
      <c r="S437" s="167" t="str">
        <f aca="false">Ave!Q29</f>
        <v>ተዛውራለች</v>
      </c>
      <c r="T437" s="168"/>
      <c r="U437" s="168"/>
      <c r="V437" s="169"/>
    </row>
    <row r="438" s="166" customFormat="true" ht="18" hidden="false" customHeight="true" outlineLevel="0" collapsed="false">
      <c r="B438" s="145"/>
      <c r="C438" s="145"/>
      <c r="D438" s="171"/>
      <c r="E438" s="145"/>
      <c r="F438" s="145"/>
      <c r="G438" s="144" t="s">
        <v>106</v>
      </c>
      <c r="H438" s="145" t="n">
        <f aca="false">S2!G29</f>
        <v>96</v>
      </c>
      <c r="I438" s="145" t="n">
        <f aca="false">S2!H29</f>
        <v>99</v>
      </c>
      <c r="J438" s="145" t="n">
        <f aca="false">S2!I29</f>
        <v>97</v>
      </c>
      <c r="K438" s="145" t="n">
        <f aca="false">S2!J29</f>
        <v>89</v>
      </c>
      <c r="L438" s="145" t="n">
        <f aca="false">S2!K29</f>
        <v>92</v>
      </c>
      <c r="M438" s="145" t="n">
        <f aca="false">S2!L29</f>
        <v>87</v>
      </c>
      <c r="N438" s="145" t="n">
        <f aca="false">S2!M29</f>
        <v>95</v>
      </c>
      <c r="O438" s="145" t="n">
        <f aca="false">S2!N29</f>
        <v>89</v>
      </c>
      <c r="P438" s="145" t="n">
        <f aca="false">S2!P29</f>
        <v>744</v>
      </c>
      <c r="Q438" s="145" t="n">
        <f aca="false">S2!Q29</f>
        <v>93</v>
      </c>
      <c r="R438" s="145" t="n">
        <f aca="false">S2!R29</f>
        <v>3</v>
      </c>
      <c r="S438" s="167"/>
      <c r="T438" s="168"/>
      <c r="U438" s="168"/>
      <c r="V438" s="169"/>
    </row>
    <row r="439" s="166" customFormat="true" ht="18" hidden="false" customHeight="true" outlineLevel="0" collapsed="false">
      <c r="B439" s="145"/>
      <c r="C439" s="145"/>
      <c r="D439" s="171"/>
      <c r="E439" s="145"/>
      <c r="F439" s="145"/>
      <c r="G439" s="144" t="s">
        <v>13</v>
      </c>
      <c r="H439" s="145" t="n">
        <f aca="false">Ave!F29</f>
        <v>96</v>
      </c>
      <c r="I439" s="145" t="n">
        <f aca="false">Ave!G29</f>
        <v>99</v>
      </c>
      <c r="J439" s="145" t="n">
        <f aca="false">Ave!H29</f>
        <v>97</v>
      </c>
      <c r="K439" s="145" t="n">
        <f aca="false">Ave!I29</f>
        <v>89</v>
      </c>
      <c r="L439" s="145" t="n">
        <f aca="false">Ave!J29</f>
        <v>92</v>
      </c>
      <c r="M439" s="145" t="n">
        <f aca="false">Ave!K29</f>
        <v>87</v>
      </c>
      <c r="N439" s="145" t="n">
        <f aca="false">Ave!L29</f>
        <v>95</v>
      </c>
      <c r="O439" s="145" t="n">
        <f aca="false">Ave!M29</f>
        <v>89</v>
      </c>
      <c r="P439" s="145" t="n">
        <f aca="false">Ave!N29</f>
        <v>744</v>
      </c>
      <c r="Q439" s="145" t="n">
        <f aca="false">Ave!O29</f>
        <v>93</v>
      </c>
      <c r="R439" s="145" t="n">
        <f aca="false">Ave!P29</f>
        <v>3</v>
      </c>
      <c r="S439" s="167"/>
      <c r="T439" s="168"/>
      <c r="U439" s="168"/>
      <c r="V439" s="169"/>
    </row>
    <row r="440" s="101" customFormat="true" ht="15" hidden="false" customHeight="true" outlineLevel="0" collapsed="false">
      <c r="B440" s="151"/>
      <c r="C440" s="151"/>
      <c r="D440" s="151"/>
      <c r="E440" s="151"/>
      <c r="F440" s="151"/>
      <c r="G440" s="151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2"/>
      <c r="T440" s="152"/>
      <c r="U440" s="152"/>
      <c r="V440" s="153"/>
    </row>
    <row r="441" s="101" customFormat="true" ht="15" hidden="false" customHeight="true" outlineLevel="0" collapsed="false">
      <c r="B441" s="154" t="s">
        <v>107</v>
      </c>
      <c r="C441" s="154"/>
      <c r="D441" s="154"/>
      <c r="E441" s="154"/>
      <c r="F441" s="155" t="s">
        <v>108</v>
      </c>
      <c r="G441" s="155"/>
      <c r="H441" s="155"/>
      <c r="I441" s="155"/>
      <c r="J441" s="155"/>
      <c r="K441" s="155"/>
      <c r="L441" s="155"/>
      <c r="M441" s="155"/>
      <c r="N441" s="156" t="s">
        <v>109</v>
      </c>
      <c r="O441" s="156"/>
      <c r="P441" s="156"/>
      <c r="Q441" s="156"/>
      <c r="R441" s="156"/>
      <c r="S441" s="156"/>
      <c r="T441" s="156"/>
      <c r="U441" s="156"/>
      <c r="V441" s="156"/>
    </row>
    <row r="442" s="101" customFormat="true" ht="15" hidden="false" customHeight="true" outlineLevel="0" collapsed="false">
      <c r="B442" s="155" t="s">
        <v>110</v>
      </c>
      <c r="C442" s="155"/>
      <c r="D442" s="155"/>
      <c r="E442" s="155"/>
      <c r="F442" s="155"/>
      <c r="G442" s="155"/>
      <c r="H442" s="155"/>
      <c r="I442" s="155"/>
      <c r="J442" s="155"/>
      <c r="K442" s="155"/>
      <c r="L442" s="155"/>
      <c r="M442" s="155"/>
      <c r="N442" s="157" t="s">
        <v>115</v>
      </c>
      <c r="O442" s="157"/>
      <c r="P442" s="157"/>
      <c r="Q442" s="157"/>
      <c r="R442" s="157"/>
      <c r="S442" s="157"/>
      <c r="T442" s="157"/>
      <c r="U442" s="157"/>
      <c r="V442" s="157"/>
    </row>
    <row r="443" s="101" customFormat="true" ht="15" hidden="false" customHeight="true" outlineLevel="0" collapsed="false">
      <c r="B443" s="155" t="s">
        <v>110</v>
      </c>
      <c r="C443" s="155"/>
      <c r="D443" s="155"/>
      <c r="E443" s="155"/>
      <c r="F443" s="155"/>
      <c r="G443" s="155"/>
      <c r="H443" s="155"/>
      <c r="I443" s="155"/>
      <c r="J443" s="155"/>
      <c r="K443" s="155"/>
      <c r="L443" s="155"/>
      <c r="M443" s="155"/>
      <c r="N443" s="152"/>
      <c r="O443" s="152"/>
      <c r="P443" s="152"/>
      <c r="Q443" s="152"/>
      <c r="R443" s="152"/>
      <c r="S443" s="152"/>
      <c r="T443" s="152"/>
      <c r="U443" s="152"/>
      <c r="V443" s="153"/>
    </row>
    <row r="444" s="101" customFormat="true" ht="15" hidden="false" customHeight="true" outlineLevel="0" collapsed="false">
      <c r="B444" s="158"/>
      <c r="C444" s="158"/>
      <c r="D444" s="158"/>
      <c r="E444" s="158"/>
      <c r="F444" s="158"/>
      <c r="G444" s="158"/>
      <c r="H444" s="158"/>
      <c r="I444" s="158"/>
      <c r="J444" s="158"/>
      <c r="K444" s="158"/>
      <c r="L444" s="158"/>
      <c r="M444" s="158"/>
      <c r="N444" s="156" t="s">
        <v>112</v>
      </c>
      <c r="O444" s="156"/>
      <c r="P444" s="156"/>
      <c r="Q444" s="156"/>
      <c r="R444" s="156"/>
      <c r="S444" s="156"/>
      <c r="T444" s="156"/>
      <c r="U444" s="156"/>
      <c r="V444" s="156"/>
    </row>
    <row r="445" s="101" customFormat="true" ht="15" hidden="false" customHeight="true" outlineLevel="0" collapsed="false">
      <c r="B445" s="159" t="s">
        <v>113</v>
      </c>
      <c r="C445" s="159"/>
      <c r="D445" s="159"/>
      <c r="E445" s="159"/>
      <c r="F445" s="159"/>
      <c r="G445" s="159"/>
      <c r="H445" s="159"/>
      <c r="I445" s="159"/>
      <c r="J445" s="159"/>
      <c r="K445" s="159"/>
      <c r="L445" s="159"/>
      <c r="M445" s="159"/>
      <c r="N445" s="152"/>
      <c r="O445" s="152"/>
      <c r="P445" s="152"/>
      <c r="Q445" s="152"/>
      <c r="R445" s="152"/>
      <c r="S445" s="152"/>
      <c r="T445" s="152"/>
      <c r="U445" s="152"/>
      <c r="V445" s="153"/>
    </row>
    <row r="446" s="101" customFormat="true" ht="15" hidden="false" customHeight="true" outlineLevel="0" collapsed="false">
      <c r="B446" s="152"/>
      <c r="C446" s="152"/>
      <c r="D446" s="152"/>
      <c r="E446" s="152"/>
      <c r="F446" s="152"/>
      <c r="G446" s="152"/>
      <c r="H446" s="152"/>
      <c r="I446" s="152"/>
      <c r="J446" s="152"/>
      <c r="K446" s="152"/>
      <c r="L446" s="152"/>
      <c r="M446" s="152"/>
      <c r="N446" s="152"/>
      <c r="O446" s="152"/>
      <c r="P446" s="152"/>
      <c r="Q446" s="152"/>
      <c r="R446" s="152"/>
      <c r="S446" s="152"/>
      <c r="T446" s="152"/>
      <c r="U446" s="152"/>
      <c r="V446" s="153"/>
    </row>
    <row r="447" s="101" customFormat="true" ht="15" hidden="false" customHeight="true" outlineLevel="0" collapsed="false">
      <c r="B447" s="159" t="s">
        <v>114</v>
      </c>
      <c r="C447" s="159"/>
      <c r="D447" s="159"/>
      <c r="E447" s="159"/>
      <c r="F447" s="159"/>
      <c r="G447" s="159"/>
      <c r="H447" s="159"/>
      <c r="I447" s="159"/>
      <c r="J447" s="159"/>
      <c r="K447" s="159"/>
      <c r="L447" s="159"/>
      <c r="M447" s="159"/>
      <c r="N447" s="152"/>
      <c r="O447" s="152"/>
      <c r="P447" s="152"/>
      <c r="Q447" s="152"/>
      <c r="R447" s="152"/>
      <c r="S447" s="152"/>
      <c r="T447" s="152"/>
      <c r="U447" s="152"/>
      <c r="V447" s="153"/>
    </row>
    <row r="448" s="101" customFormat="true" ht="15" hidden="false" customHeight="true" outlineLevel="0" collapsed="false">
      <c r="B448" s="160"/>
      <c r="C448" s="160"/>
      <c r="D448" s="160"/>
      <c r="E448" s="160"/>
      <c r="F448" s="160"/>
      <c r="G448" s="160"/>
      <c r="H448" s="160"/>
      <c r="I448" s="160"/>
      <c r="J448" s="160"/>
      <c r="K448" s="160"/>
      <c r="L448" s="160"/>
      <c r="M448" s="160"/>
      <c r="N448" s="152"/>
      <c r="O448" s="152"/>
      <c r="P448" s="152"/>
      <c r="Q448" s="152"/>
      <c r="R448" s="152"/>
      <c r="S448" s="152"/>
      <c r="T448" s="152"/>
      <c r="U448" s="152"/>
      <c r="V448" s="153"/>
    </row>
    <row r="449" s="101" customFormat="true" ht="15" hidden="false" customHeight="true" outlineLevel="0" collapsed="false">
      <c r="B449" s="160"/>
      <c r="C449" s="160"/>
      <c r="D449" s="160"/>
      <c r="E449" s="160"/>
      <c r="F449" s="160"/>
      <c r="G449" s="160"/>
      <c r="H449" s="160"/>
      <c r="I449" s="160"/>
      <c r="J449" s="160"/>
      <c r="K449" s="160"/>
      <c r="L449" s="160"/>
      <c r="M449" s="160"/>
      <c r="N449" s="152"/>
      <c r="O449" s="152"/>
      <c r="P449" s="152"/>
      <c r="Q449" s="152"/>
      <c r="R449" s="152"/>
      <c r="S449" s="152"/>
      <c r="T449" s="152"/>
      <c r="U449" s="152"/>
      <c r="V449" s="153"/>
    </row>
    <row r="450" s="101" customFormat="true" ht="15" hidden="false" customHeight="true" outlineLevel="0" collapsed="false">
      <c r="B450" s="160"/>
      <c r="C450" s="160"/>
      <c r="D450" s="160"/>
      <c r="E450" s="160"/>
      <c r="F450" s="160"/>
      <c r="G450" s="160"/>
      <c r="H450" s="160"/>
      <c r="I450" s="160"/>
      <c r="J450" s="160"/>
      <c r="K450" s="160"/>
      <c r="L450" s="160"/>
      <c r="M450" s="160"/>
      <c r="N450" s="152"/>
      <c r="O450" s="152"/>
      <c r="P450" s="152"/>
      <c r="Q450" s="152"/>
      <c r="R450" s="152"/>
      <c r="S450" s="152"/>
      <c r="T450" s="152"/>
      <c r="U450" s="152"/>
      <c r="V450" s="153"/>
    </row>
    <row r="451" s="101" customFormat="true" ht="15" hidden="false" customHeight="true" outlineLevel="0" collapsed="false">
      <c r="B451" s="158"/>
      <c r="C451" s="158"/>
      <c r="D451" s="158"/>
      <c r="E451" s="158"/>
      <c r="F451" s="158"/>
      <c r="G451" s="158"/>
      <c r="H451" s="158"/>
      <c r="I451" s="158"/>
      <c r="J451" s="158"/>
      <c r="K451" s="158"/>
      <c r="L451" s="158"/>
      <c r="M451" s="158"/>
      <c r="N451" s="152"/>
      <c r="O451" s="152"/>
      <c r="P451" s="152"/>
      <c r="Q451" s="152"/>
      <c r="R451" s="152"/>
      <c r="S451" s="152"/>
      <c r="T451" s="152"/>
      <c r="U451" s="152"/>
      <c r="V451" s="153"/>
    </row>
    <row r="452" s="161" customFormat="true" ht="15" hidden="false" customHeight="true" outlineLevel="0" collapsed="false">
      <c r="B452" s="162"/>
      <c r="C452" s="162"/>
      <c r="D452" s="163" t="s">
        <v>0</v>
      </c>
      <c r="E452" s="161" t="s">
        <v>1</v>
      </c>
      <c r="M452" s="161" t="s">
        <v>100</v>
      </c>
      <c r="V452" s="164"/>
    </row>
    <row r="453" s="161" customFormat="true" ht="15" hidden="false" customHeight="true" outlineLevel="0" collapsed="false">
      <c r="B453" s="162"/>
      <c r="C453" s="162"/>
      <c r="D453" s="163"/>
      <c r="E453" s="165"/>
      <c r="F453" s="165"/>
      <c r="G453" s="165"/>
      <c r="H453" s="165" t="s">
        <v>3</v>
      </c>
      <c r="I453" s="165"/>
      <c r="J453" s="165"/>
      <c r="K453" s="161" t="s">
        <v>4</v>
      </c>
      <c r="V453" s="164"/>
    </row>
    <row r="454" s="166" customFormat="true" ht="18" hidden="false" customHeight="true" outlineLevel="0" collapsed="false">
      <c r="B454" s="145" t="s">
        <v>5</v>
      </c>
      <c r="C454" s="145"/>
      <c r="D454" s="145" t="s">
        <v>7</v>
      </c>
      <c r="E454" s="145" t="s">
        <v>8</v>
      </c>
      <c r="F454" s="145" t="s">
        <v>9</v>
      </c>
      <c r="G454" s="145" t="s">
        <v>88</v>
      </c>
      <c r="H454" s="145" t="s">
        <v>10</v>
      </c>
      <c r="I454" s="145"/>
      <c r="J454" s="145"/>
      <c r="K454" s="145"/>
      <c r="L454" s="145"/>
      <c r="M454" s="145"/>
      <c r="N454" s="145"/>
      <c r="O454" s="145"/>
      <c r="P454" s="145" t="s">
        <v>12</v>
      </c>
      <c r="Q454" s="145" t="s">
        <v>13</v>
      </c>
      <c r="R454" s="145" t="s">
        <v>14</v>
      </c>
      <c r="S454" s="167" t="s">
        <v>76</v>
      </c>
      <c r="T454" s="168"/>
      <c r="U454" s="168"/>
      <c r="V454" s="169"/>
    </row>
    <row r="455" s="166" customFormat="true" ht="18" hidden="false" customHeight="true" outlineLevel="0" collapsed="false">
      <c r="B455" s="145"/>
      <c r="C455" s="145"/>
      <c r="D455" s="145"/>
      <c r="E455" s="145"/>
      <c r="F455" s="145"/>
      <c r="G455" s="145"/>
      <c r="H455" s="144" t="s">
        <v>101</v>
      </c>
      <c r="I455" s="144" t="s">
        <v>102</v>
      </c>
      <c r="J455" s="144" t="s">
        <v>103</v>
      </c>
      <c r="K455" s="144" t="s">
        <v>18</v>
      </c>
      <c r="L455" s="144" t="s">
        <v>19</v>
      </c>
      <c r="M455" s="144" t="s">
        <v>104</v>
      </c>
      <c r="N455" s="144" t="s">
        <v>21</v>
      </c>
      <c r="O455" s="144" t="s">
        <v>22</v>
      </c>
      <c r="P455" s="145"/>
      <c r="Q455" s="145"/>
      <c r="R455" s="145"/>
      <c r="S455" s="167"/>
      <c r="T455" s="168"/>
      <c r="U455" s="168"/>
      <c r="V455" s="169"/>
    </row>
    <row r="456" s="166" customFormat="true" ht="18" hidden="false" customHeight="true" outlineLevel="0" collapsed="false">
      <c r="B456" s="145" t="n">
        <v>26</v>
      </c>
      <c r="C456" s="145"/>
      <c r="D456" s="171" t="str">
        <f aca="false">Ave!C30</f>
        <v>አህላም ሙሀመድ ብርሀኔ</v>
      </c>
      <c r="E456" s="145" t="str">
        <f aca="false">S1!E30</f>
        <v>F</v>
      </c>
      <c r="F456" s="145" t="n">
        <f aca="false">S1!F30</f>
        <v>7</v>
      </c>
      <c r="G456" s="144" t="s">
        <v>105</v>
      </c>
      <c r="H456" s="145" t="n">
        <f aca="false">S1!G30</f>
        <v>91</v>
      </c>
      <c r="I456" s="145" t="n">
        <f aca="false">S1!H30</f>
        <v>91</v>
      </c>
      <c r="J456" s="145" t="n">
        <f aca="false">S1!I30</f>
        <v>90</v>
      </c>
      <c r="K456" s="145" t="n">
        <f aca="false">S1!J30</f>
        <v>78</v>
      </c>
      <c r="L456" s="145" t="n">
        <f aca="false">S1!K30</f>
        <v>96</v>
      </c>
      <c r="M456" s="145" t="n">
        <f aca="false">S1!L30</f>
        <v>83</v>
      </c>
      <c r="N456" s="145" t="n">
        <f aca="false">S1!M30</f>
        <v>93</v>
      </c>
      <c r="O456" s="145" t="n">
        <f aca="false">S1!N30</f>
        <v>73</v>
      </c>
      <c r="P456" s="145" t="n">
        <f aca="false">S1!P30</f>
        <v>695</v>
      </c>
      <c r="Q456" s="145" t="n">
        <f aca="false">S1!Q30</f>
        <v>86.875</v>
      </c>
      <c r="R456" s="145" t="n">
        <f aca="false">S1!R30</f>
        <v>8</v>
      </c>
      <c r="S456" s="167" t="str">
        <f aca="false">Ave!Q30</f>
        <v>ተዛውራለች</v>
      </c>
      <c r="T456" s="168"/>
      <c r="U456" s="168"/>
      <c r="V456" s="169"/>
    </row>
    <row r="457" s="166" customFormat="true" ht="18" hidden="false" customHeight="true" outlineLevel="0" collapsed="false">
      <c r="B457" s="145"/>
      <c r="C457" s="145"/>
      <c r="D457" s="171"/>
      <c r="E457" s="145"/>
      <c r="F457" s="145"/>
      <c r="G457" s="144" t="s">
        <v>106</v>
      </c>
      <c r="H457" s="145" t="n">
        <f aca="false">S2!G30</f>
        <v>91</v>
      </c>
      <c r="I457" s="145" t="n">
        <f aca="false">S2!H30</f>
        <v>91</v>
      </c>
      <c r="J457" s="145" t="n">
        <f aca="false">S2!I30</f>
        <v>90</v>
      </c>
      <c r="K457" s="145" t="n">
        <f aca="false">S2!J30</f>
        <v>78</v>
      </c>
      <c r="L457" s="145" t="n">
        <f aca="false">S2!K30</f>
        <v>96</v>
      </c>
      <c r="M457" s="145" t="n">
        <f aca="false">S2!L30</f>
        <v>83</v>
      </c>
      <c r="N457" s="145" t="n">
        <f aca="false">S2!M30</f>
        <v>93</v>
      </c>
      <c r="O457" s="145" t="n">
        <f aca="false">S2!N30</f>
        <v>73</v>
      </c>
      <c r="P457" s="145" t="n">
        <f aca="false">S2!P30</f>
        <v>695</v>
      </c>
      <c r="Q457" s="145" t="n">
        <f aca="false">S2!Q30</f>
        <v>86.875</v>
      </c>
      <c r="R457" s="145" t="n">
        <f aca="false">S2!R30</f>
        <v>8</v>
      </c>
      <c r="S457" s="167"/>
      <c r="T457" s="168"/>
      <c r="U457" s="168"/>
      <c r="V457" s="169"/>
    </row>
    <row r="458" s="166" customFormat="true" ht="18" hidden="false" customHeight="true" outlineLevel="0" collapsed="false">
      <c r="B458" s="145"/>
      <c r="C458" s="145"/>
      <c r="D458" s="171"/>
      <c r="E458" s="145"/>
      <c r="F458" s="145"/>
      <c r="G458" s="144" t="s">
        <v>13</v>
      </c>
      <c r="H458" s="145" t="n">
        <f aca="false">Ave!F30</f>
        <v>91</v>
      </c>
      <c r="I458" s="145" t="n">
        <f aca="false">Ave!G30</f>
        <v>91</v>
      </c>
      <c r="J458" s="145" t="n">
        <f aca="false">Ave!H30</f>
        <v>90</v>
      </c>
      <c r="K458" s="145" t="n">
        <f aca="false">Ave!I30</f>
        <v>78</v>
      </c>
      <c r="L458" s="145" t="n">
        <f aca="false">Ave!J30</f>
        <v>96</v>
      </c>
      <c r="M458" s="145" t="n">
        <f aca="false">Ave!K30</f>
        <v>83</v>
      </c>
      <c r="N458" s="145" t="n">
        <f aca="false">Ave!L30</f>
        <v>93</v>
      </c>
      <c r="O458" s="145" t="n">
        <f aca="false">Ave!M30</f>
        <v>73</v>
      </c>
      <c r="P458" s="145" t="n">
        <f aca="false">Ave!N30</f>
        <v>695</v>
      </c>
      <c r="Q458" s="145" t="n">
        <f aca="false">Ave!O30</f>
        <v>86.875</v>
      </c>
      <c r="R458" s="145" t="n">
        <f aca="false">Ave!P30</f>
        <v>8</v>
      </c>
      <c r="S458" s="167"/>
      <c r="T458" s="168"/>
      <c r="U458" s="168"/>
      <c r="V458" s="169"/>
    </row>
    <row r="459" s="101" customFormat="true" ht="15" hidden="false" customHeight="true" outlineLevel="0" collapsed="false">
      <c r="B459" s="151"/>
      <c r="C459" s="151"/>
      <c r="D459" s="151"/>
      <c r="E459" s="151"/>
      <c r="F459" s="151"/>
      <c r="G459" s="151"/>
      <c r="H459" s="151"/>
      <c r="I459" s="151"/>
      <c r="J459" s="151"/>
      <c r="K459" s="151"/>
      <c r="L459" s="151"/>
      <c r="M459" s="151"/>
      <c r="N459" s="151"/>
      <c r="O459" s="151"/>
      <c r="P459" s="151"/>
      <c r="Q459" s="151"/>
      <c r="R459" s="151"/>
      <c r="S459" s="152"/>
      <c r="T459" s="152"/>
      <c r="U459" s="152"/>
      <c r="V459" s="153"/>
    </row>
    <row r="460" s="101" customFormat="true" ht="15" hidden="false" customHeight="true" outlineLevel="0" collapsed="false">
      <c r="B460" s="154" t="s">
        <v>107</v>
      </c>
      <c r="C460" s="154"/>
      <c r="D460" s="154"/>
      <c r="E460" s="154"/>
      <c r="F460" s="155" t="s">
        <v>108</v>
      </c>
      <c r="G460" s="155"/>
      <c r="H460" s="155"/>
      <c r="I460" s="155"/>
      <c r="J460" s="155"/>
      <c r="K460" s="155"/>
      <c r="L460" s="155"/>
      <c r="M460" s="155"/>
      <c r="N460" s="156" t="s">
        <v>109</v>
      </c>
      <c r="O460" s="156"/>
      <c r="P460" s="156"/>
      <c r="Q460" s="156"/>
      <c r="R460" s="156"/>
      <c r="S460" s="156"/>
      <c r="T460" s="156"/>
      <c r="U460" s="156"/>
      <c r="V460" s="156"/>
    </row>
    <row r="461" s="101" customFormat="true" ht="15" hidden="false" customHeight="true" outlineLevel="0" collapsed="false">
      <c r="B461" s="155" t="s">
        <v>110</v>
      </c>
      <c r="C461" s="155"/>
      <c r="D461" s="155"/>
      <c r="E461" s="155"/>
      <c r="F461" s="155"/>
      <c r="G461" s="155"/>
      <c r="H461" s="155"/>
      <c r="I461" s="155"/>
      <c r="J461" s="155"/>
      <c r="K461" s="155"/>
      <c r="L461" s="155"/>
      <c r="M461" s="155"/>
      <c r="N461" s="157" t="s">
        <v>115</v>
      </c>
      <c r="O461" s="157"/>
      <c r="P461" s="157"/>
      <c r="Q461" s="157"/>
      <c r="R461" s="157"/>
      <c r="S461" s="157"/>
      <c r="T461" s="157"/>
      <c r="U461" s="157"/>
      <c r="V461" s="157"/>
    </row>
    <row r="462" s="101" customFormat="true" ht="15" hidden="false" customHeight="true" outlineLevel="0" collapsed="false">
      <c r="B462" s="155" t="s">
        <v>110</v>
      </c>
      <c r="C462" s="155"/>
      <c r="D462" s="155"/>
      <c r="E462" s="155"/>
      <c r="F462" s="155"/>
      <c r="G462" s="155"/>
      <c r="H462" s="155"/>
      <c r="I462" s="155"/>
      <c r="J462" s="155"/>
      <c r="K462" s="155"/>
      <c r="L462" s="155"/>
      <c r="M462" s="155"/>
      <c r="N462" s="152"/>
      <c r="O462" s="152"/>
      <c r="P462" s="152"/>
      <c r="Q462" s="152"/>
      <c r="R462" s="152"/>
      <c r="S462" s="152"/>
      <c r="T462" s="152"/>
      <c r="U462" s="152"/>
      <c r="V462" s="153"/>
    </row>
    <row r="463" s="101" customFormat="true" ht="15" hidden="false" customHeight="true" outlineLevel="0" collapsed="false">
      <c r="B463" s="158"/>
      <c r="C463" s="158"/>
      <c r="D463" s="158"/>
      <c r="E463" s="158"/>
      <c r="F463" s="158"/>
      <c r="G463" s="158"/>
      <c r="H463" s="158"/>
      <c r="I463" s="158"/>
      <c r="J463" s="158"/>
      <c r="K463" s="158"/>
      <c r="L463" s="158"/>
      <c r="M463" s="158"/>
      <c r="N463" s="156" t="s">
        <v>112</v>
      </c>
      <c r="O463" s="156"/>
      <c r="P463" s="156"/>
      <c r="Q463" s="156"/>
      <c r="R463" s="156"/>
      <c r="S463" s="156"/>
      <c r="T463" s="156"/>
      <c r="U463" s="156"/>
      <c r="V463" s="156"/>
    </row>
    <row r="464" s="101" customFormat="true" ht="15" hidden="false" customHeight="true" outlineLevel="0" collapsed="false">
      <c r="B464" s="159" t="s">
        <v>113</v>
      </c>
      <c r="C464" s="159"/>
      <c r="D464" s="159"/>
      <c r="E464" s="159"/>
      <c r="F464" s="159"/>
      <c r="G464" s="159"/>
      <c r="H464" s="159"/>
      <c r="I464" s="159"/>
      <c r="J464" s="159"/>
      <c r="K464" s="159"/>
      <c r="L464" s="159"/>
      <c r="M464" s="159"/>
      <c r="N464" s="152"/>
      <c r="O464" s="152"/>
      <c r="P464" s="152"/>
      <c r="Q464" s="152"/>
      <c r="R464" s="152"/>
      <c r="S464" s="152"/>
      <c r="T464" s="152"/>
      <c r="U464" s="152"/>
      <c r="V464" s="153"/>
    </row>
    <row r="465" s="101" customFormat="true" ht="15" hidden="false" customHeight="true" outlineLevel="0" collapsed="false">
      <c r="B465" s="152"/>
      <c r="C465" s="152"/>
      <c r="D465" s="152"/>
      <c r="E465" s="152"/>
      <c r="F465" s="152"/>
      <c r="G465" s="152"/>
      <c r="H465" s="152"/>
      <c r="I465" s="152"/>
      <c r="J465" s="152"/>
      <c r="K465" s="152"/>
      <c r="L465" s="152"/>
      <c r="M465" s="152"/>
      <c r="N465" s="152"/>
      <c r="O465" s="152"/>
      <c r="P465" s="152"/>
      <c r="Q465" s="152"/>
      <c r="R465" s="152"/>
      <c r="S465" s="152"/>
      <c r="T465" s="152"/>
      <c r="U465" s="152"/>
      <c r="V465" s="153"/>
    </row>
    <row r="466" s="101" customFormat="true" ht="15" hidden="false" customHeight="true" outlineLevel="0" collapsed="false">
      <c r="B466" s="159" t="s">
        <v>114</v>
      </c>
      <c r="C466" s="159"/>
      <c r="D466" s="159"/>
      <c r="E466" s="159"/>
      <c r="F466" s="159"/>
      <c r="G466" s="159"/>
      <c r="H466" s="159"/>
      <c r="I466" s="159"/>
      <c r="J466" s="159"/>
      <c r="K466" s="159"/>
      <c r="L466" s="159"/>
      <c r="M466" s="159"/>
      <c r="N466" s="152"/>
      <c r="O466" s="152"/>
      <c r="P466" s="152"/>
      <c r="Q466" s="152"/>
      <c r="R466" s="152"/>
      <c r="S466" s="152"/>
      <c r="T466" s="152"/>
      <c r="U466" s="152"/>
      <c r="V466" s="153"/>
    </row>
    <row r="467" s="101" customFormat="true" ht="15" hidden="false" customHeight="true" outlineLevel="0" collapsed="false">
      <c r="B467" s="160"/>
      <c r="C467" s="160"/>
      <c r="D467" s="160"/>
      <c r="E467" s="160"/>
      <c r="F467" s="160"/>
      <c r="G467" s="160"/>
      <c r="H467" s="160"/>
      <c r="I467" s="160"/>
      <c r="J467" s="160"/>
      <c r="K467" s="160"/>
      <c r="L467" s="160"/>
      <c r="M467" s="160"/>
      <c r="N467" s="152"/>
      <c r="O467" s="152"/>
      <c r="P467" s="152"/>
      <c r="Q467" s="152"/>
      <c r="R467" s="152"/>
      <c r="S467" s="152"/>
      <c r="T467" s="152"/>
      <c r="U467" s="152"/>
      <c r="V467" s="153"/>
    </row>
    <row r="468" s="101" customFormat="true" ht="15" hidden="false" customHeight="true" outlineLevel="0" collapsed="false">
      <c r="B468" s="158"/>
      <c r="C468" s="158"/>
      <c r="D468" s="158"/>
      <c r="E468" s="158"/>
      <c r="F468" s="158"/>
      <c r="G468" s="158"/>
      <c r="H468" s="158"/>
      <c r="I468" s="158"/>
      <c r="J468" s="158"/>
      <c r="K468" s="158"/>
      <c r="L468" s="158"/>
      <c r="M468" s="158"/>
      <c r="N468" s="152"/>
      <c r="O468" s="152"/>
      <c r="P468" s="152"/>
      <c r="Q468" s="152"/>
      <c r="R468" s="152"/>
      <c r="S468" s="152"/>
      <c r="T468" s="152"/>
      <c r="U468" s="152"/>
      <c r="V468" s="153"/>
    </row>
    <row r="469" s="161" customFormat="true" ht="15" hidden="false" customHeight="true" outlineLevel="0" collapsed="false">
      <c r="B469" s="162"/>
      <c r="C469" s="162"/>
      <c r="D469" s="163" t="s">
        <v>0</v>
      </c>
      <c r="E469" s="161" t="s">
        <v>1</v>
      </c>
      <c r="M469" s="161" t="s">
        <v>100</v>
      </c>
      <c r="V469" s="164"/>
    </row>
    <row r="470" s="161" customFormat="true" ht="15" hidden="false" customHeight="true" outlineLevel="0" collapsed="false">
      <c r="B470" s="162"/>
      <c r="C470" s="162"/>
      <c r="D470" s="163"/>
      <c r="E470" s="165"/>
      <c r="F470" s="165"/>
      <c r="G470" s="165"/>
      <c r="H470" s="165" t="s">
        <v>3</v>
      </c>
      <c r="I470" s="165"/>
      <c r="J470" s="165"/>
      <c r="K470" s="161" t="s">
        <v>4</v>
      </c>
      <c r="V470" s="164"/>
    </row>
    <row r="471" s="166" customFormat="true" ht="18" hidden="false" customHeight="true" outlineLevel="0" collapsed="false">
      <c r="B471" s="145" t="s">
        <v>5</v>
      </c>
      <c r="C471" s="145"/>
      <c r="D471" s="145" t="s">
        <v>7</v>
      </c>
      <c r="E471" s="145" t="s">
        <v>8</v>
      </c>
      <c r="F471" s="145" t="s">
        <v>9</v>
      </c>
      <c r="G471" s="145" t="s">
        <v>88</v>
      </c>
      <c r="H471" s="145" t="s">
        <v>10</v>
      </c>
      <c r="I471" s="145"/>
      <c r="J471" s="145"/>
      <c r="K471" s="145"/>
      <c r="L471" s="145"/>
      <c r="M471" s="145"/>
      <c r="N471" s="145"/>
      <c r="O471" s="145"/>
      <c r="P471" s="145" t="s">
        <v>12</v>
      </c>
      <c r="Q471" s="145" t="s">
        <v>13</v>
      </c>
      <c r="R471" s="145" t="s">
        <v>14</v>
      </c>
      <c r="S471" s="167" t="s">
        <v>76</v>
      </c>
      <c r="T471" s="168"/>
      <c r="U471" s="168"/>
      <c r="V471" s="169"/>
    </row>
    <row r="472" s="166" customFormat="true" ht="18" hidden="false" customHeight="true" outlineLevel="0" collapsed="false">
      <c r="B472" s="145"/>
      <c r="C472" s="145"/>
      <c r="D472" s="145"/>
      <c r="E472" s="145"/>
      <c r="F472" s="145"/>
      <c r="G472" s="145"/>
      <c r="H472" s="144" t="s">
        <v>101</v>
      </c>
      <c r="I472" s="144" t="s">
        <v>102</v>
      </c>
      <c r="J472" s="144" t="s">
        <v>103</v>
      </c>
      <c r="K472" s="144" t="s">
        <v>18</v>
      </c>
      <c r="L472" s="144" t="s">
        <v>19</v>
      </c>
      <c r="M472" s="144" t="s">
        <v>104</v>
      </c>
      <c r="N472" s="144" t="s">
        <v>21</v>
      </c>
      <c r="O472" s="144" t="s">
        <v>22</v>
      </c>
      <c r="P472" s="145"/>
      <c r="Q472" s="145"/>
      <c r="R472" s="145"/>
      <c r="S472" s="167"/>
      <c r="T472" s="168"/>
      <c r="U472" s="168"/>
      <c r="V472" s="169"/>
    </row>
    <row r="473" s="146" customFormat="true" ht="18" hidden="false" customHeight="true" outlineLevel="0" collapsed="false">
      <c r="A473" s="4"/>
      <c r="B473" s="144" t="n">
        <v>27</v>
      </c>
      <c r="C473" s="144" t="n">
        <f aca="false">S1!C31</f>
        <v>27</v>
      </c>
      <c r="D473" s="147" t="str">
        <f aca="false">Ave!C31</f>
        <v>አህመድ ሙሀመድ ፈንታ</v>
      </c>
      <c r="E473" s="144" t="str">
        <f aca="false">S1!E31</f>
        <v>F</v>
      </c>
      <c r="F473" s="144" t="n">
        <f aca="false">S1!F31</f>
        <v>7</v>
      </c>
      <c r="G473" s="144" t="s">
        <v>105</v>
      </c>
      <c r="H473" s="143" t="n">
        <f aca="false">S1!G31</f>
        <v>25</v>
      </c>
      <c r="I473" s="143" t="n">
        <f aca="false">S1!H31</f>
        <v>32</v>
      </c>
      <c r="J473" s="143" t="n">
        <f aca="false">S1!I31</f>
        <v>32</v>
      </c>
      <c r="K473" s="143" t="n">
        <f aca="false">S1!J31</f>
        <v>60</v>
      </c>
      <c r="L473" s="143" t="n">
        <f aca="false">S1!K31</f>
        <v>24</v>
      </c>
      <c r="M473" s="143" t="n">
        <f aca="false">S1!L31</f>
        <v>36</v>
      </c>
      <c r="N473" s="143" t="n">
        <f aca="false">S1!M31</f>
        <v>25</v>
      </c>
      <c r="O473" s="143" t="n">
        <f aca="false">S1!N31</f>
        <v>60</v>
      </c>
      <c r="P473" s="144" t="n">
        <f aca="false">S1!P31</f>
        <v>294</v>
      </c>
      <c r="Q473" s="143" t="n">
        <f aca="false">S1!Q31</f>
        <v>36.75</v>
      </c>
      <c r="R473" s="144" t="n">
        <f aca="false">S1!R31</f>
        <v>49</v>
      </c>
      <c r="S473" s="148" t="str">
        <f aca="false">Ave!Q31</f>
        <v>አልተዛወረችም</v>
      </c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170"/>
      <c r="AM473" s="170"/>
      <c r="AN473" s="170"/>
      <c r="AO473" s="170"/>
      <c r="AP473" s="170"/>
    </row>
    <row r="474" s="146" customFormat="true" ht="18" hidden="false" customHeight="true" outlineLevel="0" collapsed="false">
      <c r="A474" s="4"/>
      <c r="B474" s="144"/>
      <c r="C474" s="144"/>
      <c r="D474" s="147"/>
      <c r="E474" s="144"/>
      <c r="F474" s="144"/>
      <c r="G474" s="144" t="s">
        <v>106</v>
      </c>
      <c r="H474" s="143" t="n">
        <f aca="false">S2!G31</f>
        <v>25</v>
      </c>
      <c r="I474" s="143" t="n">
        <f aca="false">S2!H31</f>
        <v>32</v>
      </c>
      <c r="J474" s="143" t="n">
        <f aca="false">S2!I31</f>
        <v>32</v>
      </c>
      <c r="K474" s="143" t="n">
        <f aca="false">S2!J31</f>
        <v>60</v>
      </c>
      <c r="L474" s="143" t="n">
        <f aca="false">S2!K31</f>
        <v>24</v>
      </c>
      <c r="M474" s="143" t="n">
        <f aca="false">S2!L31</f>
        <v>36</v>
      </c>
      <c r="N474" s="143" t="n">
        <f aca="false">S2!M31</f>
        <v>25</v>
      </c>
      <c r="O474" s="143" t="n">
        <f aca="false">S2!N31</f>
        <v>60</v>
      </c>
      <c r="P474" s="144" t="n">
        <f aca="false">S2!P31</f>
        <v>294</v>
      </c>
      <c r="Q474" s="149" t="n">
        <f aca="false">S2!Q31</f>
        <v>36.75</v>
      </c>
      <c r="R474" s="144" t="n">
        <f aca="false">S2!R31</f>
        <v>49</v>
      </c>
      <c r="S474" s="148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170"/>
      <c r="AM474" s="170"/>
      <c r="AN474" s="170"/>
      <c r="AO474" s="170"/>
      <c r="AP474" s="170"/>
    </row>
    <row r="475" s="146" customFormat="true" ht="18" hidden="false" customHeight="true" outlineLevel="0" collapsed="false">
      <c r="A475" s="4"/>
      <c r="B475" s="144"/>
      <c r="C475" s="144"/>
      <c r="D475" s="147"/>
      <c r="E475" s="144"/>
      <c r="F475" s="144"/>
      <c r="G475" s="144" t="s">
        <v>13</v>
      </c>
      <c r="H475" s="143" t="n">
        <f aca="false">Ave!F31</f>
        <v>25</v>
      </c>
      <c r="I475" s="143" t="n">
        <f aca="false">Ave!G31</f>
        <v>32</v>
      </c>
      <c r="J475" s="143" t="n">
        <f aca="false">Ave!H31</f>
        <v>32</v>
      </c>
      <c r="K475" s="143" t="n">
        <f aca="false">Ave!I31</f>
        <v>60</v>
      </c>
      <c r="L475" s="143" t="n">
        <f aca="false">Ave!J31</f>
        <v>24</v>
      </c>
      <c r="M475" s="143" t="n">
        <f aca="false">Ave!K31</f>
        <v>36</v>
      </c>
      <c r="N475" s="143" t="n">
        <f aca="false">Ave!L31</f>
        <v>25</v>
      </c>
      <c r="O475" s="143" t="n">
        <f aca="false">Ave!M31</f>
        <v>60</v>
      </c>
      <c r="P475" s="144" t="n">
        <f aca="false">Ave!N31</f>
        <v>294</v>
      </c>
      <c r="Q475" s="143" t="n">
        <f aca="false">Ave!O31</f>
        <v>36.75</v>
      </c>
      <c r="R475" s="144" t="n">
        <f aca="false">Ave!P31</f>
        <v>49</v>
      </c>
      <c r="S475" s="148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170"/>
      <c r="AM475" s="170"/>
      <c r="AN475" s="170"/>
      <c r="AO475" s="170"/>
      <c r="AP475" s="170"/>
    </row>
    <row r="476" s="101" customFormat="true" ht="15" hidden="false" customHeight="true" outlineLevel="0" collapsed="false">
      <c r="B476" s="151"/>
      <c r="C476" s="151"/>
      <c r="D476" s="151"/>
      <c r="E476" s="151"/>
      <c r="F476" s="151"/>
      <c r="G476" s="151"/>
      <c r="H476" s="151"/>
      <c r="I476" s="151"/>
      <c r="J476" s="151"/>
      <c r="K476" s="151"/>
      <c r="L476" s="151"/>
      <c r="M476" s="151"/>
      <c r="N476" s="151"/>
      <c r="O476" s="151"/>
      <c r="P476" s="151"/>
      <c r="Q476" s="151"/>
      <c r="R476" s="151"/>
      <c r="S476" s="152"/>
      <c r="T476" s="152"/>
      <c r="U476" s="152"/>
      <c r="V476" s="153"/>
    </row>
    <row r="477" s="101" customFormat="true" ht="15" hidden="false" customHeight="true" outlineLevel="0" collapsed="false">
      <c r="B477" s="154" t="s">
        <v>107</v>
      </c>
      <c r="C477" s="154"/>
      <c r="D477" s="154"/>
      <c r="E477" s="154"/>
      <c r="F477" s="155" t="s">
        <v>108</v>
      </c>
      <c r="G477" s="155"/>
      <c r="H477" s="155"/>
      <c r="I477" s="155"/>
      <c r="J477" s="155"/>
      <c r="K477" s="155"/>
      <c r="L477" s="155"/>
      <c r="M477" s="155"/>
      <c r="N477" s="156" t="s">
        <v>109</v>
      </c>
      <c r="O477" s="156"/>
      <c r="P477" s="156"/>
      <c r="Q477" s="156"/>
      <c r="R477" s="156"/>
      <c r="S477" s="156"/>
      <c r="T477" s="156"/>
      <c r="U477" s="156"/>
      <c r="V477" s="156"/>
    </row>
    <row r="478" s="101" customFormat="true" ht="15" hidden="false" customHeight="true" outlineLevel="0" collapsed="false">
      <c r="B478" s="155" t="s">
        <v>110</v>
      </c>
      <c r="C478" s="155"/>
      <c r="D478" s="155"/>
      <c r="E478" s="155"/>
      <c r="F478" s="155"/>
      <c r="G478" s="155"/>
      <c r="H478" s="155"/>
      <c r="I478" s="155"/>
      <c r="J478" s="155"/>
      <c r="K478" s="155"/>
      <c r="L478" s="155"/>
      <c r="M478" s="155"/>
      <c r="N478" s="157" t="s">
        <v>115</v>
      </c>
      <c r="O478" s="157"/>
      <c r="P478" s="157"/>
      <c r="Q478" s="157"/>
      <c r="R478" s="157"/>
      <c r="S478" s="157"/>
      <c r="T478" s="157"/>
      <c r="U478" s="157"/>
      <c r="V478" s="157"/>
    </row>
    <row r="479" s="101" customFormat="true" ht="15" hidden="false" customHeight="true" outlineLevel="0" collapsed="false">
      <c r="B479" s="155" t="s">
        <v>110</v>
      </c>
      <c r="C479" s="155"/>
      <c r="D479" s="155"/>
      <c r="E479" s="155"/>
      <c r="F479" s="155"/>
      <c r="G479" s="155"/>
      <c r="H479" s="155"/>
      <c r="I479" s="155"/>
      <c r="J479" s="155"/>
      <c r="K479" s="155"/>
      <c r="L479" s="155"/>
      <c r="M479" s="155"/>
      <c r="N479" s="152"/>
      <c r="O479" s="152"/>
      <c r="P479" s="152"/>
      <c r="Q479" s="152"/>
      <c r="R479" s="152"/>
      <c r="S479" s="152"/>
      <c r="T479" s="152"/>
      <c r="U479" s="152"/>
      <c r="V479" s="153"/>
    </row>
    <row r="480" s="101" customFormat="true" ht="15" hidden="false" customHeight="true" outlineLevel="0" collapsed="false">
      <c r="B480" s="158"/>
      <c r="C480" s="158"/>
      <c r="D480" s="158"/>
      <c r="E480" s="158"/>
      <c r="F480" s="158"/>
      <c r="G480" s="158"/>
      <c r="H480" s="158"/>
      <c r="I480" s="158"/>
      <c r="J480" s="158"/>
      <c r="K480" s="158"/>
      <c r="L480" s="158"/>
      <c r="M480" s="158"/>
      <c r="N480" s="156" t="s">
        <v>112</v>
      </c>
      <c r="O480" s="156"/>
      <c r="P480" s="156"/>
      <c r="Q480" s="156"/>
      <c r="R480" s="156"/>
      <c r="S480" s="156"/>
      <c r="T480" s="156"/>
      <c r="U480" s="156"/>
      <c r="V480" s="156"/>
    </row>
    <row r="481" s="101" customFormat="true" ht="15" hidden="false" customHeight="true" outlineLevel="0" collapsed="false">
      <c r="B481" s="159" t="s">
        <v>113</v>
      </c>
      <c r="C481" s="159"/>
      <c r="D481" s="159"/>
      <c r="E481" s="159"/>
      <c r="F481" s="159"/>
      <c r="G481" s="159"/>
      <c r="H481" s="159"/>
      <c r="I481" s="159"/>
      <c r="J481" s="159"/>
      <c r="K481" s="159"/>
      <c r="L481" s="159"/>
      <c r="M481" s="159"/>
      <c r="N481" s="152"/>
      <c r="O481" s="152"/>
      <c r="P481" s="152"/>
      <c r="Q481" s="152"/>
      <c r="R481" s="152"/>
      <c r="S481" s="152"/>
      <c r="T481" s="152"/>
      <c r="U481" s="152"/>
      <c r="V481" s="153"/>
    </row>
    <row r="482" s="101" customFormat="true" ht="15" hidden="false" customHeight="true" outlineLevel="0" collapsed="false">
      <c r="B482" s="152"/>
      <c r="C482" s="152"/>
      <c r="D482" s="152"/>
      <c r="E482" s="152"/>
      <c r="F482" s="152"/>
      <c r="G482" s="152"/>
      <c r="H482" s="152"/>
      <c r="I482" s="152"/>
      <c r="J482" s="152"/>
      <c r="K482" s="152"/>
      <c r="L482" s="152"/>
      <c r="M482" s="152"/>
      <c r="N482" s="152"/>
      <c r="O482" s="152"/>
      <c r="P482" s="152"/>
      <c r="Q482" s="152"/>
      <c r="R482" s="152"/>
      <c r="S482" s="152"/>
      <c r="T482" s="152"/>
      <c r="U482" s="152"/>
      <c r="V482" s="153"/>
    </row>
    <row r="483" s="101" customFormat="true" ht="15" hidden="false" customHeight="true" outlineLevel="0" collapsed="false">
      <c r="B483" s="159" t="s">
        <v>114</v>
      </c>
      <c r="C483" s="159"/>
      <c r="D483" s="159"/>
      <c r="E483" s="159"/>
      <c r="F483" s="159"/>
      <c r="G483" s="159"/>
      <c r="H483" s="159"/>
      <c r="I483" s="159"/>
      <c r="J483" s="159"/>
      <c r="K483" s="159"/>
      <c r="L483" s="159"/>
      <c r="M483" s="159"/>
      <c r="N483" s="152"/>
      <c r="O483" s="152"/>
      <c r="P483" s="152"/>
      <c r="Q483" s="152"/>
      <c r="R483" s="152"/>
      <c r="S483" s="152"/>
      <c r="T483" s="152"/>
      <c r="U483" s="152"/>
      <c r="V483" s="153"/>
    </row>
    <row r="484" s="101" customFormat="true" ht="15" hidden="false" customHeight="true" outlineLevel="0" collapsed="false">
      <c r="B484" s="160"/>
      <c r="C484" s="160"/>
      <c r="D484" s="160"/>
      <c r="E484" s="160"/>
      <c r="F484" s="160"/>
      <c r="G484" s="160"/>
      <c r="H484" s="160"/>
      <c r="I484" s="160"/>
      <c r="J484" s="160"/>
      <c r="K484" s="160"/>
      <c r="L484" s="160"/>
      <c r="M484" s="160"/>
      <c r="N484" s="152"/>
      <c r="O484" s="152"/>
      <c r="P484" s="152"/>
      <c r="Q484" s="152"/>
      <c r="R484" s="152"/>
      <c r="S484" s="152"/>
      <c r="T484" s="152"/>
      <c r="U484" s="152"/>
      <c r="V484" s="153"/>
    </row>
    <row r="485" s="101" customFormat="true" ht="15" hidden="false" customHeight="true" outlineLevel="0" collapsed="false">
      <c r="B485" s="160"/>
      <c r="C485" s="160"/>
      <c r="D485" s="160"/>
      <c r="E485" s="160"/>
      <c r="F485" s="160"/>
      <c r="G485" s="160"/>
      <c r="H485" s="160"/>
      <c r="I485" s="160"/>
      <c r="J485" s="160"/>
      <c r="K485" s="160"/>
      <c r="L485" s="160"/>
      <c r="M485" s="160"/>
      <c r="N485" s="152"/>
      <c r="O485" s="152"/>
      <c r="P485" s="152"/>
      <c r="Q485" s="152"/>
      <c r="R485" s="152"/>
      <c r="S485" s="152"/>
      <c r="T485" s="152"/>
      <c r="U485" s="152"/>
      <c r="V485" s="153"/>
    </row>
    <row r="486" s="101" customFormat="true" ht="15" hidden="false" customHeight="true" outlineLevel="0" collapsed="false">
      <c r="B486" s="160"/>
      <c r="C486" s="160"/>
      <c r="D486" s="160"/>
      <c r="E486" s="160"/>
      <c r="F486" s="160"/>
      <c r="G486" s="160"/>
      <c r="H486" s="160"/>
      <c r="I486" s="160"/>
      <c r="J486" s="160"/>
      <c r="K486" s="160"/>
      <c r="L486" s="160"/>
      <c r="M486" s="160"/>
      <c r="N486" s="152"/>
      <c r="O486" s="152"/>
      <c r="P486" s="152"/>
      <c r="Q486" s="152"/>
      <c r="R486" s="152"/>
      <c r="S486" s="152"/>
      <c r="T486" s="152"/>
      <c r="U486" s="152"/>
      <c r="V486" s="153"/>
    </row>
    <row r="487" s="101" customFormat="true" ht="15" hidden="false" customHeight="true" outlineLevel="0" collapsed="false">
      <c r="B487" s="158"/>
      <c r="C487" s="158"/>
      <c r="D487" s="158"/>
      <c r="E487" s="158"/>
      <c r="F487" s="158"/>
      <c r="G487" s="158"/>
      <c r="H487" s="158"/>
      <c r="I487" s="158"/>
      <c r="J487" s="158"/>
      <c r="K487" s="158"/>
      <c r="L487" s="158"/>
      <c r="M487" s="158"/>
      <c r="N487" s="152"/>
      <c r="O487" s="152"/>
      <c r="P487" s="152"/>
      <c r="Q487" s="152"/>
      <c r="R487" s="152"/>
      <c r="S487" s="152"/>
      <c r="T487" s="152"/>
      <c r="U487" s="152"/>
      <c r="V487" s="153"/>
    </row>
    <row r="488" s="161" customFormat="true" ht="15" hidden="false" customHeight="true" outlineLevel="0" collapsed="false">
      <c r="B488" s="162"/>
      <c r="C488" s="162"/>
      <c r="D488" s="163" t="s">
        <v>0</v>
      </c>
      <c r="E488" s="161" t="s">
        <v>1</v>
      </c>
      <c r="M488" s="161" t="s">
        <v>100</v>
      </c>
      <c r="V488" s="164"/>
    </row>
    <row r="489" s="161" customFormat="true" ht="15" hidden="false" customHeight="true" outlineLevel="0" collapsed="false">
      <c r="B489" s="162"/>
      <c r="C489" s="162"/>
      <c r="D489" s="163"/>
      <c r="E489" s="165"/>
      <c r="F489" s="165"/>
      <c r="G489" s="165"/>
      <c r="H489" s="165" t="s">
        <v>3</v>
      </c>
      <c r="I489" s="165"/>
      <c r="J489" s="165"/>
      <c r="K489" s="161" t="s">
        <v>4</v>
      </c>
      <c r="V489" s="164"/>
    </row>
    <row r="490" s="166" customFormat="true" ht="18" hidden="false" customHeight="true" outlineLevel="0" collapsed="false">
      <c r="B490" s="145" t="s">
        <v>5</v>
      </c>
      <c r="C490" s="145"/>
      <c r="D490" s="145" t="s">
        <v>7</v>
      </c>
      <c r="E490" s="145" t="s">
        <v>8</v>
      </c>
      <c r="F490" s="145" t="s">
        <v>9</v>
      </c>
      <c r="G490" s="145" t="s">
        <v>88</v>
      </c>
      <c r="H490" s="145" t="s">
        <v>10</v>
      </c>
      <c r="I490" s="145"/>
      <c r="J490" s="145"/>
      <c r="K490" s="145"/>
      <c r="L490" s="145"/>
      <c r="M490" s="145"/>
      <c r="N490" s="145"/>
      <c r="O490" s="145"/>
      <c r="P490" s="145" t="s">
        <v>12</v>
      </c>
      <c r="Q490" s="145" t="s">
        <v>13</v>
      </c>
      <c r="R490" s="145" t="s">
        <v>14</v>
      </c>
      <c r="S490" s="167" t="s">
        <v>76</v>
      </c>
      <c r="T490" s="168"/>
      <c r="U490" s="168"/>
      <c r="V490" s="169"/>
    </row>
    <row r="491" s="166" customFormat="true" ht="18" hidden="false" customHeight="true" outlineLevel="0" collapsed="false">
      <c r="B491" s="145"/>
      <c r="C491" s="145"/>
      <c r="D491" s="145"/>
      <c r="E491" s="145"/>
      <c r="F491" s="145"/>
      <c r="G491" s="145"/>
      <c r="H491" s="144" t="s">
        <v>101</v>
      </c>
      <c r="I491" s="144" t="s">
        <v>102</v>
      </c>
      <c r="J491" s="144" t="s">
        <v>103</v>
      </c>
      <c r="K491" s="144" t="s">
        <v>18</v>
      </c>
      <c r="L491" s="144" t="s">
        <v>19</v>
      </c>
      <c r="M491" s="144" t="s">
        <v>104</v>
      </c>
      <c r="N491" s="144" t="s">
        <v>21</v>
      </c>
      <c r="O491" s="144" t="s">
        <v>22</v>
      </c>
      <c r="P491" s="145"/>
      <c r="Q491" s="145"/>
      <c r="R491" s="145"/>
      <c r="S491" s="167"/>
      <c r="T491" s="168"/>
      <c r="U491" s="168"/>
      <c r="V491" s="169"/>
    </row>
    <row r="492" s="146" customFormat="true" ht="18" hidden="false" customHeight="true" outlineLevel="0" collapsed="false">
      <c r="A492" s="4"/>
      <c r="B492" s="144" t="n">
        <v>28</v>
      </c>
      <c r="C492" s="144" t="n">
        <f aca="false">S1!C32</f>
        <v>28</v>
      </c>
      <c r="D492" s="147" t="str">
        <f aca="false">Ave!C32</f>
        <v>አመተረህማን ሙሀመድ ሰኢድ</v>
      </c>
      <c r="E492" s="144" t="str">
        <f aca="false">S1!E32</f>
        <v>F</v>
      </c>
      <c r="F492" s="144" t="n">
        <f aca="false">S1!F32</f>
        <v>7</v>
      </c>
      <c r="G492" s="144" t="s">
        <v>105</v>
      </c>
      <c r="H492" s="143" t="n">
        <f aca="false">S1!G32</f>
        <v>77</v>
      </c>
      <c r="I492" s="143" t="n">
        <f aca="false">S1!H32</f>
        <v>84</v>
      </c>
      <c r="J492" s="143" t="n">
        <f aca="false">S1!I32</f>
        <v>90</v>
      </c>
      <c r="K492" s="143" t="n">
        <f aca="false">S1!J32</f>
        <v>63</v>
      </c>
      <c r="L492" s="143" t="n">
        <f aca="false">S1!K32</f>
        <v>70</v>
      </c>
      <c r="M492" s="143" t="n">
        <f aca="false">S1!L32</f>
        <v>75</v>
      </c>
      <c r="N492" s="143" t="n">
        <f aca="false">S1!M32</f>
        <v>74</v>
      </c>
      <c r="O492" s="143" t="n">
        <f aca="false">S1!N32</f>
        <v>60</v>
      </c>
      <c r="P492" s="144" t="n">
        <f aca="false">S1!P32</f>
        <v>593</v>
      </c>
      <c r="Q492" s="143" t="n">
        <f aca="false">S1!Q32</f>
        <v>74.125</v>
      </c>
      <c r="R492" s="144" t="n">
        <f aca="false">S1!R32</f>
        <v>32</v>
      </c>
      <c r="S492" s="148" t="str">
        <f aca="false">Ave!Q32</f>
        <v>ተዛውራለች</v>
      </c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170"/>
      <c r="AM492" s="170"/>
      <c r="AN492" s="170"/>
      <c r="AO492" s="170"/>
      <c r="AP492" s="170"/>
    </row>
    <row r="493" s="146" customFormat="true" ht="18" hidden="false" customHeight="true" outlineLevel="0" collapsed="false">
      <c r="A493" s="4"/>
      <c r="B493" s="144"/>
      <c r="C493" s="144"/>
      <c r="D493" s="147"/>
      <c r="E493" s="144"/>
      <c r="F493" s="144"/>
      <c r="G493" s="144" t="s">
        <v>106</v>
      </c>
      <c r="H493" s="143" t="n">
        <f aca="false">S2!G32</f>
        <v>77</v>
      </c>
      <c r="I493" s="143" t="n">
        <f aca="false">S2!H32</f>
        <v>84</v>
      </c>
      <c r="J493" s="143" t="n">
        <f aca="false">S2!I32</f>
        <v>90</v>
      </c>
      <c r="K493" s="143" t="n">
        <f aca="false">S2!J32</f>
        <v>63</v>
      </c>
      <c r="L493" s="143" t="n">
        <f aca="false">S2!K32</f>
        <v>70</v>
      </c>
      <c r="M493" s="143" t="n">
        <f aca="false">S2!L32</f>
        <v>75</v>
      </c>
      <c r="N493" s="143" t="n">
        <f aca="false">S2!M32</f>
        <v>74</v>
      </c>
      <c r="O493" s="143" t="n">
        <f aca="false">S2!N32</f>
        <v>60</v>
      </c>
      <c r="P493" s="144" t="n">
        <f aca="false">S2!P32</f>
        <v>593</v>
      </c>
      <c r="Q493" s="149" t="n">
        <f aca="false">S2!Q32</f>
        <v>74.125</v>
      </c>
      <c r="R493" s="144" t="n">
        <f aca="false">S2!R32</f>
        <v>32</v>
      </c>
      <c r="S493" s="148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170"/>
      <c r="AM493" s="170"/>
      <c r="AN493" s="170"/>
      <c r="AO493" s="170"/>
      <c r="AP493" s="170"/>
    </row>
    <row r="494" s="146" customFormat="true" ht="18" hidden="false" customHeight="true" outlineLevel="0" collapsed="false">
      <c r="A494" s="4"/>
      <c r="B494" s="144"/>
      <c r="C494" s="144"/>
      <c r="D494" s="147"/>
      <c r="E494" s="144"/>
      <c r="F494" s="144"/>
      <c r="G494" s="144" t="s">
        <v>13</v>
      </c>
      <c r="H494" s="143" t="n">
        <f aca="false">Ave!F32</f>
        <v>77</v>
      </c>
      <c r="I494" s="143" t="n">
        <f aca="false">Ave!G32</f>
        <v>84</v>
      </c>
      <c r="J494" s="143" t="n">
        <f aca="false">Ave!H32</f>
        <v>90</v>
      </c>
      <c r="K494" s="143" t="n">
        <f aca="false">Ave!I32</f>
        <v>63</v>
      </c>
      <c r="L494" s="143" t="n">
        <f aca="false">Ave!J32</f>
        <v>70</v>
      </c>
      <c r="M494" s="143" t="n">
        <f aca="false">Ave!K32</f>
        <v>75</v>
      </c>
      <c r="N494" s="143" t="n">
        <f aca="false">Ave!L32</f>
        <v>74</v>
      </c>
      <c r="O494" s="143" t="n">
        <f aca="false">Ave!M32</f>
        <v>60</v>
      </c>
      <c r="P494" s="144" t="n">
        <f aca="false">Ave!N32</f>
        <v>593</v>
      </c>
      <c r="Q494" s="143" t="n">
        <f aca="false">Ave!O32</f>
        <v>74.125</v>
      </c>
      <c r="R494" s="144" t="n">
        <f aca="false">Ave!P32</f>
        <v>32</v>
      </c>
      <c r="S494" s="148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170"/>
      <c r="AM494" s="170"/>
      <c r="AN494" s="170"/>
      <c r="AO494" s="170"/>
      <c r="AP494" s="170"/>
    </row>
    <row r="495" s="101" customFormat="true" ht="15" hidden="false" customHeight="true" outlineLevel="0" collapsed="false">
      <c r="B495" s="151"/>
      <c r="C495" s="151"/>
      <c r="D495" s="151"/>
      <c r="E495" s="151"/>
      <c r="F495" s="151"/>
      <c r="G495" s="151"/>
      <c r="H495" s="151"/>
      <c r="I495" s="151"/>
      <c r="J495" s="151"/>
      <c r="K495" s="151"/>
      <c r="L495" s="151"/>
      <c r="M495" s="151"/>
      <c r="N495" s="151"/>
      <c r="O495" s="151"/>
      <c r="P495" s="151"/>
      <c r="Q495" s="151"/>
      <c r="R495" s="151"/>
      <c r="S495" s="152"/>
      <c r="T495" s="152"/>
      <c r="U495" s="152"/>
      <c r="V495" s="153"/>
    </row>
    <row r="496" s="101" customFormat="true" ht="15" hidden="false" customHeight="true" outlineLevel="0" collapsed="false">
      <c r="B496" s="154" t="s">
        <v>107</v>
      </c>
      <c r="C496" s="154"/>
      <c r="D496" s="154"/>
      <c r="E496" s="154"/>
      <c r="F496" s="155" t="s">
        <v>108</v>
      </c>
      <c r="G496" s="155"/>
      <c r="H496" s="155"/>
      <c r="I496" s="155"/>
      <c r="J496" s="155"/>
      <c r="K496" s="155"/>
      <c r="L496" s="155"/>
      <c r="M496" s="155"/>
      <c r="N496" s="156" t="s">
        <v>109</v>
      </c>
      <c r="O496" s="156"/>
      <c r="P496" s="156"/>
      <c r="Q496" s="156"/>
      <c r="R496" s="156"/>
      <c r="S496" s="156"/>
      <c r="T496" s="156"/>
      <c r="U496" s="156"/>
      <c r="V496" s="156"/>
    </row>
    <row r="497" s="101" customFormat="true" ht="15" hidden="false" customHeight="true" outlineLevel="0" collapsed="false">
      <c r="B497" s="155" t="s">
        <v>110</v>
      </c>
      <c r="C497" s="155"/>
      <c r="D497" s="155"/>
      <c r="E497" s="155"/>
      <c r="F497" s="155"/>
      <c r="G497" s="155"/>
      <c r="H497" s="155"/>
      <c r="I497" s="155"/>
      <c r="J497" s="155"/>
      <c r="K497" s="155"/>
      <c r="L497" s="155"/>
      <c r="M497" s="155"/>
      <c r="N497" s="157" t="s">
        <v>115</v>
      </c>
      <c r="O497" s="157"/>
      <c r="P497" s="157"/>
      <c r="Q497" s="157"/>
      <c r="R497" s="157"/>
      <c r="S497" s="157"/>
      <c r="T497" s="157"/>
      <c r="U497" s="157"/>
      <c r="V497" s="157"/>
    </row>
    <row r="498" s="101" customFormat="true" ht="15" hidden="false" customHeight="true" outlineLevel="0" collapsed="false">
      <c r="B498" s="155" t="s">
        <v>110</v>
      </c>
      <c r="C498" s="155"/>
      <c r="D498" s="155"/>
      <c r="E498" s="155"/>
      <c r="F498" s="155"/>
      <c r="G498" s="155"/>
      <c r="H498" s="155"/>
      <c r="I498" s="155"/>
      <c r="J498" s="155"/>
      <c r="K498" s="155"/>
      <c r="L498" s="155"/>
      <c r="M498" s="155"/>
      <c r="N498" s="152"/>
      <c r="O498" s="152"/>
      <c r="P498" s="152"/>
      <c r="Q498" s="152"/>
      <c r="R498" s="152"/>
      <c r="S498" s="152"/>
      <c r="T498" s="152"/>
      <c r="U498" s="152"/>
      <c r="V498" s="153"/>
    </row>
    <row r="499" s="101" customFormat="true" ht="15" hidden="false" customHeight="true" outlineLevel="0" collapsed="false">
      <c r="B499" s="158"/>
      <c r="C499" s="158"/>
      <c r="D499" s="158"/>
      <c r="E499" s="158"/>
      <c r="F499" s="158"/>
      <c r="G499" s="158"/>
      <c r="H499" s="158"/>
      <c r="I499" s="158"/>
      <c r="J499" s="158"/>
      <c r="K499" s="158"/>
      <c r="L499" s="158"/>
      <c r="M499" s="158"/>
      <c r="N499" s="156" t="s">
        <v>112</v>
      </c>
      <c r="O499" s="156"/>
      <c r="P499" s="156"/>
      <c r="Q499" s="156"/>
      <c r="R499" s="156"/>
      <c r="S499" s="156"/>
      <c r="T499" s="156"/>
      <c r="U499" s="156"/>
      <c r="V499" s="156"/>
    </row>
    <row r="500" s="101" customFormat="true" ht="15" hidden="false" customHeight="true" outlineLevel="0" collapsed="false">
      <c r="B500" s="159" t="s">
        <v>113</v>
      </c>
      <c r="C500" s="159"/>
      <c r="D500" s="159"/>
      <c r="E500" s="159"/>
      <c r="F500" s="159"/>
      <c r="G500" s="159"/>
      <c r="H500" s="159"/>
      <c r="I500" s="159"/>
      <c r="J500" s="159"/>
      <c r="K500" s="159"/>
      <c r="L500" s="159"/>
      <c r="M500" s="159"/>
      <c r="N500" s="152"/>
      <c r="O500" s="152"/>
      <c r="P500" s="152"/>
      <c r="Q500" s="152"/>
      <c r="R500" s="152"/>
      <c r="S500" s="152"/>
      <c r="T500" s="152"/>
      <c r="U500" s="152"/>
      <c r="V500" s="153"/>
    </row>
    <row r="501" s="101" customFormat="true" ht="15" hidden="false" customHeight="true" outlineLevel="0" collapsed="false">
      <c r="B501" s="152"/>
      <c r="C501" s="152"/>
      <c r="D501" s="152"/>
      <c r="E501" s="152"/>
      <c r="F501" s="152"/>
      <c r="G501" s="152"/>
      <c r="H501" s="152"/>
      <c r="I501" s="152"/>
      <c r="J501" s="152"/>
      <c r="K501" s="152"/>
      <c r="L501" s="152"/>
      <c r="M501" s="152"/>
      <c r="N501" s="152"/>
      <c r="O501" s="152"/>
      <c r="P501" s="152"/>
      <c r="Q501" s="152"/>
      <c r="R501" s="152"/>
      <c r="S501" s="152"/>
      <c r="T501" s="152"/>
      <c r="U501" s="152"/>
      <c r="V501" s="153"/>
    </row>
    <row r="502" s="101" customFormat="true" ht="15" hidden="false" customHeight="true" outlineLevel="0" collapsed="false">
      <c r="B502" s="159" t="s">
        <v>114</v>
      </c>
      <c r="C502" s="159"/>
      <c r="D502" s="159"/>
      <c r="E502" s="159"/>
      <c r="F502" s="159"/>
      <c r="G502" s="159"/>
      <c r="H502" s="159"/>
      <c r="I502" s="159"/>
      <c r="J502" s="159"/>
      <c r="K502" s="159"/>
      <c r="L502" s="159"/>
      <c r="M502" s="159"/>
      <c r="N502" s="152"/>
      <c r="O502" s="152"/>
      <c r="P502" s="152"/>
      <c r="Q502" s="152"/>
      <c r="R502" s="152"/>
      <c r="S502" s="152"/>
      <c r="T502" s="152"/>
      <c r="U502" s="152"/>
      <c r="V502" s="153"/>
    </row>
    <row r="503" s="101" customFormat="true" ht="15" hidden="false" customHeight="true" outlineLevel="0" collapsed="false">
      <c r="B503" s="160"/>
      <c r="C503" s="160"/>
      <c r="D503" s="160"/>
      <c r="E503" s="160"/>
      <c r="F503" s="160"/>
      <c r="G503" s="160"/>
      <c r="H503" s="160"/>
      <c r="I503" s="160"/>
      <c r="J503" s="160"/>
      <c r="K503" s="160"/>
      <c r="L503" s="160"/>
      <c r="M503" s="160"/>
      <c r="N503" s="152"/>
      <c r="O503" s="152"/>
      <c r="P503" s="152"/>
      <c r="Q503" s="152"/>
      <c r="R503" s="152"/>
      <c r="S503" s="152"/>
      <c r="T503" s="152"/>
      <c r="U503" s="152"/>
      <c r="V503" s="153"/>
    </row>
    <row r="504" s="101" customFormat="true" ht="15" hidden="false" customHeight="true" outlineLevel="0" collapsed="false">
      <c r="B504" s="158"/>
      <c r="C504" s="158"/>
      <c r="D504" s="158"/>
      <c r="E504" s="158"/>
      <c r="F504" s="158"/>
      <c r="G504" s="158"/>
      <c r="H504" s="158"/>
      <c r="I504" s="158"/>
      <c r="J504" s="158"/>
      <c r="K504" s="158"/>
      <c r="L504" s="158"/>
      <c r="M504" s="158"/>
      <c r="N504" s="152"/>
      <c r="O504" s="152"/>
      <c r="P504" s="152"/>
      <c r="Q504" s="152"/>
      <c r="R504" s="152"/>
      <c r="S504" s="152"/>
      <c r="T504" s="152"/>
      <c r="U504" s="152"/>
      <c r="V504" s="153"/>
    </row>
    <row r="505" s="161" customFormat="true" ht="15" hidden="false" customHeight="true" outlineLevel="0" collapsed="false">
      <c r="B505" s="162"/>
      <c r="C505" s="162"/>
      <c r="D505" s="163" t="s">
        <v>0</v>
      </c>
      <c r="E505" s="161" t="s">
        <v>1</v>
      </c>
      <c r="M505" s="161" t="s">
        <v>100</v>
      </c>
      <c r="V505" s="164"/>
    </row>
    <row r="506" s="161" customFormat="true" ht="15" hidden="false" customHeight="true" outlineLevel="0" collapsed="false">
      <c r="B506" s="162"/>
      <c r="C506" s="162"/>
      <c r="D506" s="163"/>
      <c r="E506" s="165"/>
      <c r="F506" s="165"/>
      <c r="G506" s="165"/>
      <c r="H506" s="165" t="s">
        <v>3</v>
      </c>
      <c r="I506" s="165"/>
      <c r="J506" s="165"/>
      <c r="K506" s="161" t="s">
        <v>4</v>
      </c>
      <c r="V506" s="164"/>
    </row>
    <row r="507" s="166" customFormat="true" ht="18" hidden="false" customHeight="true" outlineLevel="0" collapsed="false">
      <c r="B507" s="145" t="s">
        <v>5</v>
      </c>
      <c r="C507" s="145"/>
      <c r="D507" s="145" t="s">
        <v>7</v>
      </c>
      <c r="E507" s="145" t="s">
        <v>8</v>
      </c>
      <c r="F507" s="145" t="s">
        <v>9</v>
      </c>
      <c r="G507" s="145" t="s">
        <v>88</v>
      </c>
      <c r="H507" s="145" t="s">
        <v>10</v>
      </c>
      <c r="I507" s="145"/>
      <c r="J507" s="145"/>
      <c r="K507" s="145"/>
      <c r="L507" s="145"/>
      <c r="M507" s="145"/>
      <c r="N507" s="145"/>
      <c r="O507" s="145"/>
      <c r="P507" s="145" t="s">
        <v>12</v>
      </c>
      <c r="Q507" s="145" t="s">
        <v>13</v>
      </c>
      <c r="R507" s="145" t="s">
        <v>14</v>
      </c>
      <c r="S507" s="167" t="s">
        <v>76</v>
      </c>
      <c r="T507" s="168"/>
      <c r="U507" s="168"/>
      <c r="V507" s="169"/>
    </row>
    <row r="508" s="166" customFormat="true" ht="18" hidden="false" customHeight="true" outlineLevel="0" collapsed="false">
      <c r="B508" s="145"/>
      <c r="C508" s="145"/>
      <c r="D508" s="145"/>
      <c r="E508" s="145"/>
      <c r="F508" s="145"/>
      <c r="G508" s="145"/>
      <c r="H508" s="144" t="s">
        <v>101</v>
      </c>
      <c r="I508" s="144" t="s">
        <v>102</v>
      </c>
      <c r="J508" s="144" t="s">
        <v>103</v>
      </c>
      <c r="K508" s="144" t="s">
        <v>18</v>
      </c>
      <c r="L508" s="144" t="s">
        <v>19</v>
      </c>
      <c r="M508" s="144" t="s">
        <v>104</v>
      </c>
      <c r="N508" s="144" t="s">
        <v>21</v>
      </c>
      <c r="O508" s="144" t="s">
        <v>22</v>
      </c>
      <c r="P508" s="145"/>
      <c r="Q508" s="145"/>
      <c r="R508" s="145"/>
      <c r="S508" s="167"/>
      <c r="T508" s="168"/>
      <c r="U508" s="168"/>
      <c r="V508" s="169"/>
    </row>
    <row r="509" s="146" customFormat="true" ht="18" hidden="false" customHeight="true" outlineLevel="0" collapsed="false">
      <c r="A509" s="4"/>
      <c r="B509" s="144" t="n">
        <v>29</v>
      </c>
      <c r="C509" s="144" t="n">
        <f aca="false">S1!C33</f>
        <v>29</v>
      </c>
      <c r="D509" s="147" t="str">
        <f aca="false">Ave!C33</f>
        <v>አሚኑ ሙሀመድ ካሳው</v>
      </c>
      <c r="E509" s="144" t="str">
        <f aca="false">S1!E33</f>
        <v>M</v>
      </c>
      <c r="F509" s="144" t="n">
        <f aca="false">S1!F33</f>
        <v>7</v>
      </c>
      <c r="G509" s="144" t="s">
        <v>105</v>
      </c>
      <c r="H509" s="143" t="n">
        <f aca="false">S1!G33</f>
        <v>85</v>
      </c>
      <c r="I509" s="143" t="n">
        <f aca="false">S1!H33</f>
        <v>77</v>
      </c>
      <c r="J509" s="143" t="n">
        <f aca="false">S1!I33</f>
        <v>88</v>
      </c>
      <c r="K509" s="143" t="n">
        <f aca="false">S1!J33</f>
        <v>71</v>
      </c>
      <c r="L509" s="143" t="n">
        <f aca="false">S1!K33</f>
        <v>80</v>
      </c>
      <c r="M509" s="143" t="n">
        <f aca="false">S1!L33</f>
        <v>91</v>
      </c>
      <c r="N509" s="143" t="n">
        <f aca="false">S1!M33</f>
        <v>68</v>
      </c>
      <c r="O509" s="143" t="n">
        <f aca="false">S1!N33</f>
        <v>94</v>
      </c>
      <c r="P509" s="144" t="n">
        <f aca="false">S1!P33</f>
        <v>654</v>
      </c>
      <c r="Q509" s="143" t="n">
        <f aca="false">S1!Q33</f>
        <v>81.75</v>
      </c>
      <c r="R509" s="144" t="n">
        <f aca="false">S1!R33</f>
        <v>18</v>
      </c>
      <c r="S509" s="148" t="str">
        <f aca="false">Ave!Q33</f>
        <v>ተዛውሯል</v>
      </c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170"/>
      <c r="AM509" s="170"/>
      <c r="AN509" s="170"/>
      <c r="AO509" s="170"/>
      <c r="AP509" s="170"/>
    </row>
    <row r="510" s="146" customFormat="true" ht="18" hidden="false" customHeight="true" outlineLevel="0" collapsed="false">
      <c r="A510" s="4"/>
      <c r="B510" s="144"/>
      <c r="C510" s="144"/>
      <c r="D510" s="147"/>
      <c r="E510" s="144"/>
      <c r="F510" s="144"/>
      <c r="G510" s="144" t="s">
        <v>106</v>
      </c>
      <c r="H510" s="143" t="n">
        <f aca="false">S2!G33</f>
        <v>85</v>
      </c>
      <c r="I510" s="143" t="n">
        <f aca="false">S2!H33</f>
        <v>77</v>
      </c>
      <c r="J510" s="143" t="n">
        <f aca="false">S2!I33</f>
        <v>88</v>
      </c>
      <c r="K510" s="143" t="n">
        <f aca="false">S2!J33</f>
        <v>71</v>
      </c>
      <c r="L510" s="143" t="n">
        <f aca="false">S2!K33</f>
        <v>80</v>
      </c>
      <c r="M510" s="143" t="n">
        <f aca="false">S2!L33</f>
        <v>91</v>
      </c>
      <c r="N510" s="143" t="n">
        <f aca="false">S2!M33</f>
        <v>68</v>
      </c>
      <c r="O510" s="143" t="n">
        <f aca="false">S2!N33</f>
        <v>94</v>
      </c>
      <c r="P510" s="144" t="n">
        <f aca="false">S2!P33</f>
        <v>654</v>
      </c>
      <c r="Q510" s="149" t="n">
        <f aca="false">S2!Q33</f>
        <v>81.75</v>
      </c>
      <c r="R510" s="144" t="n">
        <f aca="false">S2!R33</f>
        <v>18</v>
      </c>
      <c r="S510" s="148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170"/>
      <c r="AM510" s="170"/>
      <c r="AN510" s="170"/>
      <c r="AO510" s="170"/>
      <c r="AP510" s="170"/>
    </row>
    <row r="511" s="146" customFormat="true" ht="18" hidden="false" customHeight="true" outlineLevel="0" collapsed="false">
      <c r="A511" s="4"/>
      <c r="B511" s="144"/>
      <c r="C511" s="144"/>
      <c r="D511" s="147"/>
      <c r="E511" s="144"/>
      <c r="F511" s="144"/>
      <c r="G511" s="144" t="s">
        <v>13</v>
      </c>
      <c r="H511" s="143" t="n">
        <f aca="false">Ave!F33</f>
        <v>85</v>
      </c>
      <c r="I511" s="143" t="n">
        <f aca="false">Ave!G33</f>
        <v>77</v>
      </c>
      <c r="J511" s="143" t="n">
        <f aca="false">Ave!H33</f>
        <v>88</v>
      </c>
      <c r="K511" s="143" t="n">
        <f aca="false">Ave!I33</f>
        <v>71</v>
      </c>
      <c r="L511" s="143" t="n">
        <f aca="false">Ave!J33</f>
        <v>80</v>
      </c>
      <c r="M511" s="143" t="n">
        <f aca="false">Ave!K33</f>
        <v>91</v>
      </c>
      <c r="N511" s="143" t="n">
        <f aca="false">Ave!L33</f>
        <v>68</v>
      </c>
      <c r="O511" s="143" t="n">
        <f aca="false">Ave!M33</f>
        <v>94</v>
      </c>
      <c r="P511" s="144" t="n">
        <f aca="false">Ave!N33</f>
        <v>654</v>
      </c>
      <c r="Q511" s="143" t="n">
        <f aca="false">Ave!O33</f>
        <v>81.75</v>
      </c>
      <c r="R511" s="144" t="n">
        <f aca="false">Ave!P33</f>
        <v>18</v>
      </c>
      <c r="S511" s="148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170"/>
      <c r="AM511" s="170"/>
      <c r="AN511" s="170"/>
      <c r="AO511" s="170"/>
      <c r="AP511" s="170"/>
    </row>
    <row r="512" s="101" customFormat="true" ht="15" hidden="false" customHeight="true" outlineLevel="0" collapsed="false">
      <c r="B512" s="151"/>
      <c r="C512" s="151"/>
      <c r="D512" s="151"/>
      <c r="E512" s="151"/>
      <c r="F512" s="151"/>
      <c r="G512" s="151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2"/>
      <c r="T512" s="152"/>
      <c r="U512" s="152"/>
      <c r="V512" s="153"/>
    </row>
    <row r="513" s="101" customFormat="true" ht="15" hidden="false" customHeight="true" outlineLevel="0" collapsed="false">
      <c r="B513" s="154" t="s">
        <v>107</v>
      </c>
      <c r="C513" s="154"/>
      <c r="D513" s="154"/>
      <c r="E513" s="154"/>
      <c r="F513" s="155" t="s">
        <v>108</v>
      </c>
      <c r="G513" s="155"/>
      <c r="H513" s="155"/>
      <c r="I513" s="155"/>
      <c r="J513" s="155"/>
      <c r="K513" s="155"/>
      <c r="L513" s="155"/>
      <c r="M513" s="155"/>
      <c r="N513" s="156" t="s">
        <v>109</v>
      </c>
      <c r="O513" s="156"/>
      <c r="P513" s="156"/>
      <c r="Q513" s="156"/>
      <c r="R513" s="156"/>
      <c r="S513" s="156"/>
      <c r="T513" s="156"/>
      <c r="U513" s="156"/>
      <c r="V513" s="156"/>
    </row>
    <row r="514" s="101" customFormat="true" ht="15" hidden="false" customHeight="true" outlineLevel="0" collapsed="false">
      <c r="B514" s="155" t="s">
        <v>110</v>
      </c>
      <c r="C514" s="155"/>
      <c r="D514" s="155"/>
      <c r="E514" s="155"/>
      <c r="F514" s="155"/>
      <c r="G514" s="155"/>
      <c r="H514" s="155"/>
      <c r="I514" s="155"/>
      <c r="J514" s="155"/>
      <c r="K514" s="155"/>
      <c r="L514" s="155"/>
      <c r="M514" s="155"/>
      <c r="N514" s="157" t="s">
        <v>115</v>
      </c>
      <c r="O514" s="157"/>
      <c r="P514" s="157"/>
      <c r="Q514" s="157"/>
      <c r="R514" s="157"/>
      <c r="S514" s="157"/>
      <c r="T514" s="157"/>
      <c r="U514" s="157"/>
      <c r="V514" s="157"/>
    </row>
    <row r="515" s="101" customFormat="true" ht="15" hidden="false" customHeight="true" outlineLevel="0" collapsed="false">
      <c r="B515" s="155" t="s">
        <v>110</v>
      </c>
      <c r="C515" s="155"/>
      <c r="D515" s="155"/>
      <c r="E515" s="155"/>
      <c r="F515" s="155"/>
      <c r="G515" s="155"/>
      <c r="H515" s="155"/>
      <c r="I515" s="155"/>
      <c r="J515" s="155"/>
      <c r="K515" s="155"/>
      <c r="L515" s="155"/>
      <c r="M515" s="155"/>
      <c r="N515" s="152"/>
      <c r="O515" s="152"/>
      <c r="P515" s="152"/>
      <c r="Q515" s="152"/>
      <c r="R515" s="152"/>
      <c r="S515" s="152"/>
      <c r="T515" s="152"/>
      <c r="U515" s="152"/>
      <c r="V515" s="153"/>
    </row>
    <row r="516" s="101" customFormat="true" ht="15" hidden="false" customHeight="true" outlineLevel="0" collapsed="false">
      <c r="B516" s="158"/>
      <c r="C516" s="158"/>
      <c r="D516" s="158"/>
      <c r="E516" s="158"/>
      <c r="F516" s="158"/>
      <c r="G516" s="158"/>
      <c r="H516" s="158"/>
      <c r="I516" s="158"/>
      <c r="J516" s="158"/>
      <c r="K516" s="158"/>
      <c r="L516" s="158"/>
      <c r="M516" s="158"/>
      <c r="N516" s="156" t="s">
        <v>112</v>
      </c>
      <c r="O516" s="156"/>
      <c r="P516" s="156"/>
      <c r="Q516" s="156"/>
      <c r="R516" s="156"/>
      <c r="S516" s="156"/>
      <c r="T516" s="156"/>
      <c r="U516" s="156"/>
      <c r="V516" s="156"/>
    </row>
    <row r="517" s="101" customFormat="true" ht="15" hidden="false" customHeight="true" outlineLevel="0" collapsed="false">
      <c r="B517" s="159" t="s">
        <v>113</v>
      </c>
      <c r="C517" s="159"/>
      <c r="D517" s="159"/>
      <c r="E517" s="159"/>
      <c r="F517" s="159"/>
      <c r="G517" s="159"/>
      <c r="H517" s="159"/>
      <c r="I517" s="159"/>
      <c r="J517" s="159"/>
      <c r="K517" s="159"/>
      <c r="L517" s="159"/>
      <c r="M517" s="159"/>
      <c r="N517" s="152"/>
      <c r="O517" s="152"/>
      <c r="P517" s="152"/>
      <c r="Q517" s="152"/>
      <c r="R517" s="152"/>
      <c r="S517" s="152"/>
      <c r="T517" s="152"/>
      <c r="U517" s="152"/>
      <c r="V517" s="153"/>
    </row>
    <row r="518" s="101" customFormat="true" ht="15" hidden="false" customHeight="true" outlineLevel="0" collapsed="false">
      <c r="B518" s="152"/>
      <c r="C518" s="152"/>
      <c r="D518" s="152"/>
      <c r="E518" s="152"/>
      <c r="F518" s="152"/>
      <c r="G518" s="152"/>
      <c r="H518" s="152"/>
      <c r="I518" s="152"/>
      <c r="J518" s="152"/>
      <c r="K518" s="152"/>
      <c r="L518" s="152"/>
      <c r="M518" s="152"/>
      <c r="N518" s="152"/>
      <c r="O518" s="152"/>
      <c r="P518" s="152"/>
      <c r="Q518" s="152"/>
      <c r="R518" s="152"/>
      <c r="S518" s="152"/>
      <c r="T518" s="152"/>
      <c r="U518" s="152"/>
      <c r="V518" s="153"/>
    </row>
    <row r="519" s="101" customFormat="true" ht="15" hidden="false" customHeight="true" outlineLevel="0" collapsed="false">
      <c r="B519" s="159" t="s">
        <v>114</v>
      </c>
      <c r="C519" s="159"/>
      <c r="D519" s="159"/>
      <c r="E519" s="159"/>
      <c r="F519" s="159"/>
      <c r="G519" s="159"/>
      <c r="H519" s="159"/>
      <c r="I519" s="159"/>
      <c r="J519" s="159"/>
      <c r="K519" s="159"/>
      <c r="L519" s="159"/>
      <c r="M519" s="159"/>
      <c r="N519" s="152"/>
      <c r="O519" s="152"/>
      <c r="P519" s="152"/>
      <c r="Q519" s="152"/>
      <c r="R519" s="152"/>
      <c r="S519" s="152"/>
      <c r="T519" s="152"/>
      <c r="U519" s="152"/>
      <c r="V519" s="153"/>
    </row>
    <row r="520" s="101" customFormat="true" ht="15" hidden="false" customHeight="true" outlineLevel="0" collapsed="false">
      <c r="B520" s="160"/>
      <c r="C520" s="160"/>
      <c r="D520" s="160"/>
      <c r="E520" s="160"/>
      <c r="F520" s="160"/>
      <c r="G520" s="160"/>
      <c r="H520" s="160"/>
      <c r="I520" s="160"/>
      <c r="J520" s="160"/>
      <c r="K520" s="160"/>
      <c r="L520" s="160"/>
      <c r="M520" s="160"/>
      <c r="N520" s="152"/>
      <c r="O520" s="152"/>
      <c r="P520" s="152"/>
      <c r="Q520" s="152"/>
      <c r="R520" s="152"/>
      <c r="S520" s="152"/>
      <c r="T520" s="152"/>
      <c r="U520" s="152"/>
      <c r="V520" s="153"/>
    </row>
    <row r="521" s="101" customFormat="true" ht="15" hidden="false" customHeight="true" outlineLevel="0" collapsed="false">
      <c r="B521" s="160"/>
      <c r="C521" s="160"/>
      <c r="D521" s="160"/>
      <c r="E521" s="160"/>
      <c r="F521" s="160"/>
      <c r="G521" s="160"/>
      <c r="H521" s="160"/>
      <c r="I521" s="160"/>
      <c r="J521" s="160"/>
      <c r="K521" s="160"/>
      <c r="L521" s="160"/>
      <c r="M521" s="160"/>
      <c r="N521" s="152"/>
      <c r="O521" s="152"/>
      <c r="P521" s="152"/>
      <c r="Q521" s="152"/>
      <c r="R521" s="152"/>
      <c r="S521" s="152"/>
      <c r="T521" s="152"/>
      <c r="U521" s="152"/>
      <c r="V521" s="153"/>
    </row>
    <row r="522" s="101" customFormat="true" ht="15" hidden="false" customHeight="true" outlineLevel="0" collapsed="false">
      <c r="B522" s="160"/>
      <c r="C522" s="160"/>
      <c r="D522" s="160"/>
      <c r="E522" s="160"/>
      <c r="F522" s="160"/>
      <c r="G522" s="160"/>
      <c r="H522" s="160"/>
      <c r="I522" s="160"/>
      <c r="J522" s="160"/>
      <c r="K522" s="160"/>
      <c r="L522" s="160"/>
      <c r="M522" s="160"/>
      <c r="N522" s="152"/>
      <c r="O522" s="152"/>
      <c r="P522" s="152"/>
      <c r="Q522" s="152"/>
      <c r="R522" s="152"/>
      <c r="S522" s="152"/>
      <c r="T522" s="152"/>
      <c r="U522" s="152"/>
      <c r="V522" s="153"/>
    </row>
    <row r="523" s="101" customFormat="true" ht="15" hidden="false" customHeight="true" outlineLevel="0" collapsed="false">
      <c r="B523" s="158"/>
      <c r="C523" s="158"/>
      <c r="D523" s="158"/>
      <c r="E523" s="158"/>
      <c r="F523" s="158"/>
      <c r="G523" s="158"/>
      <c r="H523" s="158"/>
      <c r="I523" s="158"/>
      <c r="J523" s="158"/>
      <c r="K523" s="158"/>
      <c r="L523" s="158"/>
      <c r="M523" s="158"/>
      <c r="N523" s="152"/>
      <c r="O523" s="152"/>
      <c r="P523" s="152"/>
      <c r="Q523" s="152"/>
      <c r="R523" s="152"/>
      <c r="S523" s="152"/>
      <c r="T523" s="152"/>
      <c r="U523" s="152"/>
      <c r="V523" s="153"/>
    </row>
    <row r="524" s="161" customFormat="true" ht="15" hidden="false" customHeight="true" outlineLevel="0" collapsed="false">
      <c r="B524" s="162"/>
      <c r="C524" s="162"/>
      <c r="D524" s="163" t="s">
        <v>0</v>
      </c>
      <c r="E524" s="161" t="s">
        <v>1</v>
      </c>
      <c r="M524" s="161" t="s">
        <v>100</v>
      </c>
      <c r="V524" s="164"/>
    </row>
    <row r="525" s="161" customFormat="true" ht="15" hidden="false" customHeight="true" outlineLevel="0" collapsed="false">
      <c r="B525" s="162"/>
      <c r="C525" s="162"/>
      <c r="D525" s="163"/>
      <c r="E525" s="165"/>
      <c r="F525" s="165"/>
      <c r="G525" s="165"/>
      <c r="H525" s="165" t="s">
        <v>3</v>
      </c>
      <c r="I525" s="165"/>
      <c r="J525" s="165"/>
      <c r="K525" s="161" t="s">
        <v>4</v>
      </c>
      <c r="V525" s="164"/>
    </row>
    <row r="526" s="166" customFormat="true" ht="18" hidden="false" customHeight="true" outlineLevel="0" collapsed="false">
      <c r="B526" s="145" t="s">
        <v>5</v>
      </c>
      <c r="C526" s="145"/>
      <c r="D526" s="145" t="s">
        <v>7</v>
      </c>
      <c r="E526" s="145" t="s">
        <v>8</v>
      </c>
      <c r="F526" s="145" t="s">
        <v>9</v>
      </c>
      <c r="G526" s="145" t="s">
        <v>88</v>
      </c>
      <c r="H526" s="145" t="s">
        <v>10</v>
      </c>
      <c r="I526" s="145"/>
      <c r="J526" s="145"/>
      <c r="K526" s="145"/>
      <c r="L526" s="145"/>
      <c r="M526" s="145"/>
      <c r="N526" s="145"/>
      <c r="O526" s="145"/>
      <c r="P526" s="145" t="s">
        <v>12</v>
      </c>
      <c r="Q526" s="145" t="s">
        <v>13</v>
      </c>
      <c r="R526" s="145" t="s">
        <v>14</v>
      </c>
      <c r="S526" s="167" t="s">
        <v>76</v>
      </c>
      <c r="T526" s="168"/>
      <c r="U526" s="168"/>
      <c r="V526" s="169"/>
    </row>
    <row r="527" s="166" customFormat="true" ht="18" hidden="false" customHeight="true" outlineLevel="0" collapsed="false">
      <c r="B527" s="145"/>
      <c r="C527" s="145"/>
      <c r="D527" s="145"/>
      <c r="E527" s="145"/>
      <c r="F527" s="145"/>
      <c r="G527" s="145"/>
      <c r="H527" s="144" t="s">
        <v>101</v>
      </c>
      <c r="I527" s="144" t="s">
        <v>102</v>
      </c>
      <c r="J527" s="144" t="s">
        <v>103</v>
      </c>
      <c r="K527" s="144" t="s">
        <v>18</v>
      </c>
      <c r="L527" s="144" t="s">
        <v>19</v>
      </c>
      <c r="M527" s="144" t="s">
        <v>104</v>
      </c>
      <c r="N527" s="144" t="s">
        <v>21</v>
      </c>
      <c r="O527" s="144" t="s">
        <v>22</v>
      </c>
      <c r="P527" s="145"/>
      <c r="Q527" s="145"/>
      <c r="R527" s="145"/>
      <c r="S527" s="167"/>
      <c r="T527" s="168"/>
      <c r="U527" s="168"/>
      <c r="V527" s="169"/>
    </row>
    <row r="528" s="146" customFormat="true" ht="18" hidden="false" customHeight="true" outlineLevel="0" collapsed="false">
      <c r="A528" s="4"/>
      <c r="B528" s="144" t="n">
        <v>30</v>
      </c>
      <c r="C528" s="144" t="n">
        <f aca="false">S1!C34</f>
        <v>30</v>
      </c>
      <c r="D528" s="147" t="str">
        <f aca="false">Ave!C34</f>
        <v>አማር ጉበና ጌታሁን</v>
      </c>
      <c r="E528" s="144" t="str">
        <f aca="false">S1!E34</f>
        <v>M</v>
      </c>
      <c r="F528" s="144" t="n">
        <f aca="false">S1!F34</f>
        <v>7</v>
      </c>
      <c r="G528" s="144" t="s">
        <v>105</v>
      </c>
      <c r="H528" s="143" t="n">
        <f aca="false">S1!G34</f>
        <v>73</v>
      </c>
      <c r="I528" s="143" t="n">
        <f aca="false">S1!H34</f>
        <v>68</v>
      </c>
      <c r="J528" s="143" t="n">
        <f aca="false">S1!I34</f>
        <v>82</v>
      </c>
      <c r="K528" s="143" t="n">
        <f aca="false">S1!J34</f>
        <v>69</v>
      </c>
      <c r="L528" s="143" t="n">
        <f aca="false">S1!K34</f>
        <v>70</v>
      </c>
      <c r="M528" s="143" t="n">
        <f aca="false">S1!L34</f>
        <v>75</v>
      </c>
      <c r="N528" s="143" t="n">
        <f aca="false">S1!M34</f>
        <v>76</v>
      </c>
      <c r="O528" s="143" t="n">
        <f aca="false">S1!N34</f>
        <v>81</v>
      </c>
      <c r="P528" s="144" t="n">
        <f aca="false">S1!P34</f>
        <v>594</v>
      </c>
      <c r="Q528" s="143" t="n">
        <f aca="false">S1!Q34</f>
        <v>74.25</v>
      </c>
      <c r="R528" s="144" t="n">
        <f aca="false">S1!R34</f>
        <v>31</v>
      </c>
      <c r="S528" s="148" t="str">
        <f aca="false">Ave!Q34</f>
        <v>ተዛውሯል</v>
      </c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170"/>
      <c r="AM528" s="170"/>
      <c r="AN528" s="170"/>
      <c r="AO528" s="170"/>
      <c r="AP528" s="170"/>
    </row>
    <row r="529" s="146" customFormat="true" ht="18" hidden="false" customHeight="true" outlineLevel="0" collapsed="false">
      <c r="A529" s="4"/>
      <c r="B529" s="144"/>
      <c r="C529" s="144"/>
      <c r="D529" s="147"/>
      <c r="E529" s="144"/>
      <c r="F529" s="144"/>
      <c r="G529" s="144" t="s">
        <v>106</v>
      </c>
      <c r="H529" s="143" t="n">
        <f aca="false">S2!G34</f>
        <v>73</v>
      </c>
      <c r="I529" s="143" t="n">
        <f aca="false">S2!H34</f>
        <v>68</v>
      </c>
      <c r="J529" s="143" t="n">
        <f aca="false">S2!I34</f>
        <v>82</v>
      </c>
      <c r="K529" s="143" t="n">
        <f aca="false">S2!J34</f>
        <v>69</v>
      </c>
      <c r="L529" s="143" t="n">
        <f aca="false">S2!K34</f>
        <v>70</v>
      </c>
      <c r="M529" s="143" t="n">
        <f aca="false">S2!L34</f>
        <v>75</v>
      </c>
      <c r="N529" s="143" t="n">
        <f aca="false">S2!M34</f>
        <v>76</v>
      </c>
      <c r="O529" s="143" t="n">
        <f aca="false">S2!N34</f>
        <v>81</v>
      </c>
      <c r="P529" s="144" t="n">
        <f aca="false">S2!P34</f>
        <v>594</v>
      </c>
      <c r="Q529" s="149" t="n">
        <f aca="false">S2!Q34</f>
        <v>74.25</v>
      </c>
      <c r="R529" s="144" t="n">
        <f aca="false">S2!R34</f>
        <v>31</v>
      </c>
      <c r="S529" s="148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170"/>
      <c r="AM529" s="170"/>
      <c r="AN529" s="170"/>
      <c r="AO529" s="170"/>
      <c r="AP529" s="170"/>
    </row>
    <row r="530" s="146" customFormat="true" ht="18" hidden="false" customHeight="true" outlineLevel="0" collapsed="false">
      <c r="A530" s="4"/>
      <c r="B530" s="144"/>
      <c r="C530" s="144"/>
      <c r="D530" s="147"/>
      <c r="E530" s="144"/>
      <c r="F530" s="144"/>
      <c r="G530" s="144" t="s">
        <v>13</v>
      </c>
      <c r="H530" s="143" t="n">
        <f aca="false">Ave!F34</f>
        <v>73</v>
      </c>
      <c r="I530" s="143" t="n">
        <f aca="false">Ave!G34</f>
        <v>68</v>
      </c>
      <c r="J530" s="143" t="n">
        <f aca="false">Ave!H34</f>
        <v>82</v>
      </c>
      <c r="K530" s="143" t="n">
        <f aca="false">Ave!I34</f>
        <v>69</v>
      </c>
      <c r="L530" s="143" t="n">
        <f aca="false">Ave!J34</f>
        <v>70</v>
      </c>
      <c r="M530" s="143" t="n">
        <f aca="false">Ave!K34</f>
        <v>75</v>
      </c>
      <c r="N530" s="143" t="n">
        <f aca="false">Ave!L34</f>
        <v>76</v>
      </c>
      <c r="O530" s="143" t="n">
        <f aca="false">Ave!M34</f>
        <v>81</v>
      </c>
      <c r="P530" s="144" t="n">
        <f aca="false">Ave!N34</f>
        <v>594</v>
      </c>
      <c r="Q530" s="143" t="n">
        <f aca="false">Ave!O34</f>
        <v>74.25</v>
      </c>
      <c r="R530" s="144" t="n">
        <f aca="false">Ave!P34</f>
        <v>31</v>
      </c>
      <c r="S530" s="148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170"/>
      <c r="AM530" s="170"/>
      <c r="AN530" s="170"/>
      <c r="AO530" s="170"/>
      <c r="AP530" s="170"/>
    </row>
    <row r="531" s="101" customFormat="true" ht="15" hidden="false" customHeight="true" outlineLevel="0" collapsed="false">
      <c r="B531" s="151"/>
      <c r="C531" s="151"/>
      <c r="D531" s="151"/>
      <c r="E531" s="151"/>
      <c r="F531" s="151"/>
      <c r="G531" s="151"/>
      <c r="H531" s="151"/>
      <c r="I531" s="151"/>
      <c r="J531" s="151"/>
      <c r="K531" s="151"/>
      <c r="L531" s="151"/>
      <c r="M531" s="151"/>
      <c r="N531" s="151"/>
      <c r="O531" s="151"/>
      <c r="P531" s="151"/>
      <c r="Q531" s="151"/>
      <c r="R531" s="151"/>
      <c r="S531" s="152"/>
      <c r="T531" s="152"/>
      <c r="U531" s="152"/>
      <c r="V531" s="153"/>
    </row>
    <row r="532" s="101" customFormat="true" ht="15" hidden="false" customHeight="true" outlineLevel="0" collapsed="false">
      <c r="B532" s="154" t="s">
        <v>107</v>
      </c>
      <c r="C532" s="154"/>
      <c r="D532" s="154"/>
      <c r="E532" s="154"/>
      <c r="F532" s="155" t="s">
        <v>108</v>
      </c>
      <c r="G532" s="155"/>
      <c r="H532" s="155"/>
      <c r="I532" s="155"/>
      <c r="J532" s="155"/>
      <c r="K532" s="155"/>
      <c r="L532" s="155"/>
      <c r="M532" s="155"/>
      <c r="N532" s="156" t="s">
        <v>109</v>
      </c>
      <c r="O532" s="156"/>
      <c r="P532" s="156"/>
      <c r="Q532" s="156"/>
      <c r="R532" s="156"/>
      <c r="S532" s="156"/>
      <c r="T532" s="156"/>
      <c r="U532" s="156"/>
      <c r="V532" s="156"/>
    </row>
    <row r="533" s="101" customFormat="true" ht="15" hidden="false" customHeight="true" outlineLevel="0" collapsed="false">
      <c r="B533" s="155" t="s">
        <v>110</v>
      </c>
      <c r="C533" s="155"/>
      <c r="D533" s="155"/>
      <c r="E533" s="155"/>
      <c r="F533" s="155"/>
      <c r="G533" s="155"/>
      <c r="H533" s="155"/>
      <c r="I533" s="155"/>
      <c r="J533" s="155"/>
      <c r="K533" s="155"/>
      <c r="L533" s="155"/>
      <c r="M533" s="155"/>
      <c r="N533" s="157" t="s">
        <v>115</v>
      </c>
      <c r="O533" s="157"/>
      <c r="P533" s="157"/>
      <c r="Q533" s="157"/>
      <c r="R533" s="157"/>
      <c r="S533" s="157"/>
      <c r="T533" s="157"/>
      <c r="U533" s="157"/>
      <c r="V533" s="157"/>
    </row>
    <row r="534" s="101" customFormat="true" ht="15" hidden="false" customHeight="true" outlineLevel="0" collapsed="false">
      <c r="B534" s="155" t="s">
        <v>110</v>
      </c>
      <c r="C534" s="155"/>
      <c r="D534" s="155"/>
      <c r="E534" s="155"/>
      <c r="F534" s="155"/>
      <c r="G534" s="155"/>
      <c r="H534" s="155"/>
      <c r="I534" s="155"/>
      <c r="J534" s="155"/>
      <c r="K534" s="155"/>
      <c r="L534" s="155"/>
      <c r="M534" s="155"/>
      <c r="N534" s="152"/>
      <c r="O534" s="152"/>
      <c r="P534" s="152"/>
      <c r="Q534" s="152"/>
      <c r="R534" s="152"/>
      <c r="S534" s="152"/>
      <c r="T534" s="152"/>
      <c r="U534" s="152"/>
      <c r="V534" s="153"/>
    </row>
    <row r="535" s="101" customFormat="true" ht="15" hidden="false" customHeight="true" outlineLevel="0" collapsed="false">
      <c r="B535" s="158"/>
      <c r="C535" s="158"/>
      <c r="D535" s="158"/>
      <c r="E535" s="158"/>
      <c r="F535" s="158"/>
      <c r="G535" s="158"/>
      <c r="H535" s="158"/>
      <c r="I535" s="158"/>
      <c r="J535" s="158"/>
      <c r="K535" s="158"/>
      <c r="L535" s="158"/>
      <c r="M535" s="158"/>
      <c r="N535" s="156" t="s">
        <v>112</v>
      </c>
      <c r="O535" s="156"/>
      <c r="P535" s="156"/>
      <c r="Q535" s="156"/>
      <c r="R535" s="156"/>
      <c r="S535" s="156"/>
      <c r="T535" s="156"/>
      <c r="U535" s="156"/>
      <c r="V535" s="156"/>
    </row>
    <row r="536" s="101" customFormat="true" ht="15" hidden="false" customHeight="true" outlineLevel="0" collapsed="false">
      <c r="B536" s="159" t="s">
        <v>113</v>
      </c>
      <c r="C536" s="159"/>
      <c r="D536" s="159"/>
      <c r="E536" s="159"/>
      <c r="F536" s="159"/>
      <c r="G536" s="159"/>
      <c r="H536" s="159"/>
      <c r="I536" s="159"/>
      <c r="J536" s="159"/>
      <c r="K536" s="159"/>
      <c r="L536" s="159"/>
      <c r="M536" s="159"/>
      <c r="N536" s="152"/>
      <c r="O536" s="152"/>
      <c r="P536" s="152"/>
      <c r="Q536" s="152"/>
      <c r="R536" s="152"/>
      <c r="S536" s="152"/>
      <c r="T536" s="152"/>
      <c r="U536" s="152"/>
      <c r="V536" s="153"/>
    </row>
    <row r="537" s="101" customFormat="true" ht="15" hidden="false" customHeight="true" outlineLevel="0" collapsed="false">
      <c r="B537" s="152"/>
      <c r="C537" s="152"/>
      <c r="D537" s="152"/>
      <c r="E537" s="152"/>
      <c r="F537" s="152"/>
      <c r="G537" s="152"/>
      <c r="H537" s="152"/>
      <c r="I537" s="152"/>
      <c r="J537" s="152"/>
      <c r="K537" s="152"/>
      <c r="L537" s="152"/>
      <c r="M537" s="152"/>
      <c r="N537" s="152"/>
      <c r="O537" s="152"/>
      <c r="P537" s="152"/>
      <c r="Q537" s="152"/>
      <c r="R537" s="152"/>
      <c r="S537" s="152"/>
      <c r="T537" s="152"/>
      <c r="U537" s="152"/>
      <c r="V537" s="153"/>
    </row>
    <row r="538" s="101" customFormat="true" ht="15" hidden="false" customHeight="true" outlineLevel="0" collapsed="false">
      <c r="B538" s="159" t="s">
        <v>114</v>
      </c>
      <c r="C538" s="159"/>
      <c r="D538" s="159"/>
      <c r="E538" s="159"/>
      <c r="F538" s="159"/>
      <c r="G538" s="159"/>
      <c r="H538" s="159"/>
      <c r="I538" s="159"/>
      <c r="J538" s="159"/>
      <c r="K538" s="159"/>
      <c r="L538" s="159"/>
      <c r="M538" s="159"/>
      <c r="N538" s="152"/>
      <c r="O538" s="152"/>
      <c r="P538" s="152"/>
      <c r="Q538" s="152"/>
      <c r="R538" s="152"/>
      <c r="S538" s="152"/>
      <c r="T538" s="152"/>
      <c r="U538" s="152"/>
      <c r="V538" s="153"/>
    </row>
    <row r="539" s="101" customFormat="true" ht="15" hidden="false" customHeight="true" outlineLevel="0" collapsed="false">
      <c r="B539" s="160"/>
      <c r="C539" s="160"/>
      <c r="D539" s="160"/>
      <c r="E539" s="160"/>
      <c r="F539" s="160"/>
      <c r="G539" s="160"/>
      <c r="H539" s="160"/>
      <c r="I539" s="160"/>
      <c r="J539" s="160"/>
      <c r="K539" s="160"/>
      <c r="L539" s="160"/>
      <c r="M539" s="160"/>
      <c r="N539" s="152"/>
      <c r="O539" s="152"/>
      <c r="P539" s="152"/>
      <c r="Q539" s="152"/>
      <c r="R539" s="152"/>
      <c r="S539" s="152"/>
      <c r="T539" s="152"/>
      <c r="U539" s="152"/>
      <c r="V539" s="153"/>
    </row>
    <row r="540" s="101" customFormat="true" ht="15" hidden="false" customHeight="true" outlineLevel="0" collapsed="false">
      <c r="B540" s="158"/>
      <c r="C540" s="158"/>
      <c r="D540" s="158"/>
      <c r="E540" s="158"/>
      <c r="F540" s="158"/>
      <c r="G540" s="158"/>
      <c r="H540" s="158"/>
      <c r="I540" s="158"/>
      <c r="J540" s="158"/>
      <c r="K540" s="158"/>
      <c r="L540" s="158"/>
      <c r="M540" s="158"/>
      <c r="N540" s="152"/>
      <c r="O540" s="152"/>
      <c r="P540" s="152"/>
      <c r="Q540" s="152"/>
      <c r="R540" s="152"/>
      <c r="S540" s="152"/>
      <c r="T540" s="152"/>
      <c r="U540" s="152"/>
      <c r="V540" s="153"/>
    </row>
    <row r="541" s="161" customFormat="true" ht="15" hidden="false" customHeight="true" outlineLevel="0" collapsed="false">
      <c r="B541" s="162"/>
      <c r="C541" s="162"/>
      <c r="D541" s="163" t="s">
        <v>0</v>
      </c>
      <c r="E541" s="161" t="s">
        <v>1</v>
      </c>
      <c r="M541" s="161" t="s">
        <v>100</v>
      </c>
      <c r="V541" s="164"/>
    </row>
    <row r="542" s="161" customFormat="true" ht="15" hidden="false" customHeight="true" outlineLevel="0" collapsed="false">
      <c r="B542" s="162"/>
      <c r="C542" s="162"/>
      <c r="D542" s="163"/>
      <c r="E542" s="165"/>
      <c r="F542" s="165"/>
      <c r="G542" s="165"/>
      <c r="H542" s="165" t="s">
        <v>3</v>
      </c>
      <c r="I542" s="165"/>
      <c r="J542" s="165"/>
      <c r="K542" s="161" t="s">
        <v>4</v>
      </c>
      <c r="V542" s="164"/>
    </row>
    <row r="543" s="166" customFormat="true" ht="18" hidden="false" customHeight="true" outlineLevel="0" collapsed="false">
      <c r="B543" s="145" t="s">
        <v>5</v>
      </c>
      <c r="C543" s="145"/>
      <c r="D543" s="145" t="s">
        <v>7</v>
      </c>
      <c r="E543" s="145" t="s">
        <v>8</v>
      </c>
      <c r="F543" s="145" t="s">
        <v>9</v>
      </c>
      <c r="G543" s="145" t="s">
        <v>88</v>
      </c>
      <c r="H543" s="145" t="s">
        <v>10</v>
      </c>
      <c r="I543" s="145"/>
      <c r="J543" s="145"/>
      <c r="K543" s="145"/>
      <c r="L543" s="145"/>
      <c r="M543" s="145"/>
      <c r="N543" s="145"/>
      <c r="O543" s="145"/>
      <c r="P543" s="145" t="s">
        <v>12</v>
      </c>
      <c r="Q543" s="145" t="s">
        <v>13</v>
      </c>
      <c r="R543" s="145" t="s">
        <v>14</v>
      </c>
      <c r="S543" s="167" t="s">
        <v>76</v>
      </c>
      <c r="T543" s="168"/>
      <c r="U543" s="168"/>
      <c r="V543" s="169"/>
    </row>
    <row r="544" s="166" customFormat="true" ht="18" hidden="false" customHeight="true" outlineLevel="0" collapsed="false">
      <c r="B544" s="145"/>
      <c r="C544" s="145"/>
      <c r="D544" s="145"/>
      <c r="E544" s="145"/>
      <c r="F544" s="145"/>
      <c r="G544" s="145"/>
      <c r="H544" s="144" t="s">
        <v>101</v>
      </c>
      <c r="I544" s="144" t="s">
        <v>102</v>
      </c>
      <c r="J544" s="144" t="s">
        <v>103</v>
      </c>
      <c r="K544" s="144" t="s">
        <v>18</v>
      </c>
      <c r="L544" s="144" t="s">
        <v>19</v>
      </c>
      <c r="M544" s="144" t="s">
        <v>104</v>
      </c>
      <c r="N544" s="144" t="s">
        <v>21</v>
      </c>
      <c r="O544" s="144" t="s">
        <v>22</v>
      </c>
      <c r="P544" s="145"/>
      <c r="Q544" s="145"/>
      <c r="R544" s="145"/>
      <c r="S544" s="167"/>
      <c r="T544" s="168"/>
      <c r="U544" s="168"/>
      <c r="V544" s="169"/>
    </row>
    <row r="545" s="146" customFormat="true" ht="18" hidden="false" customHeight="true" outlineLevel="0" collapsed="false">
      <c r="A545" s="4"/>
      <c r="B545" s="144" t="n">
        <v>31</v>
      </c>
      <c r="C545" s="144" t="n">
        <f aca="false">S1!C35</f>
        <v>31</v>
      </c>
      <c r="D545" s="147" t="str">
        <f aca="false">Ave!C35</f>
        <v>አብደላህዙልቢጀደይን ሰኢድ እንድሪስ</v>
      </c>
      <c r="E545" s="144" t="str">
        <f aca="false">S1!E35</f>
        <v>M</v>
      </c>
      <c r="F545" s="144" t="n">
        <f aca="false">S1!F35</f>
        <v>7</v>
      </c>
      <c r="G545" s="144" t="s">
        <v>105</v>
      </c>
      <c r="H545" s="143" t="n">
        <f aca="false">S1!G35</f>
        <v>88</v>
      </c>
      <c r="I545" s="143" t="n">
        <f aca="false">S1!H35</f>
        <v>73</v>
      </c>
      <c r="J545" s="143" t="n">
        <f aca="false">S1!I35</f>
        <v>88</v>
      </c>
      <c r="K545" s="143" t="n">
        <f aca="false">S1!J35</f>
        <v>88</v>
      </c>
      <c r="L545" s="143" t="n">
        <f aca="false">S1!K35</f>
        <v>79</v>
      </c>
      <c r="M545" s="143" t="n">
        <f aca="false">S1!L35</f>
        <v>74</v>
      </c>
      <c r="N545" s="143" t="n">
        <f aca="false">S1!M35</f>
        <v>71</v>
      </c>
      <c r="O545" s="143" t="n">
        <f aca="false">S1!N35</f>
        <v>85</v>
      </c>
      <c r="P545" s="144" t="n">
        <f aca="false">S1!P35</f>
        <v>646</v>
      </c>
      <c r="Q545" s="143" t="n">
        <f aca="false">S1!Q35</f>
        <v>80.75</v>
      </c>
      <c r="R545" s="144" t="n">
        <f aca="false">S1!R35</f>
        <v>20</v>
      </c>
      <c r="S545" s="148" t="str">
        <f aca="false">Ave!Q35</f>
        <v>ተዛውሯል</v>
      </c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170"/>
      <c r="AM545" s="170"/>
      <c r="AN545" s="170"/>
      <c r="AO545" s="170"/>
      <c r="AP545" s="170"/>
    </row>
    <row r="546" s="146" customFormat="true" ht="18" hidden="false" customHeight="true" outlineLevel="0" collapsed="false">
      <c r="A546" s="4"/>
      <c r="B546" s="144"/>
      <c r="C546" s="144"/>
      <c r="D546" s="147"/>
      <c r="E546" s="144"/>
      <c r="F546" s="144"/>
      <c r="G546" s="144" t="s">
        <v>106</v>
      </c>
      <c r="H546" s="143" t="n">
        <f aca="false">S2!G35</f>
        <v>88</v>
      </c>
      <c r="I546" s="143" t="n">
        <f aca="false">S2!H35</f>
        <v>73</v>
      </c>
      <c r="J546" s="143" t="n">
        <f aca="false">S2!I35</f>
        <v>88</v>
      </c>
      <c r="K546" s="143" t="n">
        <f aca="false">S2!J35</f>
        <v>88</v>
      </c>
      <c r="L546" s="143" t="n">
        <f aca="false">S2!K35</f>
        <v>79</v>
      </c>
      <c r="M546" s="143" t="n">
        <f aca="false">S2!L35</f>
        <v>74</v>
      </c>
      <c r="N546" s="143" t="n">
        <f aca="false">S2!M35</f>
        <v>71</v>
      </c>
      <c r="O546" s="143" t="n">
        <f aca="false">S2!N35</f>
        <v>85</v>
      </c>
      <c r="P546" s="144" t="n">
        <f aca="false">S2!P35</f>
        <v>646</v>
      </c>
      <c r="Q546" s="149" t="n">
        <f aca="false">S2!Q35</f>
        <v>80.75</v>
      </c>
      <c r="R546" s="144" t="n">
        <f aca="false">S2!R35</f>
        <v>20</v>
      </c>
      <c r="S546" s="148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170"/>
      <c r="AM546" s="170"/>
      <c r="AN546" s="170"/>
      <c r="AO546" s="170"/>
      <c r="AP546" s="170"/>
    </row>
    <row r="547" s="146" customFormat="true" ht="18" hidden="false" customHeight="true" outlineLevel="0" collapsed="false">
      <c r="A547" s="4"/>
      <c r="B547" s="144"/>
      <c r="C547" s="144"/>
      <c r="D547" s="147"/>
      <c r="E547" s="144"/>
      <c r="F547" s="144"/>
      <c r="G547" s="144" t="s">
        <v>13</v>
      </c>
      <c r="H547" s="143" t="n">
        <f aca="false">Ave!F35</f>
        <v>88</v>
      </c>
      <c r="I547" s="143" t="n">
        <f aca="false">Ave!G35</f>
        <v>73</v>
      </c>
      <c r="J547" s="143" t="n">
        <f aca="false">Ave!H35</f>
        <v>88</v>
      </c>
      <c r="K547" s="143" t="n">
        <f aca="false">Ave!I35</f>
        <v>88</v>
      </c>
      <c r="L547" s="143" t="n">
        <f aca="false">Ave!J35</f>
        <v>79</v>
      </c>
      <c r="M547" s="143" t="n">
        <f aca="false">Ave!K35</f>
        <v>74</v>
      </c>
      <c r="N547" s="143" t="n">
        <f aca="false">Ave!L35</f>
        <v>71</v>
      </c>
      <c r="O547" s="143" t="n">
        <f aca="false">Ave!M35</f>
        <v>85</v>
      </c>
      <c r="P547" s="144" t="n">
        <f aca="false">Ave!N35</f>
        <v>646</v>
      </c>
      <c r="Q547" s="143" t="n">
        <f aca="false">Ave!O35</f>
        <v>80.75</v>
      </c>
      <c r="R547" s="144" t="n">
        <f aca="false">Ave!P35</f>
        <v>20</v>
      </c>
      <c r="S547" s="148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170"/>
      <c r="AM547" s="170"/>
      <c r="AN547" s="170"/>
      <c r="AO547" s="170"/>
      <c r="AP547" s="170"/>
    </row>
    <row r="548" s="101" customFormat="true" ht="15" hidden="false" customHeight="true" outlineLevel="0" collapsed="false">
      <c r="B548" s="151"/>
      <c r="C548" s="151"/>
      <c r="D548" s="151"/>
      <c r="E548" s="151"/>
      <c r="F548" s="151"/>
      <c r="G548" s="151"/>
      <c r="H548" s="151"/>
      <c r="I548" s="151"/>
      <c r="J548" s="151"/>
      <c r="K548" s="151"/>
      <c r="L548" s="151"/>
      <c r="M548" s="151"/>
      <c r="N548" s="151"/>
      <c r="O548" s="151"/>
      <c r="P548" s="151"/>
      <c r="Q548" s="151"/>
      <c r="R548" s="151"/>
      <c r="S548" s="152"/>
      <c r="T548" s="152"/>
      <c r="U548" s="152"/>
      <c r="V548" s="153"/>
    </row>
    <row r="549" s="101" customFormat="true" ht="15" hidden="false" customHeight="true" outlineLevel="0" collapsed="false">
      <c r="B549" s="154" t="s">
        <v>107</v>
      </c>
      <c r="C549" s="154"/>
      <c r="D549" s="154"/>
      <c r="E549" s="154"/>
      <c r="F549" s="155" t="s">
        <v>108</v>
      </c>
      <c r="G549" s="155"/>
      <c r="H549" s="155"/>
      <c r="I549" s="155"/>
      <c r="J549" s="155"/>
      <c r="K549" s="155"/>
      <c r="L549" s="155"/>
      <c r="M549" s="155"/>
      <c r="N549" s="156" t="s">
        <v>109</v>
      </c>
      <c r="O549" s="156"/>
      <c r="P549" s="156"/>
      <c r="Q549" s="156"/>
      <c r="R549" s="156"/>
      <c r="S549" s="156"/>
      <c r="T549" s="156"/>
      <c r="U549" s="156"/>
      <c r="V549" s="156"/>
    </row>
    <row r="550" s="101" customFormat="true" ht="15" hidden="false" customHeight="true" outlineLevel="0" collapsed="false">
      <c r="B550" s="155" t="s">
        <v>110</v>
      </c>
      <c r="C550" s="155"/>
      <c r="D550" s="155"/>
      <c r="E550" s="155"/>
      <c r="F550" s="155"/>
      <c r="G550" s="155"/>
      <c r="H550" s="155"/>
      <c r="I550" s="155"/>
      <c r="J550" s="155"/>
      <c r="K550" s="155"/>
      <c r="L550" s="155"/>
      <c r="M550" s="155"/>
      <c r="N550" s="157" t="s">
        <v>115</v>
      </c>
      <c r="O550" s="157"/>
      <c r="P550" s="157"/>
      <c r="Q550" s="157"/>
      <c r="R550" s="157"/>
      <c r="S550" s="157"/>
      <c r="T550" s="157"/>
      <c r="U550" s="157"/>
      <c r="V550" s="157"/>
    </row>
    <row r="551" s="101" customFormat="true" ht="15" hidden="false" customHeight="true" outlineLevel="0" collapsed="false">
      <c r="B551" s="155" t="s">
        <v>110</v>
      </c>
      <c r="C551" s="155"/>
      <c r="D551" s="155"/>
      <c r="E551" s="155"/>
      <c r="F551" s="155"/>
      <c r="G551" s="155"/>
      <c r="H551" s="155"/>
      <c r="I551" s="155"/>
      <c r="J551" s="155"/>
      <c r="K551" s="155"/>
      <c r="L551" s="155"/>
      <c r="M551" s="155"/>
      <c r="N551" s="152"/>
      <c r="O551" s="152"/>
      <c r="P551" s="152"/>
      <c r="Q551" s="152"/>
      <c r="R551" s="152"/>
      <c r="S551" s="152"/>
      <c r="T551" s="152"/>
      <c r="U551" s="152"/>
      <c r="V551" s="153"/>
    </row>
    <row r="552" s="101" customFormat="true" ht="15" hidden="false" customHeight="true" outlineLevel="0" collapsed="false">
      <c r="B552" s="158"/>
      <c r="C552" s="158"/>
      <c r="D552" s="158"/>
      <c r="E552" s="158"/>
      <c r="F552" s="158"/>
      <c r="G552" s="158"/>
      <c r="H552" s="158"/>
      <c r="I552" s="158"/>
      <c r="J552" s="158"/>
      <c r="K552" s="158"/>
      <c r="L552" s="158"/>
      <c r="M552" s="158"/>
      <c r="N552" s="156" t="s">
        <v>112</v>
      </c>
      <c r="O552" s="156"/>
      <c r="P552" s="156"/>
      <c r="Q552" s="156"/>
      <c r="R552" s="156"/>
      <c r="S552" s="156"/>
      <c r="T552" s="156"/>
      <c r="U552" s="156"/>
      <c r="V552" s="156"/>
    </row>
    <row r="553" s="101" customFormat="true" ht="15" hidden="false" customHeight="true" outlineLevel="0" collapsed="false">
      <c r="B553" s="159" t="s">
        <v>113</v>
      </c>
      <c r="C553" s="159"/>
      <c r="D553" s="159"/>
      <c r="E553" s="159"/>
      <c r="F553" s="159"/>
      <c r="G553" s="159"/>
      <c r="H553" s="159"/>
      <c r="I553" s="159"/>
      <c r="J553" s="159"/>
      <c r="K553" s="159"/>
      <c r="L553" s="159"/>
      <c r="M553" s="159"/>
      <c r="N553" s="152"/>
      <c r="O553" s="152"/>
      <c r="P553" s="152"/>
      <c r="Q553" s="152"/>
      <c r="R553" s="152"/>
      <c r="S553" s="152"/>
      <c r="T553" s="152"/>
      <c r="U553" s="152"/>
      <c r="V553" s="153"/>
    </row>
    <row r="554" s="101" customFormat="true" ht="15" hidden="false" customHeight="true" outlineLevel="0" collapsed="false">
      <c r="B554" s="152"/>
      <c r="C554" s="152"/>
      <c r="D554" s="152"/>
      <c r="E554" s="152"/>
      <c r="F554" s="152"/>
      <c r="G554" s="152"/>
      <c r="H554" s="152"/>
      <c r="I554" s="152"/>
      <c r="J554" s="152"/>
      <c r="K554" s="152"/>
      <c r="L554" s="152"/>
      <c r="M554" s="152"/>
      <c r="N554" s="152"/>
      <c r="O554" s="152"/>
      <c r="P554" s="152"/>
      <c r="Q554" s="152"/>
      <c r="R554" s="152"/>
      <c r="S554" s="152"/>
      <c r="T554" s="152"/>
      <c r="U554" s="152"/>
      <c r="V554" s="153"/>
    </row>
    <row r="555" s="101" customFormat="true" ht="15" hidden="false" customHeight="true" outlineLevel="0" collapsed="false">
      <c r="B555" s="159" t="s">
        <v>114</v>
      </c>
      <c r="C555" s="159"/>
      <c r="D555" s="159"/>
      <c r="E555" s="159"/>
      <c r="F555" s="159"/>
      <c r="G555" s="159"/>
      <c r="H555" s="159"/>
      <c r="I555" s="159"/>
      <c r="J555" s="159"/>
      <c r="K555" s="159"/>
      <c r="L555" s="159"/>
      <c r="M555" s="159"/>
      <c r="N555" s="152"/>
      <c r="O555" s="152"/>
      <c r="P555" s="152"/>
      <c r="Q555" s="152"/>
      <c r="R555" s="152"/>
      <c r="S555" s="152"/>
      <c r="T555" s="152"/>
      <c r="U555" s="152"/>
      <c r="V555" s="153"/>
    </row>
    <row r="556" s="101" customFormat="true" ht="15" hidden="false" customHeight="true" outlineLevel="0" collapsed="false">
      <c r="B556" s="160"/>
      <c r="C556" s="160"/>
      <c r="D556" s="160"/>
      <c r="E556" s="160"/>
      <c r="F556" s="160"/>
      <c r="G556" s="160"/>
      <c r="H556" s="160"/>
      <c r="I556" s="160"/>
      <c r="J556" s="160"/>
      <c r="K556" s="160"/>
      <c r="L556" s="160"/>
      <c r="M556" s="160"/>
      <c r="N556" s="152"/>
      <c r="O556" s="152"/>
      <c r="P556" s="152"/>
      <c r="Q556" s="152"/>
      <c r="R556" s="152"/>
      <c r="S556" s="152"/>
      <c r="T556" s="152"/>
      <c r="U556" s="152"/>
      <c r="V556" s="153"/>
    </row>
    <row r="557" s="101" customFormat="true" ht="15" hidden="false" customHeight="true" outlineLevel="0" collapsed="false">
      <c r="B557" s="160"/>
      <c r="C557" s="160"/>
      <c r="D557" s="160"/>
      <c r="E557" s="160"/>
      <c r="F557" s="160"/>
      <c r="G557" s="160"/>
      <c r="H557" s="160"/>
      <c r="I557" s="160"/>
      <c r="J557" s="160"/>
      <c r="K557" s="160"/>
      <c r="L557" s="160"/>
      <c r="M557" s="160"/>
      <c r="N557" s="152"/>
      <c r="O557" s="152"/>
      <c r="P557" s="152"/>
      <c r="Q557" s="152"/>
      <c r="R557" s="152"/>
      <c r="S557" s="152"/>
      <c r="T557" s="152"/>
      <c r="U557" s="152"/>
      <c r="V557" s="153"/>
    </row>
    <row r="558" s="101" customFormat="true" ht="15" hidden="false" customHeight="true" outlineLevel="0" collapsed="false">
      <c r="B558" s="160"/>
      <c r="C558" s="160"/>
      <c r="D558" s="160"/>
      <c r="E558" s="160"/>
      <c r="F558" s="160"/>
      <c r="G558" s="160"/>
      <c r="H558" s="160"/>
      <c r="I558" s="160"/>
      <c r="J558" s="160"/>
      <c r="K558" s="160"/>
      <c r="L558" s="160"/>
      <c r="M558" s="160"/>
      <c r="N558" s="152"/>
      <c r="O558" s="152"/>
      <c r="P558" s="152"/>
      <c r="Q558" s="152"/>
      <c r="R558" s="152"/>
      <c r="S558" s="152"/>
      <c r="T558" s="152"/>
      <c r="U558" s="152"/>
      <c r="V558" s="153"/>
    </row>
    <row r="559" s="101" customFormat="true" ht="15" hidden="false" customHeight="true" outlineLevel="0" collapsed="false">
      <c r="B559" s="158"/>
      <c r="C559" s="158"/>
      <c r="D559" s="158"/>
      <c r="E559" s="158"/>
      <c r="F559" s="158"/>
      <c r="G559" s="158"/>
      <c r="H559" s="158"/>
      <c r="I559" s="158"/>
      <c r="J559" s="158"/>
      <c r="K559" s="158"/>
      <c r="L559" s="158"/>
      <c r="M559" s="158"/>
      <c r="N559" s="152"/>
      <c r="O559" s="152"/>
      <c r="P559" s="152"/>
      <c r="Q559" s="152"/>
      <c r="R559" s="152"/>
      <c r="S559" s="152"/>
      <c r="T559" s="152"/>
      <c r="U559" s="152"/>
      <c r="V559" s="153"/>
    </row>
    <row r="560" s="161" customFormat="true" ht="15" hidden="false" customHeight="true" outlineLevel="0" collapsed="false">
      <c r="B560" s="162"/>
      <c r="C560" s="162"/>
      <c r="D560" s="163" t="s">
        <v>0</v>
      </c>
      <c r="E560" s="161" t="s">
        <v>1</v>
      </c>
      <c r="M560" s="161" t="s">
        <v>100</v>
      </c>
      <c r="V560" s="164"/>
    </row>
    <row r="561" s="161" customFormat="true" ht="15" hidden="false" customHeight="true" outlineLevel="0" collapsed="false">
      <c r="B561" s="162"/>
      <c r="C561" s="162"/>
      <c r="D561" s="163"/>
      <c r="E561" s="165"/>
      <c r="F561" s="165"/>
      <c r="G561" s="165"/>
      <c r="H561" s="165" t="s">
        <v>3</v>
      </c>
      <c r="I561" s="165"/>
      <c r="J561" s="165"/>
      <c r="K561" s="161" t="s">
        <v>4</v>
      </c>
      <c r="V561" s="164"/>
    </row>
    <row r="562" s="166" customFormat="true" ht="18" hidden="false" customHeight="true" outlineLevel="0" collapsed="false">
      <c r="B562" s="145" t="s">
        <v>5</v>
      </c>
      <c r="C562" s="145"/>
      <c r="D562" s="145" t="s">
        <v>7</v>
      </c>
      <c r="E562" s="145" t="s">
        <v>8</v>
      </c>
      <c r="F562" s="145" t="s">
        <v>9</v>
      </c>
      <c r="G562" s="145" t="s">
        <v>88</v>
      </c>
      <c r="H562" s="145" t="s">
        <v>10</v>
      </c>
      <c r="I562" s="145"/>
      <c r="J562" s="145"/>
      <c r="K562" s="145"/>
      <c r="L562" s="145"/>
      <c r="M562" s="145"/>
      <c r="N562" s="145"/>
      <c r="O562" s="145"/>
      <c r="P562" s="145" t="s">
        <v>12</v>
      </c>
      <c r="Q562" s="145" t="s">
        <v>13</v>
      </c>
      <c r="R562" s="145" t="s">
        <v>14</v>
      </c>
      <c r="S562" s="167" t="s">
        <v>76</v>
      </c>
      <c r="T562" s="168"/>
      <c r="U562" s="168"/>
      <c r="V562" s="169"/>
    </row>
    <row r="563" s="166" customFormat="true" ht="18" hidden="false" customHeight="true" outlineLevel="0" collapsed="false">
      <c r="B563" s="145"/>
      <c r="C563" s="145"/>
      <c r="D563" s="145"/>
      <c r="E563" s="145"/>
      <c r="F563" s="145"/>
      <c r="G563" s="145"/>
      <c r="H563" s="144" t="s">
        <v>101</v>
      </c>
      <c r="I563" s="144" t="s">
        <v>102</v>
      </c>
      <c r="J563" s="144" t="s">
        <v>103</v>
      </c>
      <c r="K563" s="144" t="s">
        <v>18</v>
      </c>
      <c r="L563" s="144" t="s">
        <v>19</v>
      </c>
      <c r="M563" s="144" t="s">
        <v>104</v>
      </c>
      <c r="N563" s="144" t="s">
        <v>21</v>
      </c>
      <c r="O563" s="144" t="s">
        <v>22</v>
      </c>
      <c r="P563" s="145"/>
      <c r="Q563" s="145"/>
      <c r="R563" s="145"/>
      <c r="S563" s="167"/>
      <c r="T563" s="168"/>
      <c r="U563" s="168"/>
      <c r="V563" s="169"/>
    </row>
    <row r="564" s="146" customFormat="true" ht="18" hidden="false" customHeight="true" outlineLevel="0" collapsed="false">
      <c r="A564" s="4"/>
      <c r="B564" s="144" t="n">
        <v>32</v>
      </c>
      <c r="C564" s="144" t="n">
        <f aca="false">S1!C36</f>
        <v>32</v>
      </c>
      <c r="D564" s="147" t="str">
        <f aca="false">Ave!C36</f>
        <v>አብዱረህማን ሙሀመድ አወል</v>
      </c>
      <c r="E564" s="144" t="str">
        <f aca="false">S1!E36</f>
        <v>M</v>
      </c>
      <c r="F564" s="144" t="n">
        <f aca="false">S1!F36</f>
        <v>7</v>
      </c>
      <c r="G564" s="144" t="s">
        <v>105</v>
      </c>
      <c r="H564" s="143" t="n">
        <f aca="false">S1!G36</f>
        <v>91</v>
      </c>
      <c r="I564" s="143" t="n">
        <f aca="false">S1!H36</f>
        <v>80</v>
      </c>
      <c r="J564" s="143" t="n">
        <f aca="false">S1!I36</f>
        <v>88</v>
      </c>
      <c r="K564" s="143" t="n">
        <f aca="false">S1!J36</f>
        <v>85</v>
      </c>
      <c r="L564" s="143" t="n">
        <f aca="false">S1!K36</f>
        <v>91</v>
      </c>
      <c r="M564" s="143" t="n">
        <f aca="false">S1!L36</f>
        <v>81</v>
      </c>
      <c r="N564" s="143" t="n">
        <f aca="false">S1!M36</f>
        <v>82</v>
      </c>
      <c r="O564" s="143" t="n">
        <f aca="false">S1!N36</f>
        <v>77</v>
      </c>
      <c r="P564" s="144" t="n">
        <f aca="false">S1!P36</f>
        <v>675</v>
      </c>
      <c r="Q564" s="143" t="n">
        <f aca="false">S1!Q36</f>
        <v>84.375</v>
      </c>
      <c r="R564" s="144" t="n">
        <f aca="false">S1!R36</f>
        <v>12</v>
      </c>
      <c r="S564" s="148" t="str">
        <f aca="false">Ave!Q36</f>
        <v>ተዛውሯል</v>
      </c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170"/>
      <c r="AM564" s="170"/>
      <c r="AN564" s="170"/>
      <c r="AO564" s="170"/>
      <c r="AP564" s="170"/>
    </row>
    <row r="565" s="146" customFormat="true" ht="18" hidden="false" customHeight="true" outlineLevel="0" collapsed="false">
      <c r="A565" s="4"/>
      <c r="B565" s="144"/>
      <c r="C565" s="144"/>
      <c r="D565" s="147"/>
      <c r="E565" s="144"/>
      <c r="F565" s="144"/>
      <c r="G565" s="144" t="s">
        <v>106</v>
      </c>
      <c r="H565" s="143" t="n">
        <f aca="false">S2!G36</f>
        <v>91</v>
      </c>
      <c r="I565" s="143" t="n">
        <f aca="false">S2!H36</f>
        <v>80</v>
      </c>
      <c r="J565" s="143" t="n">
        <f aca="false">S2!I36</f>
        <v>88</v>
      </c>
      <c r="K565" s="143" t="n">
        <f aca="false">S2!J36</f>
        <v>85</v>
      </c>
      <c r="L565" s="143" t="n">
        <f aca="false">S2!K36</f>
        <v>91</v>
      </c>
      <c r="M565" s="143" t="n">
        <f aca="false">S2!L36</f>
        <v>81</v>
      </c>
      <c r="N565" s="143" t="n">
        <f aca="false">S2!M36</f>
        <v>82</v>
      </c>
      <c r="O565" s="143" t="n">
        <f aca="false">S2!N36</f>
        <v>77</v>
      </c>
      <c r="P565" s="144" t="n">
        <f aca="false">S2!P36</f>
        <v>675</v>
      </c>
      <c r="Q565" s="149" t="n">
        <f aca="false">S2!Q36</f>
        <v>84.375</v>
      </c>
      <c r="R565" s="144" t="n">
        <f aca="false">S2!R36</f>
        <v>12</v>
      </c>
      <c r="S565" s="148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170"/>
      <c r="AM565" s="170"/>
      <c r="AN565" s="170"/>
      <c r="AO565" s="170"/>
      <c r="AP565" s="170"/>
    </row>
    <row r="566" s="146" customFormat="true" ht="18" hidden="false" customHeight="true" outlineLevel="0" collapsed="false">
      <c r="A566" s="4"/>
      <c r="B566" s="144"/>
      <c r="C566" s="144"/>
      <c r="D566" s="147"/>
      <c r="E566" s="144"/>
      <c r="F566" s="144"/>
      <c r="G566" s="144" t="s">
        <v>13</v>
      </c>
      <c r="H566" s="143" t="n">
        <f aca="false">Ave!F36</f>
        <v>91</v>
      </c>
      <c r="I566" s="143" t="n">
        <f aca="false">Ave!G36</f>
        <v>80</v>
      </c>
      <c r="J566" s="143" t="n">
        <f aca="false">Ave!H36</f>
        <v>88</v>
      </c>
      <c r="K566" s="143" t="n">
        <f aca="false">Ave!I36</f>
        <v>85</v>
      </c>
      <c r="L566" s="143" t="n">
        <f aca="false">Ave!J36</f>
        <v>91</v>
      </c>
      <c r="M566" s="143" t="n">
        <f aca="false">Ave!K36</f>
        <v>81</v>
      </c>
      <c r="N566" s="143" t="n">
        <f aca="false">Ave!L36</f>
        <v>82</v>
      </c>
      <c r="O566" s="143" t="n">
        <f aca="false">Ave!M36</f>
        <v>77</v>
      </c>
      <c r="P566" s="144" t="n">
        <f aca="false">Ave!N36</f>
        <v>675</v>
      </c>
      <c r="Q566" s="143" t="n">
        <f aca="false">Ave!O36</f>
        <v>84.375</v>
      </c>
      <c r="R566" s="144" t="n">
        <f aca="false">Ave!P36</f>
        <v>12</v>
      </c>
      <c r="S566" s="148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170"/>
      <c r="AM566" s="170"/>
      <c r="AN566" s="170"/>
      <c r="AO566" s="170"/>
      <c r="AP566" s="170"/>
    </row>
    <row r="567" s="101" customFormat="true" ht="15" hidden="false" customHeight="true" outlineLevel="0" collapsed="false">
      <c r="B567" s="151"/>
      <c r="C567" s="151"/>
      <c r="D567" s="151"/>
      <c r="E567" s="151"/>
      <c r="F567" s="151"/>
      <c r="G567" s="151"/>
      <c r="H567" s="151"/>
      <c r="I567" s="151"/>
      <c r="J567" s="151"/>
      <c r="K567" s="151"/>
      <c r="L567" s="151"/>
      <c r="M567" s="151"/>
      <c r="N567" s="151"/>
      <c r="O567" s="151"/>
      <c r="P567" s="151"/>
      <c r="Q567" s="151"/>
      <c r="R567" s="151"/>
      <c r="S567" s="152"/>
      <c r="T567" s="152"/>
      <c r="U567" s="152"/>
      <c r="V567" s="153"/>
    </row>
    <row r="568" s="101" customFormat="true" ht="15" hidden="false" customHeight="true" outlineLevel="0" collapsed="false">
      <c r="B568" s="154" t="s">
        <v>107</v>
      </c>
      <c r="C568" s="154"/>
      <c r="D568" s="154"/>
      <c r="E568" s="154"/>
      <c r="F568" s="155" t="s">
        <v>108</v>
      </c>
      <c r="G568" s="155"/>
      <c r="H568" s="155"/>
      <c r="I568" s="155"/>
      <c r="J568" s="155"/>
      <c r="K568" s="155"/>
      <c r="L568" s="155"/>
      <c r="M568" s="155"/>
      <c r="N568" s="156" t="s">
        <v>109</v>
      </c>
      <c r="O568" s="156"/>
      <c r="P568" s="156"/>
      <c r="Q568" s="156"/>
      <c r="R568" s="156"/>
      <c r="S568" s="156"/>
      <c r="T568" s="156"/>
      <c r="U568" s="156"/>
      <c r="V568" s="156"/>
    </row>
    <row r="569" s="101" customFormat="true" ht="15" hidden="false" customHeight="true" outlineLevel="0" collapsed="false">
      <c r="B569" s="155" t="s">
        <v>110</v>
      </c>
      <c r="C569" s="155"/>
      <c r="D569" s="155"/>
      <c r="E569" s="155"/>
      <c r="F569" s="155"/>
      <c r="G569" s="155"/>
      <c r="H569" s="155"/>
      <c r="I569" s="155"/>
      <c r="J569" s="155"/>
      <c r="K569" s="155"/>
      <c r="L569" s="155"/>
      <c r="M569" s="155"/>
      <c r="N569" s="157" t="s">
        <v>115</v>
      </c>
      <c r="O569" s="157"/>
      <c r="P569" s="157"/>
      <c r="Q569" s="157"/>
      <c r="R569" s="157"/>
      <c r="S569" s="157"/>
      <c r="T569" s="157"/>
      <c r="U569" s="157"/>
      <c r="V569" s="157"/>
    </row>
    <row r="570" s="101" customFormat="true" ht="15" hidden="false" customHeight="true" outlineLevel="0" collapsed="false">
      <c r="B570" s="155" t="s">
        <v>110</v>
      </c>
      <c r="C570" s="155"/>
      <c r="D570" s="155"/>
      <c r="E570" s="155"/>
      <c r="F570" s="155"/>
      <c r="G570" s="155"/>
      <c r="H570" s="155"/>
      <c r="I570" s="155"/>
      <c r="J570" s="155"/>
      <c r="K570" s="155"/>
      <c r="L570" s="155"/>
      <c r="M570" s="155"/>
      <c r="N570" s="152"/>
      <c r="O570" s="152"/>
      <c r="P570" s="152"/>
      <c r="Q570" s="152"/>
      <c r="R570" s="152"/>
      <c r="S570" s="152"/>
      <c r="T570" s="152"/>
      <c r="U570" s="152"/>
      <c r="V570" s="153"/>
    </row>
    <row r="571" s="101" customFormat="true" ht="15" hidden="false" customHeight="true" outlineLevel="0" collapsed="false">
      <c r="B571" s="158"/>
      <c r="C571" s="158"/>
      <c r="D571" s="158"/>
      <c r="E571" s="158"/>
      <c r="F571" s="158"/>
      <c r="G571" s="158"/>
      <c r="H571" s="158"/>
      <c r="I571" s="158"/>
      <c r="J571" s="158"/>
      <c r="K571" s="158"/>
      <c r="L571" s="158"/>
      <c r="M571" s="158"/>
      <c r="N571" s="156" t="s">
        <v>112</v>
      </c>
      <c r="O571" s="156"/>
      <c r="P571" s="156"/>
      <c r="Q571" s="156"/>
      <c r="R571" s="156"/>
      <c r="S571" s="156"/>
      <c r="T571" s="156"/>
      <c r="U571" s="156"/>
      <c r="V571" s="156"/>
    </row>
    <row r="572" s="101" customFormat="true" ht="15" hidden="false" customHeight="true" outlineLevel="0" collapsed="false">
      <c r="B572" s="159" t="s">
        <v>113</v>
      </c>
      <c r="C572" s="159"/>
      <c r="D572" s="159"/>
      <c r="E572" s="159"/>
      <c r="F572" s="159"/>
      <c r="G572" s="159"/>
      <c r="H572" s="159"/>
      <c r="I572" s="159"/>
      <c r="J572" s="159"/>
      <c r="K572" s="159"/>
      <c r="L572" s="159"/>
      <c r="M572" s="159"/>
      <c r="N572" s="152"/>
      <c r="O572" s="152"/>
      <c r="P572" s="152"/>
      <c r="Q572" s="152"/>
      <c r="R572" s="152"/>
      <c r="S572" s="152"/>
      <c r="T572" s="152"/>
      <c r="U572" s="152"/>
      <c r="V572" s="153"/>
    </row>
    <row r="573" s="101" customFormat="true" ht="15" hidden="false" customHeight="true" outlineLevel="0" collapsed="false">
      <c r="B573" s="152"/>
      <c r="C573" s="152"/>
      <c r="D573" s="152"/>
      <c r="E573" s="152"/>
      <c r="F573" s="152"/>
      <c r="G573" s="152"/>
      <c r="H573" s="152"/>
      <c r="I573" s="152"/>
      <c r="J573" s="152"/>
      <c r="K573" s="152"/>
      <c r="L573" s="152"/>
      <c r="M573" s="152"/>
      <c r="N573" s="152"/>
      <c r="O573" s="152"/>
      <c r="P573" s="152"/>
      <c r="Q573" s="152"/>
      <c r="R573" s="152"/>
      <c r="S573" s="152"/>
      <c r="T573" s="152"/>
      <c r="U573" s="152"/>
      <c r="V573" s="153"/>
    </row>
    <row r="574" s="101" customFormat="true" ht="15" hidden="false" customHeight="true" outlineLevel="0" collapsed="false">
      <c r="B574" s="159" t="s">
        <v>114</v>
      </c>
      <c r="C574" s="159"/>
      <c r="D574" s="159"/>
      <c r="E574" s="159"/>
      <c r="F574" s="159"/>
      <c r="G574" s="159"/>
      <c r="H574" s="159"/>
      <c r="I574" s="159"/>
      <c r="J574" s="159"/>
      <c r="K574" s="159"/>
      <c r="L574" s="159"/>
      <c r="M574" s="159"/>
      <c r="N574" s="152"/>
      <c r="O574" s="152"/>
      <c r="P574" s="152"/>
      <c r="Q574" s="152"/>
      <c r="R574" s="152"/>
      <c r="S574" s="152"/>
      <c r="T574" s="152"/>
      <c r="U574" s="152"/>
      <c r="V574" s="153"/>
    </row>
    <row r="575" s="101" customFormat="true" ht="15" hidden="false" customHeight="true" outlineLevel="0" collapsed="false">
      <c r="B575" s="160"/>
      <c r="C575" s="160"/>
      <c r="D575" s="160"/>
      <c r="E575" s="160"/>
      <c r="F575" s="160"/>
      <c r="G575" s="160"/>
      <c r="H575" s="160"/>
      <c r="I575" s="160"/>
      <c r="J575" s="160"/>
      <c r="K575" s="160"/>
      <c r="L575" s="160"/>
      <c r="M575" s="160"/>
      <c r="N575" s="152"/>
      <c r="O575" s="152"/>
      <c r="P575" s="152"/>
      <c r="Q575" s="152"/>
      <c r="R575" s="152"/>
      <c r="S575" s="152"/>
      <c r="T575" s="152"/>
      <c r="U575" s="152"/>
      <c r="V575" s="153"/>
    </row>
    <row r="576" s="101" customFormat="true" ht="15" hidden="false" customHeight="true" outlineLevel="0" collapsed="false">
      <c r="B576" s="158"/>
      <c r="C576" s="158"/>
      <c r="D576" s="158"/>
      <c r="E576" s="158"/>
      <c r="F576" s="158"/>
      <c r="G576" s="158"/>
      <c r="H576" s="158"/>
      <c r="I576" s="158"/>
      <c r="J576" s="158"/>
      <c r="K576" s="158"/>
      <c r="L576" s="158"/>
      <c r="M576" s="158"/>
      <c r="N576" s="152"/>
      <c r="O576" s="152"/>
      <c r="P576" s="152"/>
      <c r="Q576" s="152"/>
      <c r="R576" s="152"/>
      <c r="S576" s="152"/>
      <c r="T576" s="152"/>
      <c r="U576" s="152"/>
      <c r="V576" s="153"/>
    </row>
    <row r="577" s="161" customFormat="true" ht="15" hidden="false" customHeight="true" outlineLevel="0" collapsed="false">
      <c r="B577" s="162"/>
      <c r="C577" s="162"/>
      <c r="D577" s="163" t="s">
        <v>0</v>
      </c>
      <c r="E577" s="161" t="s">
        <v>1</v>
      </c>
      <c r="M577" s="161" t="s">
        <v>100</v>
      </c>
      <c r="V577" s="164"/>
    </row>
    <row r="578" s="161" customFormat="true" ht="15" hidden="false" customHeight="true" outlineLevel="0" collapsed="false">
      <c r="B578" s="162"/>
      <c r="C578" s="162"/>
      <c r="D578" s="163"/>
      <c r="E578" s="165"/>
      <c r="F578" s="165"/>
      <c r="G578" s="165"/>
      <c r="H578" s="165" t="s">
        <v>3</v>
      </c>
      <c r="I578" s="165"/>
      <c r="J578" s="165"/>
      <c r="K578" s="161" t="s">
        <v>4</v>
      </c>
      <c r="V578" s="164"/>
    </row>
    <row r="579" s="166" customFormat="true" ht="18" hidden="false" customHeight="true" outlineLevel="0" collapsed="false">
      <c r="B579" s="145" t="s">
        <v>5</v>
      </c>
      <c r="C579" s="145"/>
      <c r="D579" s="145" t="s">
        <v>7</v>
      </c>
      <c r="E579" s="145" t="s">
        <v>8</v>
      </c>
      <c r="F579" s="145" t="s">
        <v>9</v>
      </c>
      <c r="G579" s="145" t="s">
        <v>88</v>
      </c>
      <c r="H579" s="145" t="s">
        <v>10</v>
      </c>
      <c r="I579" s="145"/>
      <c r="J579" s="145"/>
      <c r="K579" s="145"/>
      <c r="L579" s="145"/>
      <c r="M579" s="145"/>
      <c r="N579" s="145"/>
      <c r="O579" s="145"/>
      <c r="P579" s="145" t="s">
        <v>12</v>
      </c>
      <c r="Q579" s="145" t="s">
        <v>13</v>
      </c>
      <c r="R579" s="145" t="s">
        <v>14</v>
      </c>
      <c r="S579" s="167" t="s">
        <v>76</v>
      </c>
      <c r="T579" s="168"/>
      <c r="U579" s="168"/>
      <c r="V579" s="169"/>
    </row>
    <row r="580" s="166" customFormat="true" ht="18" hidden="false" customHeight="true" outlineLevel="0" collapsed="false">
      <c r="B580" s="145"/>
      <c r="C580" s="145"/>
      <c r="D580" s="145"/>
      <c r="E580" s="145"/>
      <c r="F580" s="145"/>
      <c r="G580" s="145"/>
      <c r="H580" s="144" t="s">
        <v>101</v>
      </c>
      <c r="I580" s="144" t="s">
        <v>102</v>
      </c>
      <c r="J580" s="144" t="s">
        <v>103</v>
      </c>
      <c r="K580" s="144" t="s">
        <v>18</v>
      </c>
      <c r="L580" s="144" t="s">
        <v>19</v>
      </c>
      <c r="M580" s="144" t="s">
        <v>104</v>
      </c>
      <c r="N580" s="144" t="s">
        <v>21</v>
      </c>
      <c r="O580" s="144" t="s">
        <v>22</v>
      </c>
      <c r="P580" s="145"/>
      <c r="Q580" s="145"/>
      <c r="R580" s="145"/>
      <c r="S580" s="167"/>
      <c r="T580" s="168"/>
      <c r="U580" s="168"/>
      <c r="V580" s="169"/>
    </row>
    <row r="581" s="146" customFormat="true" ht="18" hidden="false" customHeight="true" outlineLevel="0" collapsed="false">
      <c r="A581" s="4"/>
      <c r="B581" s="144" t="n">
        <v>33</v>
      </c>
      <c r="C581" s="144" t="n">
        <f aca="false">S1!C37</f>
        <v>33</v>
      </c>
      <c r="D581" s="147" t="str">
        <f aca="false">Ave!C37</f>
        <v>አፍራ ሀሰን ይመር</v>
      </c>
      <c r="E581" s="144" t="str">
        <f aca="false">S1!E37</f>
        <v>F</v>
      </c>
      <c r="F581" s="144" t="n">
        <f aca="false">S1!F37</f>
        <v>7</v>
      </c>
      <c r="G581" s="144" t="s">
        <v>105</v>
      </c>
      <c r="H581" s="143" t="n">
        <f aca="false">S1!G37</f>
        <v>90</v>
      </c>
      <c r="I581" s="143" t="n">
        <f aca="false">S1!H37</f>
        <v>84</v>
      </c>
      <c r="J581" s="143" t="n">
        <f aca="false">S1!I37</f>
        <v>90</v>
      </c>
      <c r="K581" s="143" t="n">
        <f aca="false">S1!J37</f>
        <v>86</v>
      </c>
      <c r="L581" s="143" t="n">
        <f aca="false">S1!K37</f>
        <v>92</v>
      </c>
      <c r="M581" s="143" t="n">
        <f aca="false">S1!L37</f>
        <v>86</v>
      </c>
      <c r="N581" s="143" t="n">
        <f aca="false">S1!M37</f>
        <v>86</v>
      </c>
      <c r="O581" s="143" t="n">
        <f aca="false">S1!N37</f>
        <v>74</v>
      </c>
      <c r="P581" s="144" t="n">
        <f aca="false">S1!P37</f>
        <v>688</v>
      </c>
      <c r="Q581" s="143" t="n">
        <f aca="false">S1!Q37</f>
        <v>86</v>
      </c>
      <c r="R581" s="144" t="n">
        <f aca="false">S1!R37</f>
        <v>9</v>
      </c>
      <c r="S581" s="148" t="str">
        <f aca="false">Ave!Q37</f>
        <v>ተዛውራለች</v>
      </c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170"/>
      <c r="AM581" s="170"/>
      <c r="AN581" s="170"/>
      <c r="AO581" s="170"/>
      <c r="AP581" s="170"/>
    </row>
    <row r="582" s="146" customFormat="true" ht="18" hidden="false" customHeight="true" outlineLevel="0" collapsed="false">
      <c r="A582" s="4"/>
      <c r="B582" s="144"/>
      <c r="C582" s="144"/>
      <c r="D582" s="147"/>
      <c r="E582" s="144"/>
      <c r="F582" s="144"/>
      <c r="G582" s="144" t="s">
        <v>106</v>
      </c>
      <c r="H582" s="143" t="n">
        <f aca="false">S2!G37</f>
        <v>90</v>
      </c>
      <c r="I582" s="143" t="n">
        <f aca="false">S2!H37</f>
        <v>84</v>
      </c>
      <c r="J582" s="143" t="n">
        <f aca="false">S2!I37</f>
        <v>90</v>
      </c>
      <c r="K582" s="143" t="n">
        <f aca="false">S2!J37</f>
        <v>86</v>
      </c>
      <c r="L582" s="143" t="n">
        <f aca="false">S2!K37</f>
        <v>92</v>
      </c>
      <c r="M582" s="143" t="n">
        <f aca="false">S2!L37</f>
        <v>86</v>
      </c>
      <c r="N582" s="143" t="n">
        <f aca="false">S2!M37</f>
        <v>86</v>
      </c>
      <c r="O582" s="143" t="n">
        <f aca="false">S2!N37</f>
        <v>74</v>
      </c>
      <c r="P582" s="144" t="n">
        <f aca="false">S2!P37</f>
        <v>688</v>
      </c>
      <c r="Q582" s="149" t="n">
        <f aca="false">S2!Q37</f>
        <v>86</v>
      </c>
      <c r="R582" s="144" t="n">
        <f aca="false">S2!R37</f>
        <v>9</v>
      </c>
      <c r="S582" s="148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170"/>
      <c r="AM582" s="170"/>
      <c r="AN582" s="170"/>
      <c r="AO582" s="170"/>
      <c r="AP582" s="170"/>
    </row>
    <row r="583" s="146" customFormat="true" ht="18" hidden="false" customHeight="true" outlineLevel="0" collapsed="false">
      <c r="A583" s="4"/>
      <c r="B583" s="144"/>
      <c r="C583" s="144"/>
      <c r="D583" s="147"/>
      <c r="E583" s="144"/>
      <c r="F583" s="144"/>
      <c r="G583" s="144" t="s">
        <v>13</v>
      </c>
      <c r="H583" s="143" t="n">
        <f aca="false">Ave!F37</f>
        <v>90</v>
      </c>
      <c r="I583" s="143" t="n">
        <f aca="false">Ave!G37</f>
        <v>84</v>
      </c>
      <c r="J583" s="143" t="n">
        <f aca="false">Ave!H37</f>
        <v>90</v>
      </c>
      <c r="K583" s="143" t="n">
        <f aca="false">Ave!I37</f>
        <v>86</v>
      </c>
      <c r="L583" s="143" t="n">
        <f aca="false">Ave!J37</f>
        <v>92</v>
      </c>
      <c r="M583" s="143" t="n">
        <f aca="false">Ave!K37</f>
        <v>86</v>
      </c>
      <c r="N583" s="143" t="n">
        <f aca="false">Ave!L37</f>
        <v>86</v>
      </c>
      <c r="O583" s="143" t="n">
        <f aca="false">Ave!M37</f>
        <v>74</v>
      </c>
      <c r="P583" s="144" t="n">
        <f aca="false">Ave!N37</f>
        <v>688</v>
      </c>
      <c r="Q583" s="143" t="n">
        <f aca="false">Ave!O37</f>
        <v>86</v>
      </c>
      <c r="R583" s="144" t="n">
        <f aca="false">Ave!P37</f>
        <v>9</v>
      </c>
      <c r="S583" s="148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170"/>
      <c r="AM583" s="170"/>
      <c r="AN583" s="170"/>
      <c r="AO583" s="170"/>
      <c r="AP583" s="170"/>
    </row>
    <row r="584" s="101" customFormat="true" ht="15" hidden="false" customHeight="true" outlineLevel="0" collapsed="false">
      <c r="B584" s="151"/>
      <c r="C584" s="151"/>
      <c r="D584" s="151"/>
      <c r="E584" s="151"/>
      <c r="F584" s="151"/>
      <c r="G584" s="151"/>
      <c r="H584" s="151"/>
      <c r="I584" s="151"/>
      <c r="J584" s="151"/>
      <c r="K584" s="151"/>
      <c r="L584" s="151"/>
      <c r="M584" s="151"/>
      <c r="N584" s="151"/>
      <c r="O584" s="151"/>
      <c r="P584" s="151"/>
      <c r="Q584" s="151"/>
      <c r="R584" s="151"/>
      <c r="S584" s="152"/>
      <c r="T584" s="152"/>
      <c r="U584" s="152"/>
      <c r="V584" s="153"/>
    </row>
    <row r="585" s="101" customFormat="true" ht="15" hidden="false" customHeight="true" outlineLevel="0" collapsed="false">
      <c r="B585" s="154" t="s">
        <v>107</v>
      </c>
      <c r="C585" s="154"/>
      <c r="D585" s="154"/>
      <c r="E585" s="154"/>
      <c r="F585" s="155" t="s">
        <v>108</v>
      </c>
      <c r="G585" s="155"/>
      <c r="H585" s="155"/>
      <c r="I585" s="155"/>
      <c r="J585" s="155"/>
      <c r="K585" s="155"/>
      <c r="L585" s="155"/>
      <c r="M585" s="155"/>
      <c r="N585" s="156" t="s">
        <v>109</v>
      </c>
      <c r="O585" s="156"/>
      <c r="P585" s="156"/>
      <c r="Q585" s="156"/>
      <c r="R585" s="156"/>
      <c r="S585" s="156"/>
      <c r="T585" s="156"/>
      <c r="U585" s="156"/>
      <c r="V585" s="156"/>
    </row>
    <row r="586" s="101" customFormat="true" ht="15" hidden="false" customHeight="true" outlineLevel="0" collapsed="false">
      <c r="B586" s="155" t="s">
        <v>110</v>
      </c>
      <c r="C586" s="155"/>
      <c r="D586" s="155"/>
      <c r="E586" s="155"/>
      <c r="F586" s="155"/>
      <c r="G586" s="155"/>
      <c r="H586" s="155"/>
      <c r="I586" s="155"/>
      <c r="J586" s="155"/>
      <c r="K586" s="155"/>
      <c r="L586" s="155"/>
      <c r="M586" s="155"/>
      <c r="N586" s="157" t="s">
        <v>115</v>
      </c>
      <c r="O586" s="157"/>
      <c r="P586" s="157"/>
      <c r="Q586" s="157"/>
      <c r="R586" s="157"/>
      <c r="S586" s="157"/>
      <c r="T586" s="157"/>
      <c r="U586" s="157"/>
      <c r="V586" s="157"/>
    </row>
    <row r="587" s="101" customFormat="true" ht="15" hidden="false" customHeight="true" outlineLevel="0" collapsed="false">
      <c r="B587" s="155" t="s">
        <v>110</v>
      </c>
      <c r="C587" s="155"/>
      <c r="D587" s="155"/>
      <c r="E587" s="155"/>
      <c r="F587" s="155"/>
      <c r="G587" s="155"/>
      <c r="H587" s="155"/>
      <c r="I587" s="155"/>
      <c r="J587" s="155"/>
      <c r="K587" s="155"/>
      <c r="L587" s="155"/>
      <c r="M587" s="155"/>
      <c r="N587" s="152"/>
      <c r="O587" s="152"/>
      <c r="P587" s="152"/>
      <c r="Q587" s="152"/>
      <c r="R587" s="152"/>
      <c r="S587" s="152"/>
      <c r="T587" s="152"/>
      <c r="U587" s="152"/>
      <c r="V587" s="153"/>
    </row>
    <row r="588" s="101" customFormat="true" ht="15" hidden="false" customHeight="true" outlineLevel="0" collapsed="false">
      <c r="B588" s="158"/>
      <c r="C588" s="158"/>
      <c r="D588" s="158"/>
      <c r="E588" s="158"/>
      <c r="F588" s="158"/>
      <c r="G588" s="158"/>
      <c r="H588" s="158"/>
      <c r="I588" s="158"/>
      <c r="J588" s="158"/>
      <c r="K588" s="158"/>
      <c r="L588" s="158"/>
      <c r="M588" s="158"/>
      <c r="N588" s="156" t="s">
        <v>112</v>
      </c>
      <c r="O588" s="156"/>
      <c r="P588" s="156"/>
      <c r="Q588" s="156"/>
      <c r="R588" s="156"/>
      <c r="S588" s="156"/>
      <c r="T588" s="156"/>
      <c r="U588" s="156"/>
      <c r="V588" s="156"/>
    </row>
    <row r="589" s="101" customFormat="true" ht="15" hidden="false" customHeight="true" outlineLevel="0" collapsed="false">
      <c r="B589" s="159" t="s">
        <v>113</v>
      </c>
      <c r="C589" s="159"/>
      <c r="D589" s="159"/>
      <c r="E589" s="159"/>
      <c r="F589" s="159"/>
      <c r="G589" s="159"/>
      <c r="H589" s="159"/>
      <c r="I589" s="159"/>
      <c r="J589" s="159"/>
      <c r="K589" s="159"/>
      <c r="L589" s="159"/>
      <c r="M589" s="159"/>
      <c r="N589" s="152"/>
      <c r="O589" s="152"/>
      <c r="P589" s="152"/>
      <c r="Q589" s="152"/>
      <c r="R589" s="152"/>
      <c r="S589" s="152"/>
      <c r="T589" s="152"/>
      <c r="U589" s="152"/>
      <c r="V589" s="153"/>
    </row>
    <row r="590" s="101" customFormat="true" ht="15" hidden="false" customHeight="true" outlineLevel="0" collapsed="false">
      <c r="B590" s="152"/>
      <c r="C590" s="152"/>
      <c r="D590" s="152"/>
      <c r="E590" s="152"/>
      <c r="F590" s="152"/>
      <c r="G590" s="152"/>
      <c r="H590" s="152"/>
      <c r="I590" s="152"/>
      <c r="J590" s="152"/>
      <c r="K590" s="152"/>
      <c r="L590" s="152"/>
      <c r="M590" s="152"/>
      <c r="N590" s="152"/>
      <c r="O590" s="152"/>
      <c r="P590" s="152"/>
      <c r="Q590" s="152"/>
      <c r="R590" s="152"/>
      <c r="S590" s="152"/>
      <c r="T590" s="152"/>
      <c r="U590" s="152"/>
      <c r="V590" s="153"/>
    </row>
    <row r="591" s="101" customFormat="true" ht="15" hidden="false" customHeight="true" outlineLevel="0" collapsed="false">
      <c r="B591" s="159" t="s">
        <v>114</v>
      </c>
      <c r="C591" s="159"/>
      <c r="D591" s="159"/>
      <c r="E591" s="159"/>
      <c r="F591" s="159"/>
      <c r="G591" s="159"/>
      <c r="H591" s="159"/>
      <c r="I591" s="159"/>
      <c r="J591" s="159"/>
      <c r="K591" s="159"/>
      <c r="L591" s="159"/>
      <c r="M591" s="159"/>
      <c r="N591" s="152"/>
      <c r="O591" s="152"/>
      <c r="P591" s="152"/>
      <c r="Q591" s="152"/>
      <c r="R591" s="152"/>
      <c r="S591" s="152"/>
      <c r="T591" s="152"/>
      <c r="U591" s="152"/>
      <c r="V591" s="153"/>
    </row>
    <row r="592" s="101" customFormat="true" ht="15" hidden="false" customHeight="true" outlineLevel="0" collapsed="false">
      <c r="B592" s="160"/>
      <c r="C592" s="160"/>
      <c r="D592" s="160"/>
      <c r="E592" s="160"/>
      <c r="F592" s="160"/>
      <c r="G592" s="160"/>
      <c r="H592" s="160"/>
      <c r="I592" s="160"/>
      <c r="J592" s="160"/>
      <c r="K592" s="160"/>
      <c r="L592" s="160"/>
      <c r="M592" s="160"/>
      <c r="N592" s="152"/>
      <c r="O592" s="152"/>
      <c r="P592" s="152"/>
      <c r="Q592" s="152"/>
      <c r="R592" s="152"/>
      <c r="S592" s="152"/>
      <c r="T592" s="152"/>
      <c r="U592" s="152"/>
      <c r="V592" s="153"/>
    </row>
    <row r="593" s="101" customFormat="true" ht="15" hidden="false" customHeight="true" outlineLevel="0" collapsed="false">
      <c r="B593" s="160"/>
      <c r="C593" s="160"/>
      <c r="D593" s="160"/>
      <c r="E593" s="160"/>
      <c r="F593" s="160"/>
      <c r="G593" s="160"/>
      <c r="H593" s="160"/>
      <c r="I593" s="160"/>
      <c r="J593" s="160"/>
      <c r="K593" s="160"/>
      <c r="L593" s="160"/>
      <c r="M593" s="160"/>
      <c r="N593" s="152"/>
      <c r="O593" s="152"/>
      <c r="P593" s="152"/>
      <c r="Q593" s="152"/>
      <c r="R593" s="152"/>
      <c r="S593" s="152"/>
      <c r="T593" s="152"/>
      <c r="U593" s="152"/>
      <c r="V593" s="153"/>
    </row>
    <row r="594" s="101" customFormat="true" ht="15" hidden="false" customHeight="true" outlineLevel="0" collapsed="false">
      <c r="B594" s="160"/>
      <c r="C594" s="160"/>
      <c r="D594" s="160"/>
      <c r="E594" s="160"/>
      <c r="F594" s="160"/>
      <c r="G594" s="160"/>
      <c r="H594" s="160"/>
      <c r="I594" s="160"/>
      <c r="J594" s="160"/>
      <c r="K594" s="160"/>
      <c r="L594" s="160"/>
      <c r="M594" s="160"/>
      <c r="N594" s="152"/>
      <c r="O594" s="152"/>
      <c r="P594" s="152"/>
      <c r="Q594" s="152"/>
      <c r="R594" s="152"/>
      <c r="S594" s="152"/>
      <c r="T594" s="152"/>
      <c r="U594" s="152"/>
      <c r="V594" s="153"/>
    </row>
    <row r="595" s="101" customFormat="true" ht="15" hidden="false" customHeight="true" outlineLevel="0" collapsed="false">
      <c r="B595" s="158"/>
      <c r="C595" s="158"/>
      <c r="D595" s="158"/>
      <c r="E595" s="158"/>
      <c r="F595" s="158"/>
      <c r="G595" s="158"/>
      <c r="H595" s="158"/>
      <c r="I595" s="158"/>
      <c r="J595" s="158"/>
      <c r="K595" s="158"/>
      <c r="L595" s="158"/>
      <c r="M595" s="158"/>
      <c r="N595" s="152"/>
      <c r="O595" s="152"/>
      <c r="P595" s="152"/>
      <c r="Q595" s="152"/>
      <c r="R595" s="152"/>
      <c r="S595" s="152"/>
      <c r="T595" s="152"/>
      <c r="U595" s="152"/>
      <c r="V595" s="153"/>
    </row>
    <row r="596" s="161" customFormat="true" ht="15" hidden="false" customHeight="true" outlineLevel="0" collapsed="false">
      <c r="B596" s="162"/>
      <c r="C596" s="162"/>
      <c r="D596" s="163" t="s">
        <v>0</v>
      </c>
      <c r="E596" s="161" t="s">
        <v>1</v>
      </c>
      <c r="M596" s="161" t="s">
        <v>100</v>
      </c>
      <c r="V596" s="164"/>
    </row>
    <row r="597" s="161" customFormat="true" ht="15" hidden="false" customHeight="true" outlineLevel="0" collapsed="false">
      <c r="B597" s="162"/>
      <c r="C597" s="162"/>
      <c r="D597" s="163"/>
      <c r="E597" s="165"/>
      <c r="F597" s="165"/>
      <c r="G597" s="165"/>
      <c r="H597" s="165" t="s">
        <v>3</v>
      </c>
      <c r="I597" s="165"/>
      <c r="J597" s="165"/>
      <c r="K597" s="161" t="s">
        <v>4</v>
      </c>
      <c r="V597" s="164"/>
    </row>
    <row r="598" s="166" customFormat="true" ht="18" hidden="false" customHeight="true" outlineLevel="0" collapsed="false">
      <c r="B598" s="145" t="s">
        <v>5</v>
      </c>
      <c r="C598" s="145"/>
      <c r="D598" s="145" t="s">
        <v>7</v>
      </c>
      <c r="E598" s="145" t="s">
        <v>8</v>
      </c>
      <c r="F598" s="145" t="s">
        <v>9</v>
      </c>
      <c r="G598" s="145" t="s">
        <v>88</v>
      </c>
      <c r="H598" s="145" t="s">
        <v>10</v>
      </c>
      <c r="I598" s="145"/>
      <c r="J598" s="145"/>
      <c r="K598" s="145"/>
      <c r="L598" s="145"/>
      <c r="M598" s="145"/>
      <c r="N598" s="145"/>
      <c r="O598" s="145"/>
      <c r="P598" s="145" t="s">
        <v>12</v>
      </c>
      <c r="Q598" s="145" t="s">
        <v>13</v>
      </c>
      <c r="R598" s="145" t="s">
        <v>14</v>
      </c>
      <c r="S598" s="167" t="s">
        <v>76</v>
      </c>
      <c r="T598" s="168"/>
      <c r="U598" s="168"/>
      <c r="V598" s="169"/>
    </row>
    <row r="599" s="166" customFormat="true" ht="18" hidden="false" customHeight="true" outlineLevel="0" collapsed="false">
      <c r="B599" s="145"/>
      <c r="C599" s="145"/>
      <c r="D599" s="145"/>
      <c r="E599" s="145"/>
      <c r="F599" s="145"/>
      <c r="G599" s="145"/>
      <c r="H599" s="144" t="s">
        <v>101</v>
      </c>
      <c r="I599" s="144" t="s">
        <v>102</v>
      </c>
      <c r="J599" s="144" t="s">
        <v>103</v>
      </c>
      <c r="K599" s="144" t="s">
        <v>18</v>
      </c>
      <c r="L599" s="144" t="s">
        <v>19</v>
      </c>
      <c r="M599" s="144" t="s">
        <v>104</v>
      </c>
      <c r="N599" s="144" t="s">
        <v>21</v>
      </c>
      <c r="O599" s="144" t="s">
        <v>22</v>
      </c>
      <c r="P599" s="145"/>
      <c r="Q599" s="145"/>
      <c r="R599" s="145"/>
      <c r="S599" s="167"/>
      <c r="T599" s="168"/>
      <c r="U599" s="168"/>
      <c r="V599" s="169"/>
    </row>
    <row r="600" s="146" customFormat="true" ht="18" hidden="false" customHeight="true" outlineLevel="0" collapsed="false">
      <c r="A600" s="4"/>
      <c r="B600" s="144" t="n">
        <v>34</v>
      </c>
      <c r="C600" s="144" t="n">
        <f aca="false">S1!C38</f>
        <v>34</v>
      </c>
      <c r="D600" s="147" t="str">
        <f aca="false">Ave!C38</f>
        <v>አፍራህ አህመድ ሙክታር</v>
      </c>
      <c r="E600" s="144" t="str">
        <f aca="false">S1!E38</f>
        <v>F</v>
      </c>
      <c r="F600" s="144" t="n">
        <f aca="false">S1!F38</f>
        <v>7</v>
      </c>
      <c r="G600" s="144" t="s">
        <v>105</v>
      </c>
      <c r="H600" s="143" t="n">
        <f aca="false">S1!G38</f>
        <v>62</v>
      </c>
      <c r="I600" s="143" t="n">
        <f aca="false">S1!H38</f>
        <v>77</v>
      </c>
      <c r="J600" s="143" t="n">
        <f aca="false">S1!I38</f>
        <v>55</v>
      </c>
      <c r="K600" s="143" t="n">
        <f aca="false">S1!J38</f>
        <v>77</v>
      </c>
      <c r="L600" s="143" t="n">
        <f aca="false">S1!K38</f>
        <v>81</v>
      </c>
      <c r="M600" s="143" t="n">
        <f aca="false">S1!L38</f>
        <v>75</v>
      </c>
      <c r="N600" s="143" t="n">
        <f aca="false">S1!M38</f>
        <v>71</v>
      </c>
      <c r="O600" s="143" t="n">
        <f aca="false">S1!N38</f>
        <v>83</v>
      </c>
      <c r="P600" s="144" t="n">
        <f aca="false">S1!P38</f>
        <v>581</v>
      </c>
      <c r="Q600" s="143" t="n">
        <f aca="false">S1!Q38</f>
        <v>72.625</v>
      </c>
      <c r="R600" s="144" t="n">
        <f aca="false">S1!R38</f>
        <v>36</v>
      </c>
      <c r="S600" s="148" t="str">
        <f aca="false">Ave!Q38</f>
        <v>ተዛውራለች</v>
      </c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170"/>
      <c r="AM600" s="170"/>
      <c r="AN600" s="170"/>
      <c r="AO600" s="170"/>
      <c r="AP600" s="170"/>
    </row>
    <row r="601" s="146" customFormat="true" ht="18" hidden="false" customHeight="true" outlineLevel="0" collapsed="false">
      <c r="A601" s="4"/>
      <c r="B601" s="144"/>
      <c r="C601" s="144"/>
      <c r="D601" s="147"/>
      <c r="E601" s="144"/>
      <c r="F601" s="144"/>
      <c r="G601" s="144" t="s">
        <v>106</v>
      </c>
      <c r="H601" s="143" t="n">
        <f aca="false">S2!G38</f>
        <v>62</v>
      </c>
      <c r="I601" s="143" t="n">
        <f aca="false">S2!H38</f>
        <v>77</v>
      </c>
      <c r="J601" s="143" t="n">
        <f aca="false">S2!I38</f>
        <v>55</v>
      </c>
      <c r="K601" s="143" t="n">
        <f aca="false">S2!J38</f>
        <v>77</v>
      </c>
      <c r="L601" s="143" t="n">
        <f aca="false">S2!K38</f>
        <v>81</v>
      </c>
      <c r="M601" s="143" t="n">
        <f aca="false">S2!L38</f>
        <v>75</v>
      </c>
      <c r="N601" s="143" t="n">
        <f aca="false">S2!M38</f>
        <v>71</v>
      </c>
      <c r="O601" s="143" t="n">
        <f aca="false">S2!N38</f>
        <v>83</v>
      </c>
      <c r="P601" s="144" t="n">
        <f aca="false">S2!P38</f>
        <v>581</v>
      </c>
      <c r="Q601" s="149" t="n">
        <f aca="false">S2!Q38</f>
        <v>72.625</v>
      </c>
      <c r="R601" s="144" t="n">
        <f aca="false">S2!R38</f>
        <v>36</v>
      </c>
      <c r="S601" s="148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170"/>
      <c r="AM601" s="170"/>
      <c r="AN601" s="170"/>
      <c r="AO601" s="170"/>
      <c r="AP601" s="170"/>
    </row>
    <row r="602" s="146" customFormat="true" ht="18" hidden="false" customHeight="true" outlineLevel="0" collapsed="false">
      <c r="A602" s="4"/>
      <c r="B602" s="144"/>
      <c r="C602" s="144"/>
      <c r="D602" s="147"/>
      <c r="E602" s="144"/>
      <c r="F602" s="144"/>
      <c r="G602" s="144" t="s">
        <v>13</v>
      </c>
      <c r="H602" s="143" t="n">
        <f aca="false">Ave!F38</f>
        <v>62</v>
      </c>
      <c r="I602" s="143" t="n">
        <f aca="false">Ave!G38</f>
        <v>77</v>
      </c>
      <c r="J602" s="143" t="n">
        <f aca="false">Ave!H38</f>
        <v>55</v>
      </c>
      <c r="K602" s="143" t="n">
        <f aca="false">Ave!I38</f>
        <v>77</v>
      </c>
      <c r="L602" s="143" t="n">
        <f aca="false">Ave!J38</f>
        <v>81</v>
      </c>
      <c r="M602" s="143" t="n">
        <f aca="false">Ave!K38</f>
        <v>75</v>
      </c>
      <c r="N602" s="143" t="n">
        <f aca="false">Ave!L38</f>
        <v>71</v>
      </c>
      <c r="O602" s="143" t="n">
        <f aca="false">Ave!M38</f>
        <v>83</v>
      </c>
      <c r="P602" s="144" t="n">
        <f aca="false">Ave!N38</f>
        <v>581</v>
      </c>
      <c r="Q602" s="143" t="n">
        <f aca="false">Ave!O38</f>
        <v>72.625</v>
      </c>
      <c r="R602" s="144" t="n">
        <f aca="false">Ave!P38</f>
        <v>36</v>
      </c>
      <c r="S602" s="148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170"/>
      <c r="AM602" s="170"/>
      <c r="AN602" s="170"/>
      <c r="AO602" s="170"/>
      <c r="AP602" s="170"/>
    </row>
    <row r="603" s="101" customFormat="true" ht="15" hidden="false" customHeight="true" outlineLevel="0" collapsed="false">
      <c r="B603" s="151"/>
      <c r="C603" s="151"/>
      <c r="D603" s="151"/>
      <c r="E603" s="151"/>
      <c r="F603" s="151"/>
      <c r="G603" s="151"/>
      <c r="H603" s="151"/>
      <c r="I603" s="151"/>
      <c r="J603" s="151"/>
      <c r="K603" s="151"/>
      <c r="L603" s="151"/>
      <c r="M603" s="151"/>
      <c r="N603" s="151"/>
      <c r="O603" s="151"/>
      <c r="P603" s="151"/>
      <c r="Q603" s="151"/>
      <c r="R603" s="151"/>
      <c r="S603" s="152"/>
      <c r="T603" s="152"/>
      <c r="U603" s="152"/>
      <c r="V603" s="153"/>
    </row>
    <row r="604" s="101" customFormat="true" ht="15" hidden="false" customHeight="true" outlineLevel="0" collapsed="false">
      <c r="B604" s="154" t="s">
        <v>107</v>
      </c>
      <c r="C604" s="154"/>
      <c r="D604" s="154"/>
      <c r="E604" s="154"/>
      <c r="F604" s="155" t="s">
        <v>108</v>
      </c>
      <c r="G604" s="155"/>
      <c r="H604" s="155"/>
      <c r="I604" s="155"/>
      <c r="J604" s="155"/>
      <c r="K604" s="155"/>
      <c r="L604" s="155"/>
      <c r="M604" s="155"/>
      <c r="N604" s="156" t="s">
        <v>109</v>
      </c>
      <c r="O604" s="156"/>
      <c r="P604" s="156"/>
      <c r="Q604" s="156"/>
      <c r="R604" s="156"/>
      <c r="S604" s="156"/>
      <c r="T604" s="156"/>
      <c r="U604" s="156"/>
      <c r="V604" s="156"/>
    </row>
    <row r="605" s="101" customFormat="true" ht="15" hidden="false" customHeight="true" outlineLevel="0" collapsed="false">
      <c r="B605" s="155" t="s">
        <v>110</v>
      </c>
      <c r="C605" s="155"/>
      <c r="D605" s="155"/>
      <c r="E605" s="155"/>
      <c r="F605" s="155"/>
      <c r="G605" s="155"/>
      <c r="H605" s="155"/>
      <c r="I605" s="155"/>
      <c r="J605" s="155"/>
      <c r="K605" s="155"/>
      <c r="L605" s="155"/>
      <c r="M605" s="155"/>
      <c r="N605" s="157" t="s">
        <v>115</v>
      </c>
      <c r="O605" s="157"/>
      <c r="P605" s="157"/>
      <c r="Q605" s="157"/>
      <c r="R605" s="157"/>
      <c r="S605" s="157"/>
      <c r="T605" s="157"/>
      <c r="U605" s="157"/>
      <c r="V605" s="157"/>
    </row>
    <row r="606" s="101" customFormat="true" ht="15" hidden="false" customHeight="true" outlineLevel="0" collapsed="false">
      <c r="B606" s="155" t="s">
        <v>110</v>
      </c>
      <c r="C606" s="155"/>
      <c r="D606" s="155"/>
      <c r="E606" s="155"/>
      <c r="F606" s="155"/>
      <c r="G606" s="155"/>
      <c r="H606" s="155"/>
      <c r="I606" s="155"/>
      <c r="J606" s="155"/>
      <c r="K606" s="155"/>
      <c r="L606" s="155"/>
      <c r="M606" s="155"/>
      <c r="N606" s="152"/>
      <c r="O606" s="152"/>
      <c r="P606" s="152"/>
      <c r="Q606" s="152"/>
      <c r="R606" s="152"/>
      <c r="S606" s="152"/>
      <c r="T606" s="152"/>
      <c r="U606" s="152"/>
      <c r="V606" s="153"/>
    </row>
    <row r="607" s="101" customFormat="true" ht="15" hidden="false" customHeight="true" outlineLevel="0" collapsed="false">
      <c r="B607" s="158"/>
      <c r="C607" s="158"/>
      <c r="D607" s="158"/>
      <c r="E607" s="158"/>
      <c r="F607" s="158"/>
      <c r="G607" s="158"/>
      <c r="H607" s="158"/>
      <c r="I607" s="158"/>
      <c r="J607" s="158"/>
      <c r="K607" s="158"/>
      <c r="L607" s="158"/>
      <c r="M607" s="158"/>
      <c r="N607" s="156" t="s">
        <v>112</v>
      </c>
      <c r="O607" s="156"/>
      <c r="P607" s="156"/>
      <c r="Q607" s="156"/>
      <c r="R607" s="156"/>
      <c r="S607" s="156"/>
      <c r="T607" s="156"/>
      <c r="U607" s="156"/>
      <c r="V607" s="156"/>
    </row>
    <row r="608" s="101" customFormat="true" ht="15" hidden="false" customHeight="true" outlineLevel="0" collapsed="false">
      <c r="B608" s="159" t="s">
        <v>113</v>
      </c>
      <c r="C608" s="159"/>
      <c r="D608" s="159"/>
      <c r="E608" s="159"/>
      <c r="F608" s="159"/>
      <c r="G608" s="159"/>
      <c r="H608" s="159"/>
      <c r="I608" s="159"/>
      <c r="J608" s="159"/>
      <c r="K608" s="159"/>
      <c r="L608" s="159"/>
      <c r="M608" s="159"/>
      <c r="N608" s="152"/>
      <c r="O608" s="152"/>
      <c r="P608" s="152"/>
      <c r="Q608" s="152"/>
      <c r="R608" s="152"/>
      <c r="S608" s="152"/>
      <c r="T608" s="152"/>
      <c r="U608" s="152"/>
      <c r="V608" s="153"/>
    </row>
    <row r="609" s="101" customFormat="true" ht="15" hidden="false" customHeight="true" outlineLevel="0" collapsed="false">
      <c r="B609" s="152"/>
      <c r="C609" s="152"/>
      <c r="D609" s="152"/>
      <c r="E609" s="152"/>
      <c r="F609" s="152"/>
      <c r="G609" s="152"/>
      <c r="H609" s="152"/>
      <c r="I609" s="152"/>
      <c r="J609" s="152"/>
      <c r="K609" s="152"/>
      <c r="L609" s="152"/>
      <c r="M609" s="152"/>
      <c r="N609" s="152"/>
      <c r="O609" s="152"/>
      <c r="P609" s="152"/>
      <c r="Q609" s="152"/>
      <c r="R609" s="152"/>
      <c r="S609" s="152"/>
      <c r="T609" s="152"/>
      <c r="U609" s="152"/>
      <c r="V609" s="153"/>
    </row>
    <row r="610" s="101" customFormat="true" ht="15" hidden="false" customHeight="true" outlineLevel="0" collapsed="false">
      <c r="B610" s="159" t="s">
        <v>114</v>
      </c>
      <c r="C610" s="159"/>
      <c r="D610" s="159"/>
      <c r="E610" s="159"/>
      <c r="F610" s="159"/>
      <c r="G610" s="159"/>
      <c r="H610" s="159"/>
      <c r="I610" s="159"/>
      <c r="J610" s="159"/>
      <c r="K610" s="159"/>
      <c r="L610" s="159"/>
      <c r="M610" s="159"/>
      <c r="N610" s="152"/>
      <c r="O610" s="152"/>
      <c r="P610" s="152"/>
      <c r="Q610" s="152"/>
      <c r="R610" s="152"/>
      <c r="S610" s="152"/>
      <c r="T610" s="152"/>
      <c r="U610" s="152"/>
      <c r="V610" s="153"/>
    </row>
    <row r="611" s="101" customFormat="true" ht="15" hidden="false" customHeight="true" outlineLevel="0" collapsed="false">
      <c r="B611" s="160"/>
      <c r="C611" s="160"/>
      <c r="D611" s="160"/>
      <c r="E611" s="160"/>
      <c r="F611" s="160"/>
      <c r="G611" s="160"/>
      <c r="H611" s="160"/>
      <c r="I611" s="160"/>
      <c r="J611" s="160"/>
      <c r="K611" s="160"/>
      <c r="L611" s="160"/>
      <c r="M611" s="160"/>
      <c r="N611" s="152"/>
      <c r="O611" s="152"/>
      <c r="P611" s="152"/>
      <c r="Q611" s="152"/>
      <c r="R611" s="152"/>
      <c r="S611" s="152"/>
      <c r="T611" s="152"/>
      <c r="U611" s="152"/>
      <c r="V611" s="153"/>
    </row>
    <row r="612" s="101" customFormat="true" ht="15" hidden="false" customHeight="true" outlineLevel="0" collapsed="false">
      <c r="B612" s="158"/>
      <c r="C612" s="158"/>
      <c r="D612" s="158"/>
      <c r="E612" s="158"/>
      <c r="F612" s="158"/>
      <c r="G612" s="158"/>
      <c r="H612" s="158"/>
      <c r="I612" s="158"/>
      <c r="J612" s="158"/>
      <c r="K612" s="158"/>
      <c r="L612" s="158"/>
      <c r="M612" s="158"/>
      <c r="N612" s="152"/>
      <c r="O612" s="152"/>
      <c r="P612" s="152"/>
      <c r="Q612" s="152"/>
      <c r="R612" s="152"/>
      <c r="S612" s="152"/>
      <c r="T612" s="152"/>
      <c r="U612" s="152"/>
      <c r="V612" s="153"/>
    </row>
    <row r="613" s="161" customFormat="true" ht="15" hidden="false" customHeight="true" outlineLevel="0" collapsed="false">
      <c r="B613" s="162"/>
      <c r="C613" s="162"/>
      <c r="D613" s="163" t="s">
        <v>0</v>
      </c>
      <c r="E613" s="161" t="s">
        <v>1</v>
      </c>
      <c r="M613" s="161" t="s">
        <v>100</v>
      </c>
      <c r="V613" s="164"/>
    </row>
    <row r="614" s="161" customFormat="true" ht="15" hidden="false" customHeight="true" outlineLevel="0" collapsed="false">
      <c r="B614" s="162"/>
      <c r="C614" s="162"/>
      <c r="D614" s="163"/>
      <c r="E614" s="165"/>
      <c r="F614" s="165"/>
      <c r="G614" s="165"/>
      <c r="H614" s="165" t="s">
        <v>3</v>
      </c>
      <c r="I614" s="165"/>
      <c r="J614" s="165"/>
      <c r="K614" s="161" t="s">
        <v>4</v>
      </c>
      <c r="V614" s="164"/>
    </row>
    <row r="615" s="166" customFormat="true" ht="18" hidden="false" customHeight="true" outlineLevel="0" collapsed="false">
      <c r="B615" s="145" t="s">
        <v>5</v>
      </c>
      <c r="C615" s="145"/>
      <c r="D615" s="145" t="s">
        <v>7</v>
      </c>
      <c r="E615" s="145" t="s">
        <v>8</v>
      </c>
      <c r="F615" s="145" t="s">
        <v>9</v>
      </c>
      <c r="G615" s="145" t="s">
        <v>88</v>
      </c>
      <c r="H615" s="145" t="s">
        <v>10</v>
      </c>
      <c r="I615" s="145"/>
      <c r="J615" s="145"/>
      <c r="K615" s="145"/>
      <c r="L615" s="145"/>
      <c r="M615" s="145"/>
      <c r="N615" s="145"/>
      <c r="O615" s="145"/>
      <c r="P615" s="145" t="s">
        <v>12</v>
      </c>
      <c r="Q615" s="145" t="s">
        <v>13</v>
      </c>
      <c r="R615" s="145" t="s">
        <v>14</v>
      </c>
      <c r="S615" s="167" t="s">
        <v>76</v>
      </c>
      <c r="T615" s="168"/>
      <c r="U615" s="168"/>
      <c r="V615" s="169"/>
    </row>
    <row r="616" s="166" customFormat="true" ht="18" hidden="false" customHeight="true" outlineLevel="0" collapsed="false">
      <c r="B616" s="145"/>
      <c r="C616" s="145"/>
      <c r="D616" s="145"/>
      <c r="E616" s="145"/>
      <c r="F616" s="145"/>
      <c r="G616" s="145"/>
      <c r="H616" s="144" t="s">
        <v>101</v>
      </c>
      <c r="I616" s="144" t="s">
        <v>102</v>
      </c>
      <c r="J616" s="144" t="s">
        <v>103</v>
      </c>
      <c r="K616" s="144" t="s">
        <v>18</v>
      </c>
      <c r="L616" s="144" t="s">
        <v>19</v>
      </c>
      <c r="M616" s="144" t="s">
        <v>104</v>
      </c>
      <c r="N616" s="144" t="s">
        <v>21</v>
      </c>
      <c r="O616" s="144" t="s">
        <v>22</v>
      </c>
      <c r="P616" s="145"/>
      <c r="Q616" s="145"/>
      <c r="R616" s="145"/>
      <c r="S616" s="167"/>
      <c r="T616" s="168"/>
      <c r="U616" s="168"/>
      <c r="V616" s="169"/>
    </row>
    <row r="617" s="146" customFormat="true" ht="18" hidden="false" customHeight="true" outlineLevel="0" collapsed="false">
      <c r="A617" s="4"/>
      <c r="B617" s="144" t="n">
        <v>35</v>
      </c>
      <c r="C617" s="144" t="n">
        <f aca="false">S1!C41</f>
        <v>37</v>
      </c>
      <c r="D617" s="147" t="str">
        <f aca="false">Ave!C39</f>
        <v>ኡመር እንድሪስ ያሲን</v>
      </c>
      <c r="E617" s="144" t="str">
        <f aca="false">S1!E39</f>
        <v>M</v>
      </c>
      <c r="F617" s="144" t="n">
        <f aca="false">S1!F39</f>
        <v>9</v>
      </c>
      <c r="G617" s="144" t="s">
        <v>105</v>
      </c>
      <c r="H617" s="143" t="n">
        <f aca="false">S1!G39</f>
        <v>61</v>
      </c>
      <c r="I617" s="143" t="n">
        <f aca="false">S1!H39</f>
        <v>64</v>
      </c>
      <c r="J617" s="143" t="n">
        <f aca="false">S1!I39</f>
        <v>56</v>
      </c>
      <c r="K617" s="143" t="n">
        <f aca="false">S1!J39</f>
        <v>49</v>
      </c>
      <c r="L617" s="143" t="n">
        <f aca="false">S1!K39</f>
        <v>64</v>
      </c>
      <c r="M617" s="143" t="n">
        <f aca="false">S1!L39</f>
        <v>56</v>
      </c>
      <c r="N617" s="143" t="n">
        <f aca="false">S1!M39</f>
        <v>59</v>
      </c>
      <c r="O617" s="143" t="n">
        <f aca="false">S1!N39</f>
        <v>71</v>
      </c>
      <c r="P617" s="144" t="n">
        <f aca="false">S1!P39</f>
        <v>480</v>
      </c>
      <c r="Q617" s="143" t="n">
        <f aca="false">S1!Q39</f>
        <v>60</v>
      </c>
      <c r="R617" s="144" t="n">
        <f aca="false">S1!R39</f>
        <v>46</v>
      </c>
      <c r="S617" s="148" t="str">
        <f aca="false">Ave!Q39</f>
        <v>ተዛውሯል</v>
      </c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170"/>
      <c r="AM617" s="170"/>
      <c r="AN617" s="170"/>
      <c r="AO617" s="170"/>
      <c r="AP617" s="170"/>
    </row>
    <row r="618" s="146" customFormat="true" ht="18" hidden="false" customHeight="true" outlineLevel="0" collapsed="false">
      <c r="A618" s="4"/>
      <c r="B618" s="144"/>
      <c r="C618" s="144"/>
      <c r="D618" s="147"/>
      <c r="E618" s="144"/>
      <c r="F618" s="144"/>
      <c r="G618" s="144" t="s">
        <v>106</v>
      </c>
      <c r="H618" s="143" t="n">
        <f aca="false">S2!G39</f>
        <v>61</v>
      </c>
      <c r="I618" s="143" t="n">
        <f aca="false">S2!H39</f>
        <v>64</v>
      </c>
      <c r="J618" s="143" t="n">
        <f aca="false">S2!I39</f>
        <v>56</v>
      </c>
      <c r="K618" s="143" t="n">
        <f aca="false">S2!J39</f>
        <v>49</v>
      </c>
      <c r="L618" s="143" t="n">
        <f aca="false">S2!K39</f>
        <v>64</v>
      </c>
      <c r="M618" s="143" t="n">
        <f aca="false">S2!L39</f>
        <v>56</v>
      </c>
      <c r="N618" s="143" t="n">
        <f aca="false">S2!M39</f>
        <v>59</v>
      </c>
      <c r="O618" s="143" t="n">
        <f aca="false">S2!N39</f>
        <v>71</v>
      </c>
      <c r="P618" s="144" t="n">
        <f aca="false">S2!P39</f>
        <v>480</v>
      </c>
      <c r="Q618" s="149" t="n">
        <f aca="false">S2!Q39</f>
        <v>60</v>
      </c>
      <c r="R618" s="144" t="n">
        <f aca="false">S2!R39</f>
        <v>46</v>
      </c>
      <c r="S618" s="148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170"/>
      <c r="AM618" s="170"/>
      <c r="AN618" s="170"/>
      <c r="AO618" s="170"/>
      <c r="AP618" s="170"/>
    </row>
    <row r="619" s="146" customFormat="true" ht="18" hidden="false" customHeight="true" outlineLevel="0" collapsed="false">
      <c r="A619" s="4"/>
      <c r="B619" s="144"/>
      <c r="C619" s="144"/>
      <c r="D619" s="147"/>
      <c r="E619" s="144"/>
      <c r="F619" s="144"/>
      <c r="G619" s="144" t="s">
        <v>13</v>
      </c>
      <c r="H619" s="143" t="n">
        <f aca="false">Ave!F39</f>
        <v>61</v>
      </c>
      <c r="I619" s="143" t="n">
        <f aca="false">Ave!G39</f>
        <v>64</v>
      </c>
      <c r="J619" s="143" t="n">
        <f aca="false">Ave!H39</f>
        <v>56</v>
      </c>
      <c r="K619" s="143" t="n">
        <f aca="false">Ave!I39</f>
        <v>49</v>
      </c>
      <c r="L619" s="143" t="n">
        <f aca="false">Ave!J39</f>
        <v>64</v>
      </c>
      <c r="M619" s="143" t="n">
        <f aca="false">Ave!K39</f>
        <v>56</v>
      </c>
      <c r="N619" s="143" t="n">
        <f aca="false">Ave!L39</f>
        <v>59</v>
      </c>
      <c r="O619" s="143" t="n">
        <f aca="false">Ave!M39</f>
        <v>71</v>
      </c>
      <c r="P619" s="144" t="n">
        <f aca="false">Ave!N39</f>
        <v>480</v>
      </c>
      <c r="Q619" s="143" t="n">
        <f aca="false">Ave!O39</f>
        <v>60</v>
      </c>
      <c r="R619" s="144" t="n">
        <f aca="false">Ave!P39</f>
        <v>46</v>
      </c>
      <c r="S619" s="148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170"/>
      <c r="AM619" s="170"/>
      <c r="AN619" s="170"/>
      <c r="AO619" s="170"/>
      <c r="AP619" s="170"/>
    </row>
    <row r="620" s="101" customFormat="true" ht="15" hidden="false" customHeight="true" outlineLevel="0" collapsed="false">
      <c r="B620" s="151"/>
      <c r="C620" s="151"/>
      <c r="D620" s="151"/>
      <c r="E620" s="151"/>
      <c r="F620" s="151"/>
      <c r="G620" s="151"/>
      <c r="H620" s="151"/>
      <c r="I620" s="151"/>
      <c r="J620" s="151"/>
      <c r="K620" s="151"/>
      <c r="L620" s="151"/>
      <c r="M620" s="151"/>
      <c r="N620" s="151"/>
      <c r="O620" s="151"/>
      <c r="P620" s="151"/>
      <c r="Q620" s="151"/>
      <c r="R620" s="151"/>
      <c r="S620" s="152"/>
      <c r="T620" s="152"/>
      <c r="U620" s="152"/>
      <c r="V620" s="153"/>
    </row>
    <row r="621" s="101" customFormat="true" ht="15" hidden="false" customHeight="true" outlineLevel="0" collapsed="false">
      <c r="B621" s="154" t="s">
        <v>107</v>
      </c>
      <c r="C621" s="154"/>
      <c r="D621" s="154"/>
      <c r="E621" s="154"/>
      <c r="F621" s="155" t="s">
        <v>108</v>
      </c>
      <c r="G621" s="155"/>
      <c r="H621" s="155"/>
      <c r="I621" s="155"/>
      <c r="J621" s="155"/>
      <c r="K621" s="155"/>
      <c r="L621" s="155"/>
      <c r="M621" s="155"/>
      <c r="N621" s="156" t="s">
        <v>109</v>
      </c>
      <c r="O621" s="156"/>
      <c r="P621" s="156"/>
      <c r="Q621" s="156"/>
      <c r="R621" s="156"/>
      <c r="S621" s="156"/>
      <c r="T621" s="156"/>
      <c r="U621" s="156"/>
      <c r="V621" s="156"/>
    </row>
    <row r="622" s="101" customFormat="true" ht="15" hidden="false" customHeight="true" outlineLevel="0" collapsed="false">
      <c r="B622" s="155" t="s">
        <v>110</v>
      </c>
      <c r="C622" s="155"/>
      <c r="D622" s="155"/>
      <c r="E622" s="155"/>
      <c r="F622" s="155"/>
      <c r="G622" s="155"/>
      <c r="H622" s="155"/>
      <c r="I622" s="155"/>
      <c r="J622" s="155"/>
      <c r="K622" s="155"/>
      <c r="L622" s="155"/>
      <c r="M622" s="155"/>
      <c r="N622" s="157" t="s">
        <v>115</v>
      </c>
      <c r="O622" s="157"/>
      <c r="P622" s="157"/>
      <c r="Q622" s="157"/>
      <c r="R622" s="157"/>
      <c r="S622" s="157"/>
      <c r="T622" s="157"/>
      <c r="U622" s="157"/>
      <c r="V622" s="157"/>
    </row>
    <row r="623" s="101" customFormat="true" ht="15" hidden="false" customHeight="true" outlineLevel="0" collapsed="false">
      <c r="B623" s="155" t="s">
        <v>110</v>
      </c>
      <c r="C623" s="155"/>
      <c r="D623" s="155"/>
      <c r="E623" s="155"/>
      <c r="F623" s="155"/>
      <c r="G623" s="155"/>
      <c r="H623" s="155"/>
      <c r="I623" s="155"/>
      <c r="J623" s="155"/>
      <c r="K623" s="155"/>
      <c r="L623" s="155"/>
      <c r="M623" s="155"/>
      <c r="N623" s="152"/>
      <c r="O623" s="152"/>
      <c r="P623" s="152"/>
      <c r="Q623" s="152"/>
      <c r="R623" s="152"/>
      <c r="S623" s="152"/>
      <c r="T623" s="152"/>
      <c r="U623" s="152"/>
      <c r="V623" s="153"/>
    </row>
    <row r="624" s="101" customFormat="true" ht="15" hidden="false" customHeight="true" outlineLevel="0" collapsed="false">
      <c r="B624" s="158"/>
      <c r="C624" s="158"/>
      <c r="D624" s="158"/>
      <c r="E624" s="158"/>
      <c r="F624" s="158"/>
      <c r="G624" s="158"/>
      <c r="H624" s="158"/>
      <c r="I624" s="158"/>
      <c r="J624" s="158"/>
      <c r="K624" s="158"/>
      <c r="L624" s="158"/>
      <c r="M624" s="158"/>
      <c r="N624" s="156" t="s">
        <v>112</v>
      </c>
      <c r="O624" s="156"/>
      <c r="P624" s="156"/>
      <c r="Q624" s="156"/>
      <c r="R624" s="156"/>
      <c r="S624" s="156"/>
      <c r="T624" s="156"/>
      <c r="U624" s="156"/>
      <c r="V624" s="156"/>
    </row>
    <row r="625" s="101" customFormat="true" ht="15" hidden="false" customHeight="true" outlineLevel="0" collapsed="false">
      <c r="B625" s="159" t="s">
        <v>113</v>
      </c>
      <c r="C625" s="159"/>
      <c r="D625" s="159"/>
      <c r="E625" s="159"/>
      <c r="F625" s="159"/>
      <c r="G625" s="159"/>
      <c r="H625" s="159"/>
      <c r="I625" s="159"/>
      <c r="J625" s="159"/>
      <c r="K625" s="159"/>
      <c r="L625" s="159"/>
      <c r="M625" s="159"/>
      <c r="N625" s="152"/>
      <c r="O625" s="152"/>
      <c r="P625" s="152"/>
      <c r="Q625" s="152"/>
      <c r="R625" s="152"/>
      <c r="S625" s="152"/>
      <c r="T625" s="152"/>
      <c r="U625" s="152"/>
      <c r="V625" s="153"/>
    </row>
    <row r="626" s="101" customFormat="true" ht="15" hidden="false" customHeight="true" outlineLevel="0" collapsed="false">
      <c r="B626" s="152"/>
      <c r="C626" s="152"/>
      <c r="D626" s="152"/>
      <c r="E626" s="152"/>
      <c r="F626" s="152"/>
      <c r="G626" s="152"/>
      <c r="H626" s="152"/>
      <c r="I626" s="152"/>
      <c r="J626" s="152"/>
      <c r="K626" s="152"/>
      <c r="L626" s="152"/>
      <c r="M626" s="152"/>
      <c r="N626" s="152"/>
      <c r="O626" s="152"/>
      <c r="P626" s="152"/>
      <c r="Q626" s="152"/>
      <c r="R626" s="152"/>
      <c r="S626" s="152"/>
      <c r="T626" s="152"/>
      <c r="U626" s="152"/>
      <c r="V626" s="153"/>
    </row>
    <row r="627" s="101" customFormat="true" ht="15" hidden="false" customHeight="true" outlineLevel="0" collapsed="false">
      <c r="B627" s="159" t="s">
        <v>114</v>
      </c>
      <c r="C627" s="159"/>
      <c r="D627" s="159"/>
      <c r="E627" s="159"/>
      <c r="F627" s="159"/>
      <c r="G627" s="159"/>
      <c r="H627" s="159"/>
      <c r="I627" s="159"/>
      <c r="J627" s="159"/>
      <c r="K627" s="159"/>
      <c r="L627" s="159"/>
      <c r="M627" s="159"/>
      <c r="N627" s="152"/>
      <c r="O627" s="152"/>
      <c r="P627" s="152"/>
      <c r="Q627" s="152"/>
      <c r="R627" s="152"/>
      <c r="S627" s="152"/>
      <c r="T627" s="152"/>
      <c r="U627" s="152"/>
      <c r="V627" s="153"/>
    </row>
    <row r="628" s="101" customFormat="true" ht="15" hidden="false" customHeight="true" outlineLevel="0" collapsed="false">
      <c r="B628" s="160"/>
      <c r="C628" s="160"/>
      <c r="D628" s="160"/>
      <c r="E628" s="160"/>
      <c r="F628" s="160"/>
      <c r="G628" s="160"/>
      <c r="H628" s="160"/>
      <c r="I628" s="160"/>
      <c r="J628" s="160"/>
      <c r="K628" s="160"/>
      <c r="L628" s="160"/>
      <c r="M628" s="160"/>
      <c r="N628" s="152"/>
      <c r="O628" s="152"/>
      <c r="P628" s="152"/>
      <c r="Q628" s="152"/>
      <c r="R628" s="152"/>
      <c r="S628" s="152"/>
      <c r="T628" s="152"/>
      <c r="U628" s="152"/>
      <c r="V628" s="153"/>
    </row>
    <row r="629" s="101" customFormat="true" ht="15" hidden="false" customHeight="true" outlineLevel="0" collapsed="false">
      <c r="B629" s="160"/>
      <c r="C629" s="160"/>
      <c r="D629" s="160"/>
      <c r="E629" s="160"/>
      <c r="F629" s="160"/>
      <c r="G629" s="160"/>
      <c r="H629" s="160"/>
      <c r="I629" s="160"/>
      <c r="J629" s="160"/>
      <c r="K629" s="160"/>
      <c r="L629" s="160"/>
      <c r="M629" s="160"/>
      <c r="N629" s="152"/>
      <c r="O629" s="152"/>
      <c r="P629" s="152"/>
      <c r="Q629" s="152"/>
      <c r="R629" s="152"/>
      <c r="S629" s="152"/>
      <c r="T629" s="152"/>
      <c r="U629" s="152"/>
      <c r="V629" s="153"/>
    </row>
    <row r="630" s="101" customFormat="true" ht="15" hidden="false" customHeight="true" outlineLevel="0" collapsed="false">
      <c r="B630" s="160"/>
      <c r="C630" s="160"/>
      <c r="D630" s="160"/>
      <c r="E630" s="160"/>
      <c r="F630" s="160"/>
      <c r="G630" s="160"/>
      <c r="H630" s="160"/>
      <c r="I630" s="160"/>
      <c r="J630" s="160"/>
      <c r="K630" s="160"/>
      <c r="L630" s="160"/>
      <c r="M630" s="160"/>
      <c r="N630" s="152"/>
      <c r="O630" s="152"/>
      <c r="P630" s="152"/>
      <c r="Q630" s="152"/>
      <c r="R630" s="152"/>
      <c r="S630" s="152"/>
      <c r="T630" s="152"/>
      <c r="U630" s="152"/>
      <c r="V630" s="153"/>
    </row>
    <row r="631" s="101" customFormat="true" ht="15" hidden="false" customHeight="true" outlineLevel="0" collapsed="false">
      <c r="B631" s="158"/>
      <c r="C631" s="158"/>
      <c r="D631" s="158"/>
      <c r="E631" s="158"/>
      <c r="F631" s="158"/>
      <c r="G631" s="158"/>
      <c r="H631" s="158"/>
      <c r="I631" s="158"/>
      <c r="J631" s="158"/>
      <c r="K631" s="158"/>
      <c r="L631" s="158"/>
      <c r="M631" s="158"/>
      <c r="N631" s="152"/>
      <c r="O631" s="152"/>
      <c r="P631" s="152"/>
      <c r="Q631" s="152"/>
      <c r="R631" s="152"/>
      <c r="S631" s="152"/>
      <c r="T631" s="152"/>
      <c r="U631" s="152"/>
      <c r="V631" s="153"/>
    </row>
    <row r="632" s="161" customFormat="true" ht="15" hidden="false" customHeight="true" outlineLevel="0" collapsed="false">
      <c r="B632" s="162"/>
      <c r="C632" s="162"/>
      <c r="D632" s="163" t="s">
        <v>0</v>
      </c>
      <c r="E632" s="161" t="s">
        <v>1</v>
      </c>
      <c r="M632" s="161" t="s">
        <v>100</v>
      </c>
      <c r="V632" s="164"/>
    </row>
    <row r="633" s="161" customFormat="true" ht="15" hidden="false" customHeight="true" outlineLevel="0" collapsed="false">
      <c r="B633" s="162"/>
      <c r="C633" s="162"/>
      <c r="D633" s="163"/>
      <c r="E633" s="165"/>
      <c r="F633" s="165"/>
      <c r="G633" s="165"/>
      <c r="H633" s="165" t="s">
        <v>3</v>
      </c>
      <c r="I633" s="165"/>
      <c r="J633" s="165"/>
      <c r="K633" s="161" t="s">
        <v>4</v>
      </c>
      <c r="V633" s="164"/>
    </row>
    <row r="634" s="166" customFormat="true" ht="18" hidden="false" customHeight="true" outlineLevel="0" collapsed="false">
      <c r="B634" s="145" t="s">
        <v>5</v>
      </c>
      <c r="C634" s="145"/>
      <c r="D634" s="145" t="s">
        <v>7</v>
      </c>
      <c r="E634" s="145" t="s">
        <v>8</v>
      </c>
      <c r="F634" s="145" t="s">
        <v>9</v>
      </c>
      <c r="G634" s="145" t="s">
        <v>88</v>
      </c>
      <c r="H634" s="145" t="s">
        <v>10</v>
      </c>
      <c r="I634" s="145"/>
      <c r="J634" s="145"/>
      <c r="K634" s="145"/>
      <c r="L634" s="145"/>
      <c r="M634" s="145"/>
      <c r="N634" s="145"/>
      <c r="O634" s="145"/>
      <c r="P634" s="145" t="s">
        <v>12</v>
      </c>
      <c r="Q634" s="145" t="s">
        <v>13</v>
      </c>
      <c r="R634" s="145" t="s">
        <v>14</v>
      </c>
      <c r="S634" s="167" t="s">
        <v>76</v>
      </c>
      <c r="T634" s="168"/>
      <c r="U634" s="168"/>
      <c r="V634" s="169"/>
    </row>
    <row r="635" s="166" customFormat="true" ht="18" hidden="false" customHeight="true" outlineLevel="0" collapsed="false">
      <c r="B635" s="145"/>
      <c r="C635" s="145"/>
      <c r="D635" s="145"/>
      <c r="E635" s="145"/>
      <c r="F635" s="145"/>
      <c r="G635" s="145"/>
      <c r="H635" s="144" t="s">
        <v>101</v>
      </c>
      <c r="I635" s="144" t="s">
        <v>102</v>
      </c>
      <c r="J635" s="144" t="s">
        <v>103</v>
      </c>
      <c r="K635" s="144" t="s">
        <v>18</v>
      </c>
      <c r="L635" s="144" t="s">
        <v>19</v>
      </c>
      <c r="M635" s="144" t="s">
        <v>104</v>
      </c>
      <c r="N635" s="144" t="s">
        <v>21</v>
      </c>
      <c r="O635" s="144" t="s">
        <v>22</v>
      </c>
      <c r="P635" s="145"/>
      <c r="Q635" s="145"/>
      <c r="R635" s="145"/>
      <c r="S635" s="167"/>
      <c r="T635" s="168"/>
      <c r="U635" s="168"/>
      <c r="V635" s="169"/>
    </row>
    <row r="636" s="146" customFormat="true" ht="18" hidden="false" customHeight="true" outlineLevel="0" collapsed="false">
      <c r="A636" s="4"/>
      <c r="B636" s="144" t="n">
        <v>36</v>
      </c>
      <c r="C636" s="144" t="n">
        <f aca="false">S1!C42</f>
        <v>38</v>
      </c>
      <c r="D636" s="147" t="str">
        <f aca="false">Ave!C40</f>
        <v>ኡመር ይማም ሰኢድ</v>
      </c>
      <c r="E636" s="144" t="str">
        <f aca="false">S1!E40</f>
        <v>M</v>
      </c>
      <c r="F636" s="144" t="n">
        <f aca="false">S1!F40</f>
        <v>7</v>
      </c>
      <c r="G636" s="144" t="s">
        <v>105</v>
      </c>
      <c r="H636" s="143" t="n">
        <f aca="false">S1!G40</f>
        <v>51</v>
      </c>
      <c r="I636" s="143" t="n">
        <f aca="false">S1!H40</f>
        <v>64</v>
      </c>
      <c r="J636" s="143" t="n">
        <f aca="false">S1!I40</f>
        <v>76</v>
      </c>
      <c r="K636" s="143" t="n">
        <f aca="false">S1!J40</f>
        <v>55</v>
      </c>
      <c r="L636" s="143" t="n">
        <f aca="false">S1!K40</f>
        <v>54</v>
      </c>
      <c r="M636" s="143" t="n">
        <f aca="false">S1!L40</f>
        <v>69</v>
      </c>
      <c r="N636" s="143" t="n">
        <f aca="false">S1!M40</f>
        <v>58</v>
      </c>
      <c r="O636" s="143" t="n">
        <f aca="false">S1!N40</f>
        <v>80</v>
      </c>
      <c r="P636" s="144" t="n">
        <f aca="false">S1!P40</f>
        <v>507</v>
      </c>
      <c r="Q636" s="143" t="n">
        <f aca="false">S1!Q40</f>
        <v>63.375</v>
      </c>
      <c r="R636" s="144" t="n">
        <f aca="false">S1!R40</f>
        <v>45</v>
      </c>
      <c r="S636" s="148" t="str">
        <f aca="false">Ave!Q40</f>
        <v>ተዛውሯል</v>
      </c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</row>
    <row r="637" s="146" customFormat="true" ht="18" hidden="false" customHeight="true" outlineLevel="0" collapsed="false">
      <c r="A637" s="4"/>
      <c r="B637" s="144"/>
      <c r="C637" s="144"/>
      <c r="D637" s="147"/>
      <c r="E637" s="144"/>
      <c r="F637" s="144"/>
      <c r="G637" s="144" t="s">
        <v>106</v>
      </c>
      <c r="H637" s="143" t="n">
        <f aca="false">S2!G40</f>
        <v>51</v>
      </c>
      <c r="I637" s="143" t="n">
        <f aca="false">S2!H40</f>
        <v>64</v>
      </c>
      <c r="J637" s="143" t="n">
        <f aca="false">S2!I40</f>
        <v>76</v>
      </c>
      <c r="K637" s="143" t="n">
        <f aca="false">S2!J40</f>
        <v>55</v>
      </c>
      <c r="L637" s="143" t="n">
        <f aca="false">S2!K40</f>
        <v>54</v>
      </c>
      <c r="M637" s="143" t="n">
        <f aca="false">S2!L40</f>
        <v>69</v>
      </c>
      <c r="N637" s="143" t="n">
        <f aca="false">S2!M40</f>
        <v>58</v>
      </c>
      <c r="O637" s="143" t="n">
        <f aca="false">S2!N40</f>
        <v>80</v>
      </c>
      <c r="P637" s="144" t="n">
        <f aca="false">S2!P40</f>
        <v>507</v>
      </c>
      <c r="Q637" s="149" t="n">
        <f aca="false">S2!Q40</f>
        <v>63.375</v>
      </c>
      <c r="R637" s="144" t="n">
        <f aca="false">S2!R40</f>
        <v>45</v>
      </c>
      <c r="S637" s="148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</row>
    <row r="638" s="146" customFormat="true" ht="18" hidden="false" customHeight="true" outlineLevel="0" collapsed="false">
      <c r="A638" s="4"/>
      <c r="B638" s="144"/>
      <c r="C638" s="144"/>
      <c r="D638" s="147"/>
      <c r="E638" s="144"/>
      <c r="F638" s="144"/>
      <c r="G638" s="144" t="s">
        <v>13</v>
      </c>
      <c r="H638" s="143" t="n">
        <f aca="false">Ave!F40</f>
        <v>51</v>
      </c>
      <c r="I638" s="143" t="n">
        <f aca="false">Ave!G40</f>
        <v>64</v>
      </c>
      <c r="J638" s="143" t="n">
        <f aca="false">Ave!H40</f>
        <v>76</v>
      </c>
      <c r="K638" s="143" t="n">
        <f aca="false">Ave!I40</f>
        <v>55</v>
      </c>
      <c r="L638" s="143" t="n">
        <f aca="false">Ave!J40</f>
        <v>54</v>
      </c>
      <c r="M638" s="143" t="n">
        <f aca="false">Ave!K40</f>
        <v>69</v>
      </c>
      <c r="N638" s="143" t="n">
        <f aca="false">Ave!L40</f>
        <v>58</v>
      </c>
      <c r="O638" s="143" t="n">
        <f aca="false">Ave!M40</f>
        <v>80</v>
      </c>
      <c r="P638" s="144" t="n">
        <f aca="false">Ave!N40</f>
        <v>507</v>
      </c>
      <c r="Q638" s="143" t="n">
        <f aca="false">Ave!O40</f>
        <v>63.375</v>
      </c>
      <c r="R638" s="144" t="n">
        <f aca="false">Ave!P40</f>
        <v>45</v>
      </c>
      <c r="S638" s="148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</row>
    <row r="639" s="101" customFormat="true" ht="15" hidden="false" customHeight="true" outlineLevel="0" collapsed="false">
      <c r="B639" s="151"/>
      <c r="C639" s="151"/>
      <c r="D639" s="151"/>
      <c r="E639" s="151"/>
      <c r="F639" s="151"/>
      <c r="G639" s="151"/>
      <c r="H639" s="151"/>
      <c r="I639" s="151"/>
      <c r="J639" s="151"/>
      <c r="K639" s="151"/>
      <c r="L639" s="151"/>
      <c r="M639" s="151"/>
      <c r="N639" s="151"/>
      <c r="O639" s="151"/>
      <c r="P639" s="151"/>
      <c r="Q639" s="151"/>
      <c r="R639" s="151"/>
      <c r="S639" s="152"/>
      <c r="T639" s="152"/>
      <c r="U639" s="152"/>
      <c r="V639" s="153"/>
    </row>
    <row r="640" s="101" customFormat="true" ht="15" hidden="false" customHeight="true" outlineLevel="0" collapsed="false">
      <c r="B640" s="154" t="s">
        <v>107</v>
      </c>
      <c r="C640" s="154"/>
      <c r="D640" s="154"/>
      <c r="E640" s="154"/>
      <c r="F640" s="155" t="s">
        <v>108</v>
      </c>
      <c r="G640" s="155"/>
      <c r="H640" s="155"/>
      <c r="I640" s="155"/>
      <c r="J640" s="155"/>
      <c r="K640" s="155"/>
      <c r="L640" s="155"/>
      <c r="M640" s="155"/>
      <c r="N640" s="156" t="s">
        <v>109</v>
      </c>
      <c r="O640" s="156"/>
      <c r="P640" s="156"/>
      <c r="Q640" s="156"/>
      <c r="R640" s="156"/>
      <c r="S640" s="156"/>
      <c r="T640" s="156"/>
      <c r="U640" s="156"/>
      <c r="V640" s="156"/>
    </row>
    <row r="641" s="101" customFormat="true" ht="15" hidden="false" customHeight="true" outlineLevel="0" collapsed="false">
      <c r="B641" s="155" t="s">
        <v>110</v>
      </c>
      <c r="C641" s="155"/>
      <c r="D641" s="155"/>
      <c r="E641" s="155"/>
      <c r="F641" s="155"/>
      <c r="G641" s="155"/>
      <c r="H641" s="155"/>
      <c r="I641" s="155"/>
      <c r="J641" s="155"/>
      <c r="K641" s="155"/>
      <c r="L641" s="155"/>
      <c r="M641" s="155"/>
      <c r="N641" s="157" t="s">
        <v>115</v>
      </c>
      <c r="O641" s="157"/>
      <c r="P641" s="157"/>
      <c r="Q641" s="157"/>
      <c r="R641" s="157"/>
      <c r="S641" s="157"/>
      <c r="T641" s="157"/>
      <c r="U641" s="157"/>
      <c r="V641" s="157"/>
    </row>
    <row r="642" s="101" customFormat="true" ht="15" hidden="false" customHeight="true" outlineLevel="0" collapsed="false">
      <c r="B642" s="155" t="s">
        <v>110</v>
      </c>
      <c r="C642" s="155"/>
      <c r="D642" s="155"/>
      <c r="E642" s="155"/>
      <c r="F642" s="155"/>
      <c r="G642" s="155"/>
      <c r="H642" s="155"/>
      <c r="I642" s="155"/>
      <c r="J642" s="155"/>
      <c r="K642" s="155"/>
      <c r="L642" s="155"/>
      <c r="M642" s="155"/>
      <c r="N642" s="152"/>
      <c r="O642" s="152"/>
      <c r="P642" s="152"/>
      <c r="Q642" s="152"/>
      <c r="R642" s="152"/>
      <c r="S642" s="152"/>
      <c r="T642" s="152"/>
      <c r="U642" s="152"/>
      <c r="V642" s="153"/>
    </row>
    <row r="643" s="101" customFormat="true" ht="15" hidden="false" customHeight="true" outlineLevel="0" collapsed="false">
      <c r="B643" s="158"/>
      <c r="C643" s="158"/>
      <c r="D643" s="158"/>
      <c r="E643" s="158"/>
      <c r="F643" s="158"/>
      <c r="G643" s="158"/>
      <c r="H643" s="158"/>
      <c r="I643" s="158"/>
      <c r="J643" s="158"/>
      <c r="K643" s="158"/>
      <c r="L643" s="158"/>
      <c r="M643" s="158"/>
      <c r="N643" s="156" t="s">
        <v>112</v>
      </c>
      <c r="O643" s="156"/>
      <c r="P643" s="156"/>
      <c r="Q643" s="156"/>
      <c r="R643" s="156"/>
      <c r="S643" s="156"/>
      <c r="T643" s="156"/>
      <c r="U643" s="156"/>
      <c r="V643" s="156"/>
    </row>
    <row r="644" s="101" customFormat="true" ht="15" hidden="false" customHeight="true" outlineLevel="0" collapsed="false">
      <c r="B644" s="159" t="s">
        <v>113</v>
      </c>
      <c r="C644" s="159"/>
      <c r="D644" s="159"/>
      <c r="E644" s="159"/>
      <c r="F644" s="159"/>
      <c r="G644" s="159"/>
      <c r="H644" s="159"/>
      <c r="I644" s="159"/>
      <c r="J644" s="159"/>
      <c r="K644" s="159"/>
      <c r="L644" s="159"/>
      <c r="M644" s="159"/>
      <c r="N644" s="152"/>
      <c r="O644" s="152"/>
      <c r="P644" s="152"/>
      <c r="Q644" s="152"/>
      <c r="R644" s="152"/>
      <c r="S644" s="152"/>
      <c r="T644" s="152"/>
      <c r="U644" s="152"/>
      <c r="V644" s="153"/>
    </row>
    <row r="645" s="101" customFormat="true" ht="15" hidden="false" customHeight="true" outlineLevel="0" collapsed="false">
      <c r="B645" s="152"/>
      <c r="C645" s="152"/>
      <c r="D645" s="152"/>
      <c r="E645" s="152"/>
      <c r="F645" s="152"/>
      <c r="G645" s="152"/>
      <c r="H645" s="152"/>
      <c r="I645" s="152"/>
      <c r="J645" s="152"/>
      <c r="K645" s="152"/>
      <c r="L645" s="152"/>
      <c r="M645" s="152"/>
      <c r="N645" s="152"/>
      <c r="O645" s="152"/>
      <c r="P645" s="152"/>
      <c r="Q645" s="152"/>
      <c r="R645" s="152"/>
      <c r="S645" s="152"/>
      <c r="T645" s="152"/>
      <c r="U645" s="152"/>
      <c r="V645" s="153"/>
    </row>
    <row r="646" s="101" customFormat="true" ht="15" hidden="false" customHeight="true" outlineLevel="0" collapsed="false">
      <c r="B646" s="159" t="s">
        <v>114</v>
      </c>
      <c r="C646" s="159"/>
      <c r="D646" s="159"/>
      <c r="E646" s="159"/>
      <c r="F646" s="159"/>
      <c r="G646" s="159"/>
      <c r="H646" s="159"/>
      <c r="I646" s="159"/>
      <c r="J646" s="159"/>
      <c r="K646" s="159"/>
      <c r="L646" s="159"/>
      <c r="M646" s="159"/>
      <c r="N646" s="152"/>
      <c r="O646" s="152"/>
      <c r="P646" s="152"/>
      <c r="Q646" s="152"/>
      <c r="R646" s="152"/>
      <c r="S646" s="152"/>
      <c r="T646" s="152"/>
      <c r="U646" s="152"/>
      <c r="V646" s="153"/>
    </row>
    <row r="647" s="101" customFormat="true" ht="15" hidden="false" customHeight="true" outlineLevel="0" collapsed="false">
      <c r="B647" s="160"/>
      <c r="C647" s="160"/>
      <c r="D647" s="160"/>
      <c r="E647" s="160"/>
      <c r="F647" s="160"/>
      <c r="G647" s="160"/>
      <c r="H647" s="160"/>
      <c r="I647" s="160"/>
      <c r="J647" s="160"/>
      <c r="K647" s="160"/>
      <c r="L647" s="160"/>
      <c r="M647" s="160"/>
      <c r="N647" s="152"/>
      <c r="O647" s="152"/>
      <c r="P647" s="152"/>
      <c r="Q647" s="152"/>
      <c r="R647" s="152"/>
      <c r="S647" s="152"/>
      <c r="T647" s="152"/>
      <c r="U647" s="152"/>
      <c r="V647" s="153"/>
    </row>
    <row r="648" s="101" customFormat="true" ht="15" hidden="false" customHeight="true" outlineLevel="0" collapsed="false">
      <c r="B648" s="158"/>
      <c r="C648" s="158"/>
      <c r="D648" s="158"/>
      <c r="E648" s="158"/>
      <c r="F648" s="158"/>
      <c r="G648" s="158"/>
      <c r="H648" s="158"/>
      <c r="I648" s="158"/>
      <c r="J648" s="158"/>
      <c r="K648" s="158"/>
      <c r="L648" s="158"/>
      <c r="M648" s="158"/>
      <c r="N648" s="152"/>
      <c r="O648" s="152"/>
      <c r="P648" s="152"/>
      <c r="Q648" s="152"/>
      <c r="R648" s="152"/>
      <c r="S648" s="152"/>
      <c r="T648" s="152"/>
      <c r="U648" s="152"/>
      <c r="V648" s="153"/>
    </row>
    <row r="649" s="161" customFormat="true" ht="15" hidden="false" customHeight="true" outlineLevel="0" collapsed="false">
      <c r="B649" s="162"/>
      <c r="C649" s="162"/>
      <c r="D649" s="163" t="s">
        <v>0</v>
      </c>
      <c r="E649" s="161" t="s">
        <v>1</v>
      </c>
      <c r="M649" s="161" t="s">
        <v>100</v>
      </c>
      <c r="V649" s="164"/>
    </row>
    <row r="650" s="161" customFormat="true" ht="15" hidden="false" customHeight="true" outlineLevel="0" collapsed="false">
      <c r="B650" s="162"/>
      <c r="C650" s="162"/>
      <c r="D650" s="163"/>
      <c r="E650" s="165"/>
      <c r="F650" s="165"/>
      <c r="G650" s="165"/>
      <c r="H650" s="165" t="s">
        <v>3</v>
      </c>
      <c r="I650" s="165"/>
      <c r="J650" s="165"/>
      <c r="K650" s="161" t="s">
        <v>4</v>
      </c>
      <c r="V650" s="164"/>
    </row>
    <row r="651" s="166" customFormat="true" ht="18" hidden="false" customHeight="true" outlineLevel="0" collapsed="false">
      <c r="B651" s="145" t="s">
        <v>5</v>
      </c>
      <c r="C651" s="145"/>
      <c r="D651" s="145" t="s">
        <v>7</v>
      </c>
      <c r="E651" s="145" t="s">
        <v>8</v>
      </c>
      <c r="F651" s="145" t="s">
        <v>9</v>
      </c>
      <c r="G651" s="145" t="s">
        <v>88</v>
      </c>
      <c r="H651" s="145" t="s">
        <v>10</v>
      </c>
      <c r="I651" s="145"/>
      <c r="J651" s="145"/>
      <c r="K651" s="145"/>
      <c r="L651" s="145"/>
      <c r="M651" s="145"/>
      <c r="N651" s="145"/>
      <c r="O651" s="145"/>
      <c r="P651" s="145" t="s">
        <v>12</v>
      </c>
      <c r="Q651" s="145" t="s">
        <v>13</v>
      </c>
      <c r="R651" s="145" t="s">
        <v>14</v>
      </c>
      <c r="S651" s="167" t="s">
        <v>76</v>
      </c>
      <c r="T651" s="168"/>
      <c r="U651" s="168"/>
      <c r="V651" s="169"/>
    </row>
    <row r="652" s="166" customFormat="true" ht="18" hidden="false" customHeight="true" outlineLevel="0" collapsed="false">
      <c r="B652" s="145"/>
      <c r="C652" s="145"/>
      <c r="D652" s="145"/>
      <c r="E652" s="145"/>
      <c r="F652" s="145"/>
      <c r="G652" s="145"/>
      <c r="H652" s="144" t="s">
        <v>101</v>
      </c>
      <c r="I652" s="144" t="s">
        <v>102</v>
      </c>
      <c r="J652" s="144" t="s">
        <v>103</v>
      </c>
      <c r="K652" s="144" t="s">
        <v>18</v>
      </c>
      <c r="L652" s="144" t="s">
        <v>19</v>
      </c>
      <c r="M652" s="144" t="s">
        <v>104</v>
      </c>
      <c r="N652" s="144" t="s">
        <v>21</v>
      </c>
      <c r="O652" s="144" t="s">
        <v>22</v>
      </c>
      <c r="P652" s="145"/>
      <c r="Q652" s="145"/>
      <c r="R652" s="145"/>
      <c r="S652" s="167"/>
      <c r="T652" s="168"/>
      <c r="U652" s="168"/>
      <c r="V652" s="169"/>
    </row>
    <row r="653" s="146" customFormat="true" ht="18" hidden="false" customHeight="true" outlineLevel="0" collapsed="false">
      <c r="A653" s="4"/>
      <c r="B653" s="144" t="n">
        <v>37</v>
      </c>
      <c r="C653" s="144" t="n">
        <f aca="false">S1!C43</f>
        <v>39</v>
      </c>
      <c r="D653" s="147" t="str">
        <f aca="false">Ave!C41</f>
        <v>ኢልሀም ይማም አሰፋ</v>
      </c>
      <c r="E653" s="144" t="str">
        <f aca="false">S1!E41</f>
        <v>F</v>
      </c>
      <c r="F653" s="144" t="n">
        <f aca="false">S1!F41</f>
        <v>7</v>
      </c>
      <c r="G653" s="144" t="s">
        <v>105</v>
      </c>
      <c r="H653" s="143" t="n">
        <f aca="false">S1!G41</f>
        <v>67</v>
      </c>
      <c r="I653" s="143" t="n">
        <f aca="false">S1!H41</f>
        <v>63</v>
      </c>
      <c r="J653" s="143" t="n">
        <f aca="false">S1!I41</f>
        <v>68</v>
      </c>
      <c r="K653" s="143" t="n">
        <f aca="false">S1!J41</f>
        <v>53</v>
      </c>
      <c r="L653" s="143" t="n">
        <f aca="false">S1!K41</f>
        <v>58</v>
      </c>
      <c r="M653" s="143" t="n">
        <f aca="false">S1!L41</f>
        <v>66</v>
      </c>
      <c r="N653" s="143" t="n">
        <f aca="false">S1!M41</f>
        <v>71</v>
      </c>
      <c r="O653" s="143" t="n">
        <f aca="false">S1!N41</f>
        <v>71</v>
      </c>
      <c r="P653" s="144" t="n">
        <f aca="false">S1!P41</f>
        <v>517</v>
      </c>
      <c r="Q653" s="143" t="n">
        <f aca="false">S1!Q41</f>
        <v>64.625</v>
      </c>
      <c r="R653" s="144" t="n">
        <f aca="false">S1!R41</f>
        <v>43</v>
      </c>
      <c r="S653" s="148" t="str">
        <f aca="false">Ave!Q41</f>
        <v>ተዛውራለች</v>
      </c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</row>
    <row r="654" s="146" customFormat="true" ht="18" hidden="false" customHeight="true" outlineLevel="0" collapsed="false">
      <c r="A654" s="4"/>
      <c r="B654" s="144"/>
      <c r="C654" s="144"/>
      <c r="D654" s="147"/>
      <c r="E654" s="144"/>
      <c r="F654" s="144"/>
      <c r="G654" s="144" t="s">
        <v>106</v>
      </c>
      <c r="H654" s="143" t="n">
        <f aca="false">S2!G41</f>
        <v>67</v>
      </c>
      <c r="I654" s="143" t="n">
        <f aca="false">S2!H41</f>
        <v>63</v>
      </c>
      <c r="J654" s="143" t="n">
        <f aca="false">S2!I41</f>
        <v>68</v>
      </c>
      <c r="K654" s="143" t="n">
        <f aca="false">S2!J41</f>
        <v>53</v>
      </c>
      <c r="L654" s="143" t="n">
        <f aca="false">S2!K41</f>
        <v>58</v>
      </c>
      <c r="M654" s="143" t="n">
        <f aca="false">S2!L41</f>
        <v>66</v>
      </c>
      <c r="N654" s="143" t="n">
        <f aca="false">S2!M41</f>
        <v>71</v>
      </c>
      <c r="O654" s="143" t="n">
        <f aca="false">S2!N41</f>
        <v>71</v>
      </c>
      <c r="P654" s="144" t="n">
        <f aca="false">S2!P41</f>
        <v>517</v>
      </c>
      <c r="Q654" s="149" t="n">
        <f aca="false">S2!Q41</f>
        <v>64.625</v>
      </c>
      <c r="R654" s="144" t="n">
        <f aca="false">S2!R41</f>
        <v>43</v>
      </c>
      <c r="S654" s="148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</row>
    <row r="655" s="146" customFormat="true" ht="18" hidden="false" customHeight="true" outlineLevel="0" collapsed="false">
      <c r="A655" s="4"/>
      <c r="B655" s="144"/>
      <c r="C655" s="144"/>
      <c r="D655" s="147"/>
      <c r="E655" s="144"/>
      <c r="F655" s="144"/>
      <c r="G655" s="144" t="s">
        <v>13</v>
      </c>
      <c r="H655" s="143" t="n">
        <f aca="false">Ave!F41</f>
        <v>67</v>
      </c>
      <c r="I655" s="143" t="n">
        <f aca="false">Ave!G41</f>
        <v>63</v>
      </c>
      <c r="J655" s="143" t="n">
        <f aca="false">Ave!H41</f>
        <v>68</v>
      </c>
      <c r="K655" s="143" t="n">
        <f aca="false">Ave!I41</f>
        <v>53</v>
      </c>
      <c r="L655" s="143" t="n">
        <f aca="false">Ave!J41</f>
        <v>58</v>
      </c>
      <c r="M655" s="143" t="n">
        <f aca="false">Ave!K41</f>
        <v>66</v>
      </c>
      <c r="N655" s="143" t="n">
        <f aca="false">Ave!L41</f>
        <v>71</v>
      </c>
      <c r="O655" s="143" t="n">
        <f aca="false">Ave!M41</f>
        <v>71</v>
      </c>
      <c r="P655" s="144" t="n">
        <f aca="false">Ave!N41</f>
        <v>517</v>
      </c>
      <c r="Q655" s="143" t="n">
        <f aca="false">Ave!O41</f>
        <v>64.625</v>
      </c>
      <c r="R655" s="144" t="n">
        <f aca="false">Ave!P41</f>
        <v>43</v>
      </c>
      <c r="S655" s="148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</row>
    <row r="656" s="101" customFormat="true" ht="15" hidden="false" customHeight="true" outlineLevel="0" collapsed="false">
      <c r="B656" s="151"/>
      <c r="C656" s="151"/>
      <c r="D656" s="151"/>
      <c r="E656" s="151"/>
      <c r="F656" s="151"/>
      <c r="G656" s="151"/>
      <c r="H656" s="151"/>
      <c r="I656" s="151"/>
      <c r="J656" s="151"/>
      <c r="K656" s="151"/>
      <c r="L656" s="151"/>
      <c r="M656" s="151"/>
      <c r="N656" s="151"/>
      <c r="O656" s="151"/>
      <c r="P656" s="151"/>
      <c r="Q656" s="151"/>
      <c r="R656" s="151"/>
      <c r="S656" s="152"/>
      <c r="T656" s="152"/>
      <c r="U656" s="152"/>
      <c r="V656" s="153"/>
    </row>
    <row r="657" s="101" customFormat="true" ht="15" hidden="false" customHeight="true" outlineLevel="0" collapsed="false">
      <c r="B657" s="154" t="s">
        <v>107</v>
      </c>
      <c r="C657" s="154"/>
      <c r="D657" s="154"/>
      <c r="E657" s="154"/>
      <c r="F657" s="155" t="s">
        <v>108</v>
      </c>
      <c r="G657" s="155"/>
      <c r="H657" s="155"/>
      <c r="I657" s="155"/>
      <c r="J657" s="155"/>
      <c r="K657" s="155"/>
      <c r="L657" s="155"/>
      <c r="M657" s="155"/>
      <c r="N657" s="156" t="s">
        <v>109</v>
      </c>
      <c r="O657" s="156"/>
      <c r="P657" s="156"/>
      <c r="Q657" s="156"/>
      <c r="R657" s="156"/>
      <c r="S657" s="156"/>
      <c r="T657" s="156"/>
      <c r="U657" s="156"/>
      <c r="V657" s="156"/>
    </row>
    <row r="658" s="101" customFormat="true" ht="15" hidden="false" customHeight="true" outlineLevel="0" collapsed="false">
      <c r="B658" s="155" t="s">
        <v>110</v>
      </c>
      <c r="C658" s="155"/>
      <c r="D658" s="155"/>
      <c r="E658" s="155"/>
      <c r="F658" s="155"/>
      <c r="G658" s="155"/>
      <c r="H658" s="155"/>
      <c r="I658" s="155"/>
      <c r="J658" s="155"/>
      <c r="K658" s="155"/>
      <c r="L658" s="155"/>
      <c r="M658" s="155"/>
      <c r="N658" s="157" t="s">
        <v>115</v>
      </c>
      <c r="O658" s="157"/>
      <c r="P658" s="157"/>
      <c r="Q658" s="157"/>
      <c r="R658" s="157"/>
      <c r="S658" s="157"/>
      <c r="T658" s="157"/>
      <c r="U658" s="157"/>
      <c r="V658" s="157"/>
    </row>
    <row r="659" s="101" customFormat="true" ht="15" hidden="false" customHeight="true" outlineLevel="0" collapsed="false">
      <c r="B659" s="155" t="s">
        <v>110</v>
      </c>
      <c r="C659" s="155"/>
      <c r="D659" s="155"/>
      <c r="E659" s="155"/>
      <c r="F659" s="155"/>
      <c r="G659" s="155"/>
      <c r="H659" s="155"/>
      <c r="I659" s="155"/>
      <c r="J659" s="155"/>
      <c r="K659" s="155"/>
      <c r="L659" s="155"/>
      <c r="M659" s="155"/>
      <c r="N659" s="152"/>
      <c r="O659" s="152"/>
      <c r="P659" s="152"/>
      <c r="Q659" s="152"/>
      <c r="R659" s="152"/>
      <c r="S659" s="152"/>
      <c r="T659" s="152"/>
      <c r="U659" s="152"/>
      <c r="V659" s="153"/>
    </row>
    <row r="660" s="101" customFormat="true" ht="15" hidden="false" customHeight="true" outlineLevel="0" collapsed="false">
      <c r="B660" s="158"/>
      <c r="C660" s="158"/>
      <c r="D660" s="158"/>
      <c r="E660" s="158"/>
      <c r="F660" s="158"/>
      <c r="G660" s="158"/>
      <c r="H660" s="158"/>
      <c r="I660" s="158"/>
      <c r="J660" s="158"/>
      <c r="K660" s="158"/>
      <c r="L660" s="158"/>
      <c r="M660" s="158"/>
      <c r="N660" s="156" t="s">
        <v>112</v>
      </c>
      <c r="O660" s="156"/>
      <c r="P660" s="156"/>
      <c r="Q660" s="156"/>
      <c r="R660" s="156"/>
      <c r="S660" s="156"/>
      <c r="T660" s="156"/>
      <c r="U660" s="156"/>
      <c r="V660" s="156"/>
    </row>
    <row r="661" s="101" customFormat="true" ht="15" hidden="false" customHeight="true" outlineLevel="0" collapsed="false">
      <c r="B661" s="159" t="s">
        <v>113</v>
      </c>
      <c r="C661" s="159"/>
      <c r="D661" s="159"/>
      <c r="E661" s="159"/>
      <c r="F661" s="159"/>
      <c r="G661" s="159"/>
      <c r="H661" s="159"/>
      <c r="I661" s="159"/>
      <c r="J661" s="159"/>
      <c r="K661" s="159"/>
      <c r="L661" s="159"/>
      <c r="M661" s="159"/>
      <c r="N661" s="152"/>
      <c r="O661" s="152"/>
      <c r="P661" s="152"/>
      <c r="Q661" s="152"/>
      <c r="R661" s="152"/>
      <c r="S661" s="152"/>
      <c r="T661" s="152"/>
      <c r="U661" s="152"/>
      <c r="V661" s="153"/>
    </row>
    <row r="662" s="101" customFormat="true" ht="15" hidden="false" customHeight="true" outlineLevel="0" collapsed="false">
      <c r="B662" s="152"/>
      <c r="C662" s="152"/>
      <c r="D662" s="152"/>
      <c r="E662" s="152"/>
      <c r="F662" s="152"/>
      <c r="G662" s="152"/>
      <c r="H662" s="152"/>
      <c r="I662" s="152"/>
      <c r="J662" s="152"/>
      <c r="K662" s="152"/>
      <c r="L662" s="152"/>
      <c r="M662" s="152"/>
      <c r="N662" s="152"/>
      <c r="O662" s="152"/>
      <c r="P662" s="152"/>
      <c r="Q662" s="152"/>
      <c r="R662" s="152"/>
      <c r="S662" s="152"/>
      <c r="T662" s="152"/>
      <c r="U662" s="152"/>
      <c r="V662" s="153"/>
    </row>
    <row r="663" s="101" customFormat="true" ht="15" hidden="false" customHeight="true" outlineLevel="0" collapsed="false">
      <c r="B663" s="159" t="s">
        <v>114</v>
      </c>
      <c r="C663" s="159"/>
      <c r="D663" s="159"/>
      <c r="E663" s="159"/>
      <c r="F663" s="159"/>
      <c r="G663" s="159"/>
      <c r="H663" s="159"/>
      <c r="I663" s="159"/>
      <c r="J663" s="159"/>
      <c r="K663" s="159"/>
      <c r="L663" s="159"/>
      <c r="M663" s="159"/>
      <c r="N663" s="152"/>
      <c r="O663" s="152"/>
      <c r="P663" s="152"/>
      <c r="Q663" s="152"/>
      <c r="R663" s="152"/>
      <c r="S663" s="152"/>
      <c r="T663" s="152"/>
      <c r="U663" s="152"/>
      <c r="V663" s="153"/>
    </row>
    <row r="664" s="101" customFormat="true" ht="15" hidden="false" customHeight="true" outlineLevel="0" collapsed="false">
      <c r="B664" s="160"/>
      <c r="C664" s="160"/>
      <c r="D664" s="160"/>
      <c r="E664" s="160"/>
      <c r="F664" s="160"/>
      <c r="G664" s="160"/>
      <c r="H664" s="160"/>
      <c r="I664" s="160"/>
      <c r="J664" s="160"/>
      <c r="K664" s="160"/>
      <c r="L664" s="160"/>
      <c r="M664" s="160"/>
      <c r="N664" s="152"/>
      <c r="O664" s="152"/>
      <c r="P664" s="152"/>
      <c r="Q664" s="152"/>
      <c r="R664" s="152"/>
      <c r="S664" s="152"/>
      <c r="T664" s="152"/>
      <c r="U664" s="152"/>
      <c r="V664" s="153"/>
    </row>
    <row r="665" s="101" customFormat="true" ht="15" hidden="false" customHeight="true" outlineLevel="0" collapsed="false">
      <c r="B665" s="160"/>
      <c r="C665" s="160"/>
      <c r="D665" s="160"/>
      <c r="E665" s="160"/>
      <c r="F665" s="160"/>
      <c r="G665" s="160"/>
      <c r="H665" s="160"/>
      <c r="I665" s="160"/>
      <c r="J665" s="160"/>
      <c r="K665" s="160"/>
      <c r="L665" s="160"/>
      <c r="M665" s="160"/>
      <c r="N665" s="152"/>
      <c r="O665" s="152"/>
      <c r="P665" s="152"/>
      <c r="Q665" s="152"/>
      <c r="R665" s="152"/>
      <c r="S665" s="152"/>
      <c r="T665" s="152"/>
      <c r="U665" s="152"/>
      <c r="V665" s="153"/>
    </row>
    <row r="666" s="101" customFormat="true" ht="15" hidden="false" customHeight="true" outlineLevel="0" collapsed="false">
      <c r="B666" s="160"/>
      <c r="C666" s="160"/>
      <c r="D666" s="160"/>
      <c r="E666" s="160"/>
      <c r="F666" s="160"/>
      <c r="G666" s="160"/>
      <c r="H666" s="160"/>
      <c r="I666" s="160"/>
      <c r="J666" s="160"/>
      <c r="K666" s="160"/>
      <c r="L666" s="160"/>
      <c r="M666" s="160"/>
      <c r="N666" s="152"/>
      <c r="O666" s="152"/>
      <c r="P666" s="152"/>
      <c r="Q666" s="152"/>
      <c r="R666" s="152"/>
      <c r="S666" s="152"/>
      <c r="T666" s="152"/>
      <c r="U666" s="152"/>
      <c r="V666" s="153"/>
    </row>
    <row r="667" s="101" customFormat="true" ht="15" hidden="false" customHeight="true" outlineLevel="0" collapsed="false">
      <c r="B667" s="158"/>
      <c r="C667" s="158"/>
      <c r="D667" s="158"/>
      <c r="E667" s="158"/>
      <c r="F667" s="158"/>
      <c r="G667" s="158"/>
      <c r="H667" s="158"/>
      <c r="I667" s="158"/>
      <c r="J667" s="158"/>
      <c r="K667" s="158"/>
      <c r="L667" s="158"/>
      <c r="M667" s="158"/>
      <c r="N667" s="152"/>
      <c r="O667" s="152"/>
      <c r="P667" s="152"/>
      <c r="Q667" s="152"/>
      <c r="R667" s="152"/>
      <c r="S667" s="152"/>
      <c r="T667" s="152"/>
      <c r="U667" s="152"/>
      <c r="V667" s="153"/>
    </row>
    <row r="668" s="161" customFormat="true" ht="15" hidden="false" customHeight="true" outlineLevel="0" collapsed="false">
      <c r="B668" s="162"/>
      <c r="C668" s="162"/>
      <c r="D668" s="163" t="s">
        <v>0</v>
      </c>
      <c r="E668" s="161" t="s">
        <v>1</v>
      </c>
      <c r="M668" s="161" t="s">
        <v>100</v>
      </c>
      <c r="V668" s="164"/>
    </row>
    <row r="669" s="161" customFormat="true" ht="15" hidden="false" customHeight="true" outlineLevel="0" collapsed="false">
      <c r="B669" s="162"/>
      <c r="C669" s="162"/>
      <c r="D669" s="163"/>
      <c r="E669" s="165"/>
      <c r="F669" s="165"/>
      <c r="G669" s="165"/>
      <c r="H669" s="165" t="s">
        <v>3</v>
      </c>
      <c r="I669" s="165"/>
      <c r="J669" s="165"/>
      <c r="K669" s="161" t="s">
        <v>4</v>
      </c>
      <c r="V669" s="164"/>
    </row>
    <row r="670" s="166" customFormat="true" ht="18" hidden="false" customHeight="true" outlineLevel="0" collapsed="false">
      <c r="B670" s="145" t="s">
        <v>5</v>
      </c>
      <c r="C670" s="145"/>
      <c r="D670" s="145" t="s">
        <v>7</v>
      </c>
      <c r="E670" s="145" t="s">
        <v>8</v>
      </c>
      <c r="F670" s="145" t="s">
        <v>9</v>
      </c>
      <c r="G670" s="145" t="s">
        <v>88</v>
      </c>
      <c r="H670" s="145" t="s">
        <v>10</v>
      </c>
      <c r="I670" s="145"/>
      <c r="J670" s="145"/>
      <c r="K670" s="145"/>
      <c r="L670" s="145"/>
      <c r="M670" s="145"/>
      <c r="N670" s="145"/>
      <c r="O670" s="145"/>
      <c r="P670" s="145" t="s">
        <v>12</v>
      </c>
      <c r="Q670" s="145" t="s">
        <v>13</v>
      </c>
      <c r="R670" s="145" t="s">
        <v>14</v>
      </c>
      <c r="S670" s="167" t="s">
        <v>76</v>
      </c>
      <c r="T670" s="168"/>
      <c r="U670" s="168"/>
      <c r="V670" s="169"/>
    </row>
    <row r="671" s="166" customFormat="true" ht="18" hidden="false" customHeight="true" outlineLevel="0" collapsed="false">
      <c r="B671" s="145"/>
      <c r="C671" s="145"/>
      <c r="D671" s="145"/>
      <c r="E671" s="145"/>
      <c r="F671" s="145"/>
      <c r="G671" s="145"/>
      <c r="H671" s="144" t="s">
        <v>101</v>
      </c>
      <c r="I671" s="144" t="s">
        <v>102</v>
      </c>
      <c r="J671" s="144" t="s">
        <v>103</v>
      </c>
      <c r="K671" s="144" t="s">
        <v>18</v>
      </c>
      <c r="L671" s="144" t="s">
        <v>19</v>
      </c>
      <c r="M671" s="144" t="s">
        <v>104</v>
      </c>
      <c r="N671" s="144" t="s">
        <v>21</v>
      </c>
      <c r="O671" s="144" t="s">
        <v>22</v>
      </c>
      <c r="P671" s="145"/>
      <c r="Q671" s="145"/>
      <c r="R671" s="145"/>
      <c r="S671" s="167"/>
      <c r="T671" s="168"/>
      <c r="U671" s="168"/>
      <c r="V671" s="169"/>
    </row>
    <row r="672" s="146" customFormat="true" ht="18" hidden="false" customHeight="true" outlineLevel="0" collapsed="false">
      <c r="A672" s="4"/>
      <c r="B672" s="144" t="n">
        <v>38</v>
      </c>
      <c r="C672" s="144" t="n">
        <f aca="false">S1!C44</f>
        <v>40</v>
      </c>
      <c r="D672" s="147" t="str">
        <f aca="false">Ave!C42</f>
        <v>ኢማን ሰኢድ ሙሀመድ</v>
      </c>
      <c r="E672" s="144" t="str">
        <f aca="false">S1!E42</f>
        <v>F</v>
      </c>
      <c r="F672" s="144" t="n">
        <f aca="false">S1!F42</f>
        <v>7</v>
      </c>
      <c r="G672" s="144" t="s">
        <v>105</v>
      </c>
      <c r="H672" s="143" t="n">
        <f aca="false">S1!G42</f>
        <v>80</v>
      </c>
      <c r="I672" s="143" t="n">
        <f aca="false">S1!H42</f>
        <v>76</v>
      </c>
      <c r="J672" s="143" t="n">
        <f aca="false">S1!I42</f>
        <v>98</v>
      </c>
      <c r="K672" s="143" t="n">
        <f aca="false">S1!J42</f>
        <v>85</v>
      </c>
      <c r="L672" s="143" t="n">
        <f aca="false">S1!K42</f>
        <v>88</v>
      </c>
      <c r="M672" s="143" t="n">
        <f aca="false">S1!L42</f>
        <v>71</v>
      </c>
      <c r="N672" s="143" t="n">
        <f aca="false">S1!M42</f>
        <v>88</v>
      </c>
      <c r="O672" s="143" t="n">
        <f aca="false">S1!N42</f>
        <v>90</v>
      </c>
      <c r="P672" s="144" t="n">
        <f aca="false">S1!P42</f>
        <v>676</v>
      </c>
      <c r="Q672" s="143" t="n">
        <f aca="false">S1!Q42</f>
        <v>84.5</v>
      </c>
      <c r="R672" s="144" t="n">
        <f aca="false">S1!R42</f>
        <v>11</v>
      </c>
      <c r="S672" s="148" t="str">
        <f aca="false">Ave!Q42</f>
        <v>ተዛውራለች</v>
      </c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</row>
    <row r="673" s="146" customFormat="true" ht="18" hidden="false" customHeight="true" outlineLevel="0" collapsed="false">
      <c r="A673" s="4"/>
      <c r="B673" s="144"/>
      <c r="C673" s="144"/>
      <c r="D673" s="147"/>
      <c r="E673" s="144"/>
      <c r="F673" s="144"/>
      <c r="G673" s="144" t="s">
        <v>106</v>
      </c>
      <c r="H673" s="143" t="n">
        <f aca="false">S2!G42</f>
        <v>80</v>
      </c>
      <c r="I673" s="143" t="n">
        <f aca="false">S2!H42</f>
        <v>76</v>
      </c>
      <c r="J673" s="143" t="n">
        <f aca="false">S2!I42</f>
        <v>98</v>
      </c>
      <c r="K673" s="143" t="n">
        <f aca="false">S2!J42</f>
        <v>85</v>
      </c>
      <c r="L673" s="143" t="n">
        <f aca="false">S2!K42</f>
        <v>88</v>
      </c>
      <c r="M673" s="143" t="n">
        <f aca="false">S2!L42</f>
        <v>71</v>
      </c>
      <c r="N673" s="143" t="n">
        <f aca="false">S2!M42</f>
        <v>88</v>
      </c>
      <c r="O673" s="143" t="n">
        <f aca="false">S2!N42</f>
        <v>90</v>
      </c>
      <c r="P673" s="144" t="n">
        <f aca="false">S2!P42</f>
        <v>676</v>
      </c>
      <c r="Q673" s="149" t="n">
        <f aca="false">S2!Q42</f>
        <v>84.5</v>
      </c>
      <c r="R673" s="144" t="n">
        <f aca="false">S2!R42</f>
        <v>11</v>
      </c>
      <c r="S673" s="148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</row>
    <row r="674" s="146" customFormat="true" ht="18" hidden="false" customHeight="true" outlineLevel="0" collapsed="false">
      <c r="A674" s="4"/>
      <c r="B674" s="144"/>
      <c r="C674" s="144"/>
      <c r="D674" s="147"/>
      <c r="E674" s="144"/>
      <c r="F674" s="144"/>
      <c r="G674" s="144" t="s">
        <v>13</v>
      </c>
      <c r="H674" s="143" t="n">
        <f aca="false">Ave!F42</f>
        <v>80</v>
      </c>
      <c r="I674" s="143" t="n">
        <f aca="false">Ave!G42</f>
        <v>76</v>
      </c>
      <c r="J674" s="143" t="n">
        <f aca="false">Ave!H42</f>
        <v>98</v>
      </c>
      <c r="K674" s="143" t="n">
        <f aca="false">Ave!I42</f>
        <v>85</v>
      </c>
      <c r="L674" s="143" t="n">
        <f aca="false">Ave!J42</f>
        <v>88</v>
      </c>
      <c r="M674" s="143" t="n">
        <f aca="false">Ave!K42</f>
        <v>71</v>
      </c>
      <c r="N674" s="143" t="n">
        <f aca="false">Ave!L42</f>
        <v>88</v>
      </c>
      <c r="O674" s="143" t="n">
        <f aca="false">Ave!M42</f>
        <v>90</v>
      </c>
      <c r="P674" s="144" t="n">
        <f aca="false">Ave!N42</f>
        <v>676</v>
      </c>
      <c r="Q674" s="143" t="n">
        <f aca="false">Ave!O42</f>
        <v>84.5</v>
      </c>
      <c r="R674" s="144" t="n">
        <f aca="false">Ave!P42</f>
        <v>11</v>
      </c>
      <c r="S674" s="148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</row>
    <row r="675" s="101" customFormat="true" ht="15" hidden="false" customHeight="true" outlineLevel="0" collapsed="false">
      <c r="B675" s="151"/>
      <c r="C675" s="151"/>
      <c r="D675" s="151"/>
      <c r="E675" s="151"/>
      <c r="F675" s="151"/>
      <c r="G675" s="151"/>
      <c r="H675" s="151"/>
      <c r="I675" s="151"/>
      <c r="J675" s="151"/>
      <c r="K675" s="151"/>
      <c r="L675" s="151"/>
      <c r="M675" s="151"/>
      <c r="N675" s="151"/>
      <c r="O675" s="151"/>
      <c r="P675" s="151"/>
      <c r="Q675" s="151"/>
      <c r="R675" s="151"/>
      <c r="S675" s="152"/>
      <c r="T675" s="152"/>
      <c r="U675" s="152"/>
      <c r="V675" s="153"/>
    </row>
    <row r="676" s="101" customFormat="true" ht="15" hidden="false" customHeight="true" outlineLevel="0" collapsed="false">
      <c r="B676" s="154" t="s">
        <v>107</v>
      </c>
      <c r="C676" s="154"/>
      <c r="D676" s="154"/>
      <c r="E676" s="154"/>
      <c r="F676" s="155" t="s">
        <v>108</v>
      </c>
      <c r="G676" s="155"/>
      <c r="H676" s="155"/>
      <c r="I676" s="155"/>
      <c r="J676" s="155"/>
      <c r="K676" s="155"/>
      <c r="L676" s="155"/>
      <c r="M676" s="155"/>
      <c r="N676" s="156" t="s">
        <v>109</v>
      </c>
      <c r="O676" s="156"/>
      <c r="P676" s="156"/>
      <c r="Q676" s="156"/>
      <c r="R676" s="156"/>
      <c r="S676" s="156"/>
      <c r="T676" s="156"/>
      <c r="U676" s="156"/>
      <c r="V676" s="156"/>
    </row>
    <row r="677" s="101" customFormat="true" ht="15" hidden="false" customHeight="true" outlineLevel="0" collapsed="false">
      <c r="B677" s="155" t="s">
        <v>110</v>
      </c>
      <c r="C677" s="155"/>
      <c r="D677" s="155"/>
      <c r="E677" s="155"/>
      <c r="F677" s="155"/>
      <c r="G677" s="155"/>
      <c r="H677" s="155"/>
      <c r="I677" s="155"/>
      <c r="J677" s="155"/>
      <c r="K677" s="155"/>
      <c r="L677" s="155"/>
      <c r="M677" s="155"/>
      <c r="N677" s="157" t="s">
        <v>115</v>
      </c>
      <c r="O677" s="157"/>
      <c r="P677" s="157"/>
      <c r="Q677" s="157"/>
      <c r="R677" s="157"/>
      <c r="S677" s="157"/>
      <c r="T677" s="157"/>
      <c r="U677" s="157"/>
      <c r="V677" s="157"/>
    </row>
    <row r="678" s="101" customFormat="true" ht="15" hidden="false" customHeight="true" outlineLevel="0" collapsed="false">
      <c r="B678" s="155" t="s">
        <v>110</v>
      </c>
      <c r="C678" s="155"/>
      <c r="D678" s="155"/>
      <c r="E678" s="155"/>
      <c r="F678" s="155"/>
      <c r="G678" s="155"/>
      <c r="H678" s="155"/>
      <c r="I678" s="155"/>
      <c r="J678" s="155"/>
      <c r="K678" s="155"/>
      <c r="L678" s="155"/>
      <c r="M678" s="155"/>
      <c r="N678" s="152"/>
      <c r="O678" s="152"/>
      <c r="P678" s="152"/>
      <c r="Q678" s="152"/>
      <c r="R678" s="152"/>
      <c r="S678" s="152"/>
      <c r="T678" s="152"/>
      <c r="U678" s="152"/>
      <c r="V678" s="153"/>
    </row>
    <row r="679" s="101" customFormat="true" ht="15" hidden="false" customHeight="true" outlineLevel="0" collapsed="false">
      <c r="B679" s="158"/>
      <c r="C679" s="158"/>
      <c r="D679" s="158"/>
      <c r="E679" s="158"/>
      <c r="F679" s="158"/>
      <c r="G679" s="158"/>
      <c r="H679" s="158"/>
      <c r="I679" s="158"/>
      <c r="J679" s="158"/>
      <c r="K679" s="158"/>
      <c r="L679" s="158"/>
      <c r="M679" s="158"/>
      <c r="N679" s="156" t="s">
        <v>112</v>
      </c>
      <c r="O679" s="156"/>
      <c r="P679" s="156"/>
      <c r="Q679" s="156"/>
      <c r="R679" s="156"/>
      <c r="S679" s="156"/>
      <c r="T679" s="156"/>
      <c r="U679" s="156"/>
      <c r="V679" s="156"/>
    </row>
    <row r="680" s="101" customFormat="true" ht="15" hidden="false" customHeight="true" outlineLevel="0" collapsed="false">
      <c r="B680" s="159" t="s">
        <v>113</v>
      </c>
      <c r="C680" s="159"/>
      <c r="D680" s="159"/>
      <c r="E680" s="159"/>
      <c r="F680" s="159"/>
      <c r="G680" s="159"/>
      <c r="H680" s="159"/>
      <c r="I680" s="159"/>
      <c r="J680" s="159"/>
      <c r="K680" s="159"/>
      <c r="L680" s="159"/>
      <c r="M680" s="159"/>
      <c r="N680" s="152"/>
      <c r="O680" s="152"/>
      <c r="P680" s="152"/>
      <c r="Q680" s="152"/>
      <c r="R680" s="152"/>
      <c r="S680" s="152"/>
      <c r="T680" s="152"/>
      <c r="U680" s="152"/>
      <c r="V680" s="153"/>
    </row>
    <row r="681" s="101" customFormat="true" ht="15" hidden="false" customHeight="true" outlineLevel="0" collapsed="false">
      <c r="B681" s="152"/>
      <c r="C681" s="152"/>
      <c r="D681" s="152"/>
      <c r="E681" s="152"/>
      <c r="F681" s="152"/>
      <c r="G681" s="152"/>
      <c r="H681" s="152"/>
      <c r="I681" s="152"/>
      <c r="J681" s="152"/>
      <c r="K681" s="152"/>
      <c r="L681" s="152"/>
      <c r="M681" s="152"/>
      <c r="N681" s="152"/>
      <c r="O681" s="152"/>
      <c r="P681" s="152"/>
      <c r="Q681" s="152"/>
      <c r="R681" s="152"/>
      <c r="S681" s="152"/>
      <c r="T681" s="152"/>
      <c r="U681" s="152"/>
      <c r="V681" s="153"/>
    </row>
    <row r="682" s="101" customFormat="true" ht="15" hidden="false" customHeight="true" outlineLevel="0" collapsed="false">
      <c r="B682" s="159" t="s">
        <v>114</v>
      </c>
      <c r="C682" s="159"/>
      <c r="D682" s="159"/>
      <c r="E682" s="159"/>
      <c r="F682" s="159"/>
      <c r="G682" s="159"/>
      <c r="H682" s="159"/>
      <c r="I682" s="159"/>
      <c r="J682" s="159"/>
      <c r="K682" s="159"/>
      <c r="L682" s="159"/>
      <c r="M682" s="159"/>
      <c r="N682" s="152"/>
      <c r="O682" s="152"/>
      <c r="P682" s="152"/>
      <c r="Q682" s="152"/>
      <c r="R682" s="152"/>
      <c r="S682" s="152"/>
      <c r="T682" s="152"/>
      <c r="U682" s="152"/>
      <c r="V682" s="153"/>
    </row>
    <row r="683" s="101" customFormat="true" ht="15" hidden="false" customHeight="true" outlineLevel="0" collapsed="false">
      <c r="B683" s="160"/>
      <c r="C683" s="160"/>
      <c r="D683" s="160"/>
      <c r="E683" s="160"/>
      <c r="F683" s="160"/>
      <c r="G683" s="160"/>
      <c r="H683" s="160"/>
      <c r="I683" s="160"/>
      <c r="J683" s="160"/>
      <c r="K683" s="160"/>
      <c r="L683" s="160"/>
      <c r="M683" s="160"/>
      <c r="N683" s="152"/>
      <c r="O683" s="152"/>
      <c r="P683" s="152"/>
      <c r="Q683" s="152"/>
      <c r="R683" s="152"/>
      <c r="S683" s="152"/>
      <c r="T683" s="152"/>
      <c r="U683" s="152"/>
      <c r="V683" s="153"/>
    </row>
    <row r="684" s="101" customFormat="true" ht="15" hidden="false" customHeight="true" outlineLevel="0" collapsed="false">
      <c r="B684" s="158"/>
      <c r="C684" s="158"/>
      <c r="D684" s="158"/>
      <c r="E684" s="158"/>
      <c r="F684" s="158"/>
      <c r="G684" s="158"/>
      <c r="H684" s="158"/>
      <c r="I684" s="158"/>
      <c r="J684" s="158"/>
      <c r="K684" s="158"/>
      <c r="L684" s="158"/>
      <c r="M684" s="158"/>
      <c r="N684" s="152"/>
      <c r="O684" s="152"/>
      <c r="P684" s="152"/>
      <c r="Q684" s="152"/>
      <c r="R684" s="152"/>
      <c r="S684" s="152"/>
      <c r="T684" s="152"/>
      <c r="U684" s="152"/>
      <c r="V684" s="153"/>
    </row>
    <row r="685" s="161" customFormat="true" ht="15" hidden="false" customHeight="true" outlineLevel="0" collapsed="false">
      <c r="B685" s="162"/>
      <c r="C685" s="162"/>
      <c r="D685" s="163" t="s">
        <v>0</v>
      </c>
      <c r="E685" s="161" t="s">
        <v>1</v>
      </c>
      <c r="M685" s="161" t="s">
        <v>100</v>
      </c>
      <c r="V685" s="164"/>
    </row>
    <row r="686" s="161" customFormat="true" ht="15" hidden="false" customHeight="true" outlineLevel="0" collapsed="false">
      <c r="B686" s="162"/>
      <c r="C686" s="162"/>
      <c r="D686" s="163"/>
      <c r="E686" s="165"/>
      <c r="F686" s="165"/>
      <c r="G686" s="165"/>
      <c r="H686" s="165" t="s">
        <v>3</v>
      </c>
      <c r="I686" s="165"/>
      <c r="J686" s="165"/>
      <c r="K686" s="161" t="s">
        <v>4</v>
      </c>
      <c r="V686" s="164"/>
    </row>
    <row r="687" s="166" customFormat="true" ht="18" hidden="false" customHeight="true" outlineLevel="0" collapsed="false">
      <c r="B687" s="145" t="s">
        <v>5</v>
      </c>
      <c r="C687" s="145"/>
      <c r="D687" s="145" t="s">
        <v>7</v>
      </c>
      <c r="E687" s="145" t="s">
        <v>8</v>
      </c>
      <c r="F687" s="145" t="s">
        <v>9</v>
      </c>
      <c r="G687" s="145" t="s">
        <v>88</v>
      </c>
      <c r="H687" s="145" t="s">
        <v>10</v>
      </c>
      <c r="I687" s="145"/>
      <c r="J687" s="145"/>
      <c r="K687" s="145"/>
      <c r="L687" s="145"/>
      <c r="M687" s="145"/>
      <c r="N687" s="145"/>
      <c r="O687" s="145"/>
      <c r="P687" s="145" t="s">
        <v>12</v>
      </c>
      <c r="Q687" s="145" t="s">
        <v>13</v>
      </c>
      <c r="R687" s="145" t="s">
        <v>14</v>
      </c>
      <c r="S687" s="167" t="s">
        <v>76</v>
      </c>
      <c r="T687" s="168"/>
      <c r="U687" s="168"/>
      <c r="V687" s="169"/>
    </row>
    <row r="688" s="166" customFormat="true" ht="18" hidden="false" customHeight="true" outlineLevel="0" collapsed="false">
      <c r="B688" s="145"/>
      <c r="C688" s="145"/>
      <c r="D688" s="145"/>
      <c r="E688" s="145"/>
      <c r="F688" s="145"/>
      <c r="G688" s="145"/>
      <c r="H688" s="144" t="s">
        <v>101</v>
      </c>
      <c r="I688" s="144" t="s">
        <v>102</v>
      </c>
      <c r="J688" s="144" t="s">
        <v>103</v>
      </c>
      <c r="K688" s="144" t="s">
        <v>18</v>
      </c>
      <c r="L688" s="144" t="s">
        <v>19</v>
      </c>
      <c r="M688" s="144" t="s">
        <v>104</v>
      </c>
      <c r="N688" s="144" t="s">
        <v>21</v>
      </c>
      <c r="O688" s="144" t="s">
        <v>22</v>
      </c>
      <c r="P688" s="145"/>
      <c r="Q688" s="145"/>
      <c r="R688" s="145"/>
      <c r="S688" s="167"/>
      <c r="T688" s="168"/>
      <c r="U688" s="168"/>
      <c r="V688" s="169"/>
    </row>
    <row r="689" s="146" customFormat="true" ht="18" hidden="false" customHeight="true" outlineLevel="0" collapsed="false">
      <c r="A689" s="4"/>
      <c r="B689" s="144" t="n">
        <v>39</v>
      </c>
      <c r="C689" s="144" t="n">
        <f aca="false">S1!C45</f>
        <v>41</v>
      </c>
      <c r="D689" s="147" t="str">
        <f aca="false">Ave!C43</f>
        <v>ኢሳ ጉበና ጌታሁን</v>
      </c>
      <c r="E689" s="144" t="str">
        <f aca="false">S1!E43</f>
        <v>M</v>
      </c>
      <c r="F689" s="144" t="n">
        <f aca="false">S1!F43</f>
        <v>7</v>
      </c>
      <c r="G689" s="144" t="s">
        <v>105</v>
      </c>
      <c r="H689" s="143" t="n">
        <f aca="false">S1!G43</f>
        <v>87</v>
      </c>
      <c r="I689" s="143" t="n">
        <f aca="false">S1!H43</f>
        <v>87</v>
      </c>
      <c r="J689" s="143" t="n">
        <f aca="false">S1!I43</f>
        <v>94</v>
      </c>
      <c r="K689" s="143" t="n">
        <f aca="false">S1!J43</f>
        <v>80</v>
      </c>
      <c r="L689" s="143" t="n">
        <f aca="false">S1!K43</f>
        <v>77</v>
      </c>
      <c r="M689" s="143" t="n">
        <f aca="false">S1!L43</f>
        <v>75</v>
      </c>
      <c r="N689" s="143" t="n">
        <f aca="false">S1!M43</f>
        <v>83</v>
      </c>
      <c r="O689" s="143" t="n">
        <f aca="false">S1!N43</f>
        <v>84</v>
      </c>
      <c r="P689" s="144" t="n">
        <f aca="false">S1!P43</f>
        <v>667</v>
      </c>
      <c r="Q689" s="143" t="n">
        <f aca="false">S1!Q43</f>
        <v>83.375</v>
      </c>
      <c r="R689" s="144" t="n">
        <f aca="false">S1!R43</f>
        <v>14</v>
      </c>
      <c r="S689" s="148" t="str">
        <f aca="false">Ave!Q43</f>
        <v>ተዛውሯል</v>
      </c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</row>
    <row r="690" s="146" customFormat="true" ht="18" hidden="false" customHeight="true" outlineLevel="0" collapsed="false">
      <c r="A690" s="4"/>
      <c r="B690" s="144"/>
      <c r="C690" s="144"/>
      <c r="D690" s="147"/>
      <c r="E690" s="144"/>
      <c r="F690" s="144"/>
      <c r="G690" s="144" t="s">
        <v>106</v>
      </c>
      <c r="H690" s="143" t="n">
        <f aca="false">S2!G43</f>
        <v>87</v>
      </c>
      <c r="I690" s="143" t="n">
        <f aca="false">S2!H43</f>
        <v>87</v>
      </c>
      <c r="J690" s="143" t="n">
        <f aca="false">S2!I43</f>
        <v>94</v>
      </c>
      <c r="K690" s="143" t="n">
        <f aca="false">S2!J43</f>
        <v>80</v>
      </c>
      <c r="L690" s="143" t="n">
        <f aca="false">S2!K43</f>
        <v>77</v>
      </c>
      <c r="M690" s="143" t="n">
        <f aca="false">S2!L43</f>
        <v>75</v>
      </c>
      <c r="N690" s="143" t="n">
        <f aca="false">S2!M43</f>
        <v>83</v>
      </c>
      <c r="O690" s="143" t="n">
        <f aca="false">S2!N43</f>
        <v>84</v>
      </c>
      <c r="P690" s="144" t="n">
        <f aca="false">S2!P43</f>
        <v>667</v>
      </c>
      <c r="Q690" s="149" t="n">
        <f aca="false">S2!Q43</f>
        <v>83.375</v>
      </c>
      <c r="R690" s="144" t="n">
        <f aca="false">S2!R43</f>
        <v>14</v>
      </c>
      <c r="S690" s="148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</row>
    <row r="691" s="146" customFormat="true" ht="18" hidden="false" customHeight="true" outlineLevel="0" collapsed="false">
      <c r="A691" s="4"/>
      <c r="B691" s="144"/>
      <c r="C691" s="144"/>
      <c r="D691" s="147"/>
      <c r="E691" s="144"/>
      <c r="F691" s="144"/>
      <c r="G691" s="144" t="s">
        <v>13</v>
      </c>
      <c r="H691" s="143" t="n">
        <f aca="false">Ave!F43</f>
        <v>87</v>
      </c>
      <c r="I691" s="143" t="n">
        <f aca="false">Ave!G43</f>
        <v>87</v>
      </c>
      <c r="J691" s="143" t="n">
        <f aca="false">Ave!H43</f>
        <v>94</v>
      </c>
      <c r="K691" s="143" t="n">
        <f aca="false">Ave!I43</f>
        <v>80</v>
      </c>
      <c r="L691" s="143" t="n">
        <f aca="false">Ave!J43</f>
        <v>77</v>
      </c>
      <c r="M691" s="143" t="n">
        <f aca="false">Ave!K43</f>
        <v>75</v>
      </c>
      <c r="N691" s="143" t="n">
        <f aca="false">Ave!L43</f>
        <v>83</v>
      </c>
      <c r="O691" s="143" t="n">
        <f aca="false">Ave!M43</f>
        <v>84</v>
      </c>
      <c r="P691" s="144" t="n">
        <f aca="false">Ave!N43</f>
        <v>667</v>
      </c>
      <c r="Q691" s="143" t="n">
        <f aca="false">Ave!O43</f>
        <v>83.375</v>
      </c>
      <c r="R691" s="144" t="n">
        <f aca="false">Ave!P43</f>
        <v>14</v>
      </c>
      <c r="S691" s="148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</row>
    <row r="692" s="101" customFormat="true" ht="15" hidden="false" customHeight="true" outlineLevel="0" collapsed="false">
      <c r="B692" s="151"/>
      <c r="C692" s="151"/>
      <c r="D692" s="151"/>
      <c r="E692" s="151"/>
      <c r="F692" s="151"/>
      <c r="G692" s="151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2"/>
      <c r="T692" s="152"/>
      <c r="U692" s="152"/>
      <c r="V692" s="153"/>
    </row>
    <row r="693" s="101" customFormat="true" ht="15" hidden="false" customHeight="true" outlineLevel="0" collapsed="false">
      <c r="B693" s="154" t="s">
        <v>107</v>
      </c>
      <c r="C693" s="154"/>
      <c r="D693" s="154"/>
      <c r="E693" s="154"/>
      <c r="F693" s="155" t="s">
        <v>108</v>
      </c>
      <c r="G693" s="155"/>
      <c r="H693" s="155"/>
      <c r="I693" s="155"/>
      <c r="J693" s="155"/>
      <c r="K693" s="155"/>
      <c r="L693" s="155"/>
      <c r="M693" s="155"/>
      <c r="N693" s="156" t="s">
        <v>109</v>
      </c>
      <c r="O693" s="156"/>
      <c r="P693" s="156"/>
      <c r="Q693" s="156"/>
      <c r="R693" s="156"/>
      <c r="S693" s="156"/>
      <c r="T693" s="156"/>
      <c r="U693" s="156"/>
      <c r="V693" s="156"/>
    </row>
    <row r="694" s="101" customFormat="true" ht="15" hidden="false" customHeight="true" outlineLevel="0" collapsed="false">
      <c r="B694" s="155" t="s">
        <v>110</v>
      </c>
      <c r="C694" s="155"/>
      <c r="D694" s="155"/>
      <c r="E694" s="155"/>
      <c r="F694" s="155"/>
      <c r="G694" s="155"/>
      <c r="H694" s="155"/>
      <c r="I694" s="155"/>
      <c r="J694" s="155"/>
      <c r="K694" s="155"/>
      <c r="L694" s="155"/>
      <c r="M694" s="155"/>
      <c r="N694" s="157" t="s">
        <v>115</v>
      </c>
      <c r="O694" s="157"/>
      <c r="P694" s="157"/>
      <c r="Q694" s="157"/>
      <c r="R694" s="157"/>
      <c r="S694" s="157"/>
      <c r="T694" s="157"/>
      <c r="U694" s="157"/>
      <c r="V694" s="157"/>
    </row>
    <row r="695" s="101" customFormat="true" ht="15" hidden="false" customHeight="true" outlineLevel="0" collapsed="false">
      <c r="B695" s="155" t="s">
        <v>110</v>
      </c>
      <c r="C695" s="155"/>
      <c r="D695" s="155"/>
      <c r="E695" s="155"/>
      <c r="F695" s="155"/>
      <c r="G695" s="155"/>
      <c r="H695" s="155"/>
      <c r="I695" s="155"/>
      <c r="J695" s="155"/>
      <c r="K695" s="155"/>
      <c r="L695" s="155"/>
      <c r="M695" s="155"/>
      <c r="N695" s="152"/>
      <c r="O695" s="152"/>
      <c r="P695" s="152"/>
      <c r="Q695" s="152"/>
      <c r="R695" s="152"/>
      <c r="S695" s="152"/>
      <c r="T695" s="152"/>
      <c r="U695" s="152"/>
      <c r="V695" s="153"/>
    </row>
    <row r="696" s="101" customFormat="true" ht="15" hidden="false" customHeight="true" outlineLevel="0" collapsed="false">
      <c r="B696" s="158"/>
      <c r="C696" s="158"/>
      <c r="D696" s="158"/>
      <c r="E696" s="158"/>
      <c r="F696" s="158"/>
      <c r="G696" s="158"/>
      <c r="H696" s="158"/>
      <c r="I696" s="158"/>
      <c r="J696" s="158"/>
      <c r="K696" s="158"/>
      <c r="L696" s="158"/>
      <c r="M696" s="158"/>
      <c r="N696" s="156" t="s">
        <v>112</v>
      </c>
      <c r="O696" s="156"/>
      <c r="P696" s="156"/>
      <c r="Q696" s="156"/>
      <c r="R696" s="156"/>
      <c r="S696" s="156"/>
      <c r="T696" s="156"/>
      <c r="U696" s="156"/>
      <c r="V696" s="156"/>
    </row>
    <row r="697" s="101" customFormat="true" ht="15" hidden="false" customHeight="true" outlineLevel="0" collapsed="false">
      <c r="B697" s="159" t="s">
        <v>113</v>
      </c>
      <c r="C697" s="159"/>
      <c r="D697" s="159"/>
      <c r="E697" s="159"/>
      <c r="F697" s="159"/>
      <c r="G697" s="159"/>
      <c r="H697" s="159"/>
      <c r="I697" s="159"/>
      <c r="J697" s="159"/>
      <c r="K697" s="159"/>
      <c r="L697" s="159"/>
      <c r="M697" s="159"/>
      <c r="N697" s="152"/>
      <c r="O697" s="152"/>
      <c r="P697" s="152"/>
      <c r="Q697" s="152"/>
      <c r="R697" s="152"/>
      <c r="S697" s="152"/>
      <c r="T697" s="152"/>
      <c r="U697" s="152"/>
      <c r="V697" s="153"/>
    </row>
    <row r="698" s="101" customFormat="true" ht="15" hidden="false" customHeight="true" outlineLevel="0" collapsed="false">
      <c r="B698" s="152"/>
      <c r="C698" s="152"/>
      <c r="D698" s="152"/>
      <c r="E698" s="152"/>
      <c r="F698" s="152"/>
      <c r="G698" s="152"/>
      <c r="H698" s="152"/>
      <c r="I698" s="152"/>
      <c r="J698" s="152"/>
      <c r="K698" s="152"/>
      <c r="L698" s="152"/>
      <c r="M698" s="152"/>
      <c r="N698" s="152"/>
      <c r="O698" s="152"/>
      <c r="P698" s="152"/>
      <c r="Q698" s="152"/>
      <c r="R698" s="152"/>
      <c r="S698" s="152"/>
      <c r="T698" s="152"/>
      <c r="U698" s="152"/>
      <c r="V698" s="153"/>
    </row>
    <row r="699" s="101" customFormat="true" ht="15" hidden="false" customHeight="true" outlineLevel="0" collapsed="false">
      <c r="B699" s="159" t="s">
        <v>114</v>
      </c>
      <c r="C699" s="159"/>
      <c r="D699" s="159"/>
      <c r="E699" s="159"/>
      <c r="F699" s="159"/>
      <c r="G699" s="159"/>
      <c r="H699" s="159"/>
      <c r="I699" s="159"/>
      <c r="J699" s="159"/>
      <c r="K699" s="159"/>
      <c r="L699" s="159"/>
      <c r="M699" s="159"/>
      <c r="N699" s="152"/>
      <c r="O699" s="152"/>
      <c r="P699" s="152"/>
      <c r="Q699" s="152"/>
      <c r="R699" s="152"/>
      <c r="S699" s="152"/>
      <c r="T699" s="152"/>
      <c r="U699" s="152"/>
      <c r="V699" s="153"/>
    </row>
    <row r="700" s="101" customFormat="true" ht="15" hidden="false" customHeight="true" outlineLevel="0" collapsed="false">
      <c r="B700" s="160"/>
      <c r="C700" s="160"/>
      <c r="D700" s="160"/>
      <c r="E700" s="160"/>
      <c r="F700" s="160"/>
      <c r="G700" s="160"/>
      <c r="H700" s="160"/>
      <c r="I700" s="160"/>
      <c r="J700" s="160"/>
      <c r="K700" s="160"/>
      <c r="L700" s="160"/>
      <c r="M700" s="160"/>
      <c r="N700" s="152"/>
      <c r="O700" s="152"/>
      <c r="P700" s="152"/>
      <c r="Q700" s="152"/>
      <c r="R700" s="152"/>
      <c r="S700" s="152"/>
      <c r="T700" s="152"/>
      <c r="U700" s="152"/>
      <c r="V700" s="153"/>
    </row>
    <row r="701" s="101" customFormat="true" ht="15" hidden="false" customHeight="true" outlineLevel="0" collapsed="false">
      <c r="B701" s="160"/>
      <c r="C701" s="160"/>
      <c r="D701" s="160"/>
      <c r="E701" s="160"/>
      <c r="F701" s="160"/>
      <c r="G701" s="160"/>
      <c r="H701" s="160"/>
      <c r="I701" s="160"/>
      <c r="J701" s="160"/>
      <c r="K701" s="160"/>
      <c r="L701" s="160"/>
      <c r="M701" s="160"/>
      <c r="N701" s="152"/>
      <c r="O701" s="152"/>
      <c r="P701" s="152"/>
      <c r="Q701" s="152"/>
      <c r="R701" s="152"/>
      <c r="S701" s="152"/>
      <c r="T701" s="152"/>
      <c r="U701" s="152"/>
      <c r="V701" s="153"/>
    </row>
    <row r="702" s="101" customFormat="true" ht="15" hidden="false" customHeight="true" outlineLevel="0" collapsed="false">
      <c r="B702" s="160"/>
      <c r="C702" s="160"/>
      <c r="D702" s="160"/>
      <c r="E702" s="160"/>
      <c r="F702" s="160"/>
      <c r="G702" s="160"/>
      <c r="H702" s="160"/>
      <c r="I702" s="160"/>
      <c r="J702" s="160"/>
      <c r="K702" s="160"/>
      <c r="L702" s="160"/>
      <c r="M702" s="160"/>
      <c r="N702" s="152"/>
      <c r="O702" s="152"/>
      <c r="P702" s="152"/>
      <c r="Q702" s="152"/>
      <c r="R702" s="152"/>
      <c r="S702" s="152"/>
      <c r="T702" s="152"/>
      <c r="U702" s="152"/>
      <c r="V702" s="153"/>
    </row>
    <row r="703" s="101" customFormat="true" ht="15" hidden="false" customHeight="true" outlineLevel="0" collapsed="false">
      <c r="B703" s="158"/>
      <c r="C703" s="158"/>
      <c r="D703" s="158"/>
      <c r="E703" s="158"/>
      <c r="F703" s="158"/>
      <c r="G703" s="158"/>
      <c r="H703" s="158"/>
      <c r="I703" s="158"/>
      <c r="J703" s="158"/>
      <c r="K703" s="158"/>
      <c r="L703" s="158"/>
      <c r="M703" s="158"/>
      <c r="N703" s="152"/>
      <c r="O703" s="152"/>
      <c r="P703" s="152"/>
      <c r="Q703" s="152"/>
      <c r="R703" s="152"/>
      <c r="S703" s="152"/>
      <c r="T703" s="152"/>
      <c r="U703" s="152"/>
      <c r="V703" s="153"/>
    </row>
    <row r="704" s="161" customFormat="true" ht="15" hidden="false" customHeight="true" outlineLevel="0" collapsed="false">
      <c r="B704" s="162"/>
      <c r="C704" s="162"/>
      <c r="D704" s="163" t="s">
        <v>0</v>
      </c>
      <c r="E704" s="161" t="s">
        <v>1</v>
      </c>
      <c r="M704" s="161" t="s">
        <v>100</v>
      </c>
      <c r="V704" s="164"/>
    </row>
    <row r="705" s="161" customFormat="true" ht="15" hidden="false" customHeight="true" outlineLevel="0" collapsed="false">
      <c r="B705" s="162"/>
      <c r="C705" s="162"/>
      <c r="D705" s="163"/>
      <c r="E705" s="165"/>
      <c r="F705" s="165"/>
      <c r="G705" s="165"/>
      <c r="H705" s="165" t="s">
        <v>3</v>
      </c>
      <c r="I705" s="165"/>
      <c r="J705" s="165"/>
      <c r="K705" s="161" t="s">
        <v>4</v>
      </c>
      <c r="V705" s="164"/>
    </row>
    <row r="706" s="166" customFormat="true" ht="18" hidden="false" customHeight="true" outlineLevel="0" collapsed="false">
      <c r="B706" s="145" t="s">
        <v>5</v>
      </c>
      <c r="C706" s="145"/>
      <c r="D706" s="145" t="s">
        <v>7</v>
      </c>
      <c r="E706" s="145" t="s">
        <v>8</v>
      </c>
      <c r="F706" s="145" t="s">
        <v>9</v>
      </c>
      <c r="G706" s="145" t="s">
        <v>88</v>
      </c>
      <c r="H706" s="145" t="s">
        <v>10</v>
      </c>
      <c r="I706" s="145"/>
      <c r="J706" s="145"/>
      <c r="K706" s="145"/>
      <c r="L706" s="145"/>
      <c r="M706" s="145"/>
      <c r="N706" s="145"/>
      <c r="O706" s="145"/>
      <c r="P706" s="145" t="s">
        <v>12</v>
      </c>
      <c r="Q706" s="145" t="s">
        <v>13</v>
      </c>
      <c r="R706" s="145" t="s">
        <v>14</v>
      </c>
      <c r="S706" s="167" t="s">
        <v>76</v>
      </c>
      <c r="T706" s="168"/>
      <c r="U706" s="168"/>
      <c r="V706" s="169"/>
    </row>
    <row r="707" s="166" customFormat="true" ht="18" hidden="false" customHeight="true" outlineLevel="0" collapsed="false">
      <c r="B707" s="145"/>
      <c r="C707" s="145"/>
      <c r="D707" s="145"/>
      <c r="E707" s="145"/>
      <c r="F707" s="145"/>
      <c r="G707" s="145"/>
      <c r="H707" s="144" t="s">
        <v>101</v>
      </c>
      <c r="I707" s="144" t="s">
        <v>102</v>
      </c>
      <c r="J707" s="144" t="s">
        <v>103</v>
      </c>
      <c r="K707" s="144" t="s">
        <v>18</v>
      </c>
      <c r="L707" s="144" t="s">
        <v>19</v>
      </c>
      <c r="M707" s="144" t="s">
        <v>104</v>
      </c>
      <c r="N707" s="144" t="s">
        <v>21</v>
      </c>
      <c r="O707" s="144" t="s">
        <v>22</v>
      </c>
      <c r="P707" s="145"/>
      <c r="Q707" s="145"/>
      <c r="R707" s="145"/>
      <c r="S707" s="167"/>
      <c r="T707" s="168"/>
      <c r="U707" s="168"/>
      <c r="V707" s="169"/>
    </row>
    <row r="708" s="146" customFormat="true" ht="18" hidden="false" customHeight="true" outlineLevel="0" collapsed="false">
      <c r="A708" s="4"/>
      <c r="B708" s="144" t="n">
        <v>40</v>
      </c>
      <c r="C708" s="144" t="n">
        <f aca="false">S1!C46</f>
        <v>42</v>
      </c>
      <c r="D708" s="147" t="str">
        <f aca="false">Ave!C44</f>
        <v>ኢዘዲን ሰኢድ ፈንታው</v>
      </c>
      <c r="E708" s="144" t="str">
        <f aca="false">S1!E44</f>
        <v>M</v>
      </c>
      <c r="F708" s="144" t="n">
        <f aca="false">S1!F44</f>
        <v>7</v>
      </c>
      <c r="G708" s="144" t="s">
        <v>105</v>
      </c>
      <c r="H708" s="143" t="n">
        <f aca="false">S1!G44</f>
        <v>83</v>
      </c>
      <c r="I708" s="143" t="n">
        <f aca="false">S1!H44</f>
        <v>66</v>
      </c>
      <c r="J708" s="143" t="n">
        <f aca="false">S1!I44</f>
        <v>53</v>
      </c>
      <c r="K708" s="143" t="n">
        <f aca="false">S1!J44</f>
        <v>70</v>
      </c>
      <c r="L708" s="143" t="n">
        <f aca="false">S1!K44</f>
        <v>73</v>
      </c>
      <c r="M708" s="143" t="n">
        <f aca="false">S1!L44</f>
        <v>88</v>
      </c>
      <c r="N708" s="143" t="n">
        <f aca="false">S1!M44</f>
        <v>68</v>
      </c>
      <c r="O708" s="143" t="n">
        <f aca="false">S1!N44</f>
        <v>99</v>
      </c>
      <c r="P708" s="144" t="n">
        <f aca="false">S1!P44</f>
        <v>600</v>
      </c>
      <c r="Q708" s="143" t="n">
        <f aca="false">S1!Q44</f>
        <v>75</v>
      </c>
      <c r="R708" s="144" t="n">
        <f aca="false">S1!R44</f>
        <v>30</v>
      </c>
      <c r="S708" s="148" t="str">
        <f aca="false">Ave!Q44</f>
        <v>ተዛውሯል</v>
      </c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</row>
    <row r="709" s="146" customFormat="true" ht="18" hidden="false" customHeight="true" outlineLevel="0" collapsed="false">
      <c r="A709" s="4"/>
      <c r="B709" s="144"/>
      <c r="C709" s="144"/>
      <c r="D709" s="147"/>
      <c r="E709" s="144"/>
      <c r="F709" s="144"/>
      <c r="G709" s="144" t="s">
        <v>106</v>
      </c>
      <c r="H709" s="143" t="n">
        <f aca="false">S2!G44</f>
        <v>83</v>
      </c>
      <c r="I709" s="143" t="n">
        <f aca="false">S2!H44</f>
        <v>66</v>
      </c>
      <c r="J709" s="143" t="n">
        <f aca="false">S2!I44</f>
        <v>53</v>
      </c>
      <c r="K709" s="143" t="n">
        <f aca="false">S2!J44</f>
        <v>70</v>
      </c>
      <c r="L709" s="143" t="n">
        <f aca="false">S2!K44</f>
        <v>73</v>
      </c>
      <c r="M709" s="143" t="n">
        <f aca="false">S2!L44</f>
        <v>88</v>
      </c>
      <c r="N709" s="143" t="n">
        <f aca="false">S2!M44</f>
        <v>68</v>
      </c>
      <c r="O709" s="143" t="n">
        <f aca="false">S2!N44</f>
        <v>99</v>
      </c>
      <c r="P709" s="144" t="n">
        <f aca="false">S2!P44</f>
        <v>600</v>
      </c>
      <c r="Q709" s="149" t="n">
        <f aca="false">S2!Q44</f>
        <v>75</v>
      </c>
      <c r="R709" s="144" t="n">
        <f aca="false">S2!R44</f>
        <v>30</v>
      </c>
      <c r="S709" s="148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</row>
    <row r="710" s="146" customFormat="true" ht="18" hidden="false" customHeight="true" outlineLevel="0" collapsed="false">
      <c r="A710" s="4"/>
      <c r="B710" s="144"/>
      <c r="C710" s="144"/>
      <c r="D710" s="147"/>
      <c r="E710" s="144"/>
      <c r="F710" s="144"/>
      <c r="G710" s="144" t="s">
        <v>13</v>
      </c>
      <c r="H710" s="143" t="n">
        <f aca="false">Ave!F44</f>
        <v>83</v>
      </c>
      <c r="I710" s="143" t="n">
        <f aca="false">Ave!G44</f>
        <v>66</v>
      </c>
      <c r="J710" s="143" t="n">
        <f aca="false">Ave!H44</f>
        <v>53</v>
      </c>
      <c r="K710" s="143" t="n">
        <f aca="false">Ave!I44</f>
        <v>70</v>
      </c>
      <c r="L710" s="143" t="n">
        <f aca="false">Ave!J44</f>
        <v>73</v>
      </c>
      <c r="M710" s="143" t="n">
        <f aca="false">Ave!K44</f>
        <v>88</v>
      </c>
      <c r="N710" s="143" t="n">
        <f aca="false">Ave!L44</f>
        <v>68</v>
      </c>
      <c r="O710" s="143" t="n">
        <f aca="false">Ave!M44</f>
        <v>99</v>
      </c>
      <c r="P710" s="144" t="n">
        <f aca="false">Ave!N44</f>
        <v>600</v>
      </c>
      <c r="Q710" s="143" t="n">
        <f aca="false">Ave!O44</f>
        <v>75</v>
      </c>
      <c r="R710" s="144" t="n">
        <f aca="false">Ave!P44</f>
        <v>30</v>
      </c>
      <c r="S710" s="148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</row>
    <row r="711" s="101" customFormat="true" ht="15" hidden="false" customHeight="true" outlineLevel="0" collapsed="false">
      <c r="B711" s="151"/>
      <c r="C711" s="151"/>
      <c r="D711" s="151"/>
      <c r="E711" s="151"/>
      <c r="F711" s="151"/>
      <c r="G711" s="151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2"/>
      <c r="T711" s="152"/>
      <c r="U711" s="152"/>
      <c r="V711" s="153"/>
    </row>
    <row r="712" s="101" customFormat="true" ht="15" hidden="false" customHeight="true" outlineLevel="0" collapsed="false">
      <c r="B712" s="154" t="s">
        <v>107</v>
      </c>
      <c r="C712" s="154"/>
      <c r="D712" s="154"/>
      <c r="E712" s="154"/>
      <c r="F712" s="155" t="s">
        <v>108</v>
      </c>
      <c r="G712" s="155"/>
      <c r="H712" s="155"/>
      <c r="I712" s="155"/>
      <c r="J712" s="155"/>
      <c r="K712" s="155"/>
      <c r="L712" s="155"/>
      <c r="M712" s="155"/>
      <c r="N712" s="156" t="s">
        <v>109</v>
      </c>
      <c r="O712" s="156"/>
      <c r="P712" s="156"/>
      <c r="Q712" s="156"/>
      <c r="R712" s="156"/>
      <c r="S712" s="156"/>
      <c r="T712" s="156"/>
      <c r="U712" s="156"/>
      <c r="V712" s="156"/>
    </row>
    <row r="713" s="101" customFormat="true" ht="15" hidden="false" customHeight="true" outlineLevel="0" collapsed="false">
      <c r="B713" s="155" t="s">
        <v>110</v>
      </c>
      <c r="C713" s="155"/>
      <c r="D713" s="155"/>
      <c r="E713" s="155"/>
      <c r="F713" s="155"/>
      <c r="G713" s="155"/>
      <c r="H713" s="155"/>
      <c r="I713" s="155"/>
      <c r="J713" s="155"/>
      <c r="K713" s="155"/>
      <c r="L713" s="155"/>
      <c r="M713" s="155"/>
      <c r="N713" s="157" t="s">
        <v>115</v>
      </c>
      <c r="O713" s="157"/>
      <c r="P713" s="157"/>
      <c r="Q713" s="157"/>
      <c r="R713" s="157"/>
      <c r="S713" s="157"/>
      <c r="T713" s="157"/>
      <c r="U713" s="157"/>
      <c r="V713" s="157"/>
    </row>
    <row r="714" s="101" customFormat="true" ht="15" hidden="false" customHeight="true" outlineLevel="0" collapsed="false">
      <c r="B714" s="155" t="s">
        <v>110</v>
      </c>
      <c r="C714" s="155"/>
      <c r="D714" s="155"/>
      <c r="E714" s="155"/>
      <c r="F714" s="155"/>
      <c r="G714" s="155"/>
      <c r="H714" s="155"/>
      <c r="I714" s="155"/>
      <c r="J714" s="155"/>
      <c r="K714" s="155"/>
      <c r="L714" s="155"/>
      <c r="M714" s="155"/>
      <c r="N714" s="152"/>
      <c r="O714" s="152"/>
      <c r="P714" s="152"/>
      <c r="Q714" s="152"/>
      <c r="R714" s="152"/>
      <c r="S714" s="152"/>
      <c r="T714" s="152"/>
      <c r="U714" s="152"/>
      <c r="V714" s="153"/>
    </row>
    <row r="715" s="101" customFormat="true" ht="15" hidden="false" customHeight="true" outlineLevel="0" collapsed="false">
      <c r="B715" s="158"/>
      <c r="C715" s="158"/>
      <c r="D715" s="158"/>
      <c r="E715" s="158"/>
      <c r="F715" s="158"/>
      <c r="G715" s="158"/>
      <c r="H715" s="158"/>
      <c r="I715" s="158"/>
      <c r="J715" s="158"/>
      <c r="K715" s="158"/>
      <c r="L715" s="158"/>
      <c r="M715" s="158"/>
      <c r="N715" s="156" t="s">
        <v>112</v>
      </c>
      <c r="O715" s="156"/>
      <c r="P715" s="156"/>
      <c r="Q715" s="156"/>
      <c r="R715" s="156"/>
      <c r="S715" s="156"/>
      <c r="T715" s="156"/>
      <c r="U715" s="156"/>
      <c r="V715" s="156"/>
    </row>
    <row r="716" s="101" customFormat="true" ht="15" hidden="false" customHeight="true" outlineLevel="0" collapsed="false">
      <c r="B716" s="159" t="s">
        <v>113</v>
      </c>
      <c r="C716" s="159"/>
      <c r="D716" s="159"/>
      <c r="E716" s="159"/>
      <c r="F716" s="159"/>
      <c r="G716" s="159"/>
      <c r="H716" s="159"/>
      <c r="I716" s="159"/>
      <c r="J716" s="159"/>
      <c r="K716" s="159"/>
      <c r="L716" s="159"/>
      <c r="M716" s="159"/>
      <c r="N716" s="152"/>
      <c r="O716" s="152"/>
      <c r="P716" s="152"/>
      <c r="Q716" s="152"/>
      <c r="R716" s="152"/>
      <c r="S716" s="152"/>
      <c r="T716" s="152"/>
      <c r="U716" s="152"/>
      <c r="V716" s="153"/>
    </row>
    <row r="717" s="101" customFormat="true" ht="15" hidden="false" customHeight="true" outlineLevel="0" collapsed="false">
      <c r="B717" s="152"/>
      <c r="C717" s="152"/>
      <c r="D717" s="152"/>
      <c r="E717" s="152"/>
      <c r="F717" s="152"/>
      <c r="G717" s="152"/>
      <c r="H717" s="152"/>
      <c r="I717" s="152"/>
      <c r="J717" s="152"/>
      <c r="K717" s="152"/>
      <c r="L717" s="152"/>
      <c r="M717" s="152"/>
      <c r="N717" s="152"/>
      <c r="O717" s="152"/>
      <c r="P717" s="152"/>
      <c r="Q717" s="152"/>
      <c r="R717" s="152"/>
      <c r="S717" s="152"/>
      <c r="T717" s="152"/>
      <c r="U717" s="152"/>
      <c r="V717" s="153"/>
    </row>
    <row r="718" s="101" customFormat="true" ht="15" hidden="false" customHeight="true" outlineLevel="0" collapsed="false">
      <c r="B718" s="159" t="s">
        <v>114</v>
      </c>
      <c r="C718" s="159"/>
      <c r="D718" s="159"/>
      <c r="E718" s="159"/>
      <c r="F718" s="159"/>
      <c r="G718" s="159"/>
      <c r="H718" s="159"/>
      <c r="I718" s="159"/>
      <c r="J718" s="159"/>
      <c r="K718" s="159"/>
      <c r="L718" s="159"/>
      <c r="M718" s="159"/>
      <c r="N718" s="152"/>
      <c r="O718" s="152"/>
      <c r="P718" s="152"/>
      <c r="Q718" s="152"/>
      <c r="R718" s="152"/>
      <c r="S718" s="152"/>
      <c r="T718" s="152"/>
      <c r="U718" s="152"/>
      <c r="V718" s="153"/>
    </row>
    <row r="719" s="101" customFormat="true" ht="15" hidden="false" customHeight="true" outlineLevel="0" collapsed="false">
      <c r="B719" s="160"/>
      <c r="C719" s="160"/>
      <c r="D719" s="160"/>
      <c r="E719" s="160"/>
      <c r="F719" s="160"/>
      <c r="G719" s="160"/>
      <c r="H719" s="160"/>
      <c r="I719" s="160"/>
      <c r="J719" s="160"/>
      <c r="K719" s="160"/>
      <c r="L719" s="160"/>
      <c r="M719" s="160"/>
      <c r="N719" s="152"/>
      <c r="O719" s="152"/>
      <c r="P719" s="152"/>
      <c r="Q719" s="152"/>
      <c r="R719" s="152"/>
      <c r="S719" s="152"/>
      <c r="T719" s="152"/>
      <c r="U719" s="152"/>
      <c r="V719" s="153"/>
    </row>
    <row r="720" s="101" customFormat="true" ht="15" hidden="false" customHeight="true" outlineLevel="0" collapsed="false">
      <c r="B720" s="158"/>
      <c r="C720" s="158"/>
      <c r="D720" s="158"/>
      <c r="E720" s="158"/>
      <c r="F720" s="158"/>
      <c r="G720" s="158"/>
      <c r="H720" s="158"/>
      <c r="I720" s="158"/>
      <c r="J720" s="158"/>
      <c r="K720" s="158"/>
      <c r="L720" s="158"/>
      <c r="M720" s="158"/>
      <c r="N720" s="152"/>
      <c r="O720" s="152"/>
      <c r="P720" s="152"/>
      <c r="Q720" s="152"/>
      <c r="R720" s="152"/>
      <c r="S720" s="152"/>
      <c r="T720" s="152"/>
      <c r="U720" s="152"/>
      <c r="V720" s="153"/>
    </row>
    <row r="721" s="161" customFormat="true" ht="15" hidden="false" customHeight="true" outlineLevel="0" collapsed="false">
      <c r="B721" s="162"/>
      <c r="C721" s="162"/>
      <c r="D721" s="163" t="s">
        <v>0</v>
      </c>
      <c r="E721" s="161" t="s">
        <v>1</v>
      </c>
      <c r="M721" s="161" t="s">
        <v>100</v>
      </c>
      <c r="V721" s="164"/>
    </row>
    <row r="722" s="161" customFormat="true" ht="15" hidden="false" customHeight="true" outlineLevel="0" collapsed="false">
      <c r="B722" s="162"/>
      <c r="C722" s="162"/>
      <c r="D722" s="163"/>
      <c r="E722" s="165"/>
      <c r="F722" s="165"/>
      <c r="G722" s="165"/>
      <c r="H722" s="165" t="s">
        <v>3</v>
      </c>
      <c r="I722" s="165"/>
      <c r="J722" s="165"/>
      <c r="K722" s="161" t="s">
        <v>4</v>
      </c>
      <c r="V722" s="164"/>
    </row>
    <row r="723" s="166" customFormat="true" ht="18" hidden="false" customHeight="true" outlineLevel="0" collapsed="false">
      <c r="B723" s="145" t="s">
        <v>5</v>
      </c>
      <c r="C723" s="145"/>
      <c r="D723" s="145" t="s">
        <v>7</v>
      </c>
      <c r="E723" s="145" t="s">
        <v>8</v>
      </c>
      <c r="F723" s="145" t="s">
        <v>9</v>
      </c>
      <c r="G723" s="145" t="s">
        <v>88</v>
      </c>
      <c r="H723" s="145" t="s">
        <v>10</v>
      </c>
      <c r="I723" s="145"/>
      <c r="J723" s="145"/>
      <c r="K723" s="145"/>
      <c r="L723" s="145"/>
      <c r="M723" s="145"/>
      <c r="N723" s="145"/>
      <c r="O723" s="145"/>
      <c r="P723" s="145" t="s">
        <v>12</v>
      </c>
      <c r="Q723" s="145" t="s">
        <v>13</v>
      </c>
      <c r="R723" s="145" t="s">
        <v>14</v>
      </c>
      <c r="S723" s="167" t="s">
        <v>76</v>
      </c>
      <c r="T723" s="168"/>
      <c r="U723" s="168"/>
      <c r="V723" s="169"/>
    </row>
    <row r="724" s="166" customFormat="true" ht="18" hidden="false" customHeight="true" outlineLevel="0" collapsed="false">
      <c r="B724" s="145"/>
      <c r="C724" s="145"/>
      <c r="D724" s="145"/>
      <c r="E724" s="145"/>
      <c r="F724" s="145"/>
      <c r="G724" s="145"/>
      <c r="H724" s="144" t="s">
        <v>101</v>
      </c>
      <c r="I724" s="144" t="s">
        <v>102</v>
      </c>
      <c r="J724" s="144" t="s">
        <v>103</v>
      </c>
      <c r="K724" s="144" t="s">
        <v>18</v>
      </c>
      <c r="L724" s="144" t="s">
        <v>19</v>
      </c>
      <c r="M724" s="144" t="s">
        <v>104</v>
      </c>
      <c r="N724" s="144" t="s">
        <v>21</v>
      </c>
      <c r="O724" s="144" t="s">
        <v>22</v>
      </c>
      <c r="P724" s="145"/>
      <c r="Q724" s="145"/>
      <c r="R724" s="145"/>
      <c r="S724" s="167"/>
      <c r="T724" s="168"/>
      <c r="U724" s="168"/>
      <c r="V724" s="169"/>
    </row>
    <row r="725" s="177" customFormat="true" ht="18" hidden="false" customHeight="true" outlineLevel="0" collapsed="false">
      <c r="A725" s="172"/>
      <c r="B725" s="173" t="n">
        <v>41</v>
      </c>
      <c r="C725" s="173" t="n">
        <f aca="false">S1!C47</f>
        <v>43</v>
      </c>
      <c r="D725" s="174" t="str">
        <f aca="false">Ave!C45</f>
        <v>ዛኪር ሰኢድ አብዱ</v>
      </c>
      <c r="E725" s="173" t="str">
        <f aca="false">S1!E45</f>
        <v>M</v>
      </c>
      <c r="F725" s="173" t="n">
        <f aca="false">S1!F45</f>
        <v>7</v>
      </c>
      <c r="G725" s="173" t="s">
        <v>116</v>
      </c>
      <c r="H725" s="175" t="n">
        <f aca="false">S1!G45</f>
        <v>87</v>
      </c>
      <c r="I725" s="175" t="n">
        <f aca="false">S1!H45</f>
        <v>68</v>
      </c>
      <c r="J725" s="175" t="n">
        <f aca="false">S1!I45</f>
        <v>93</v>
      </c>
      <c r="K725" s="175" t="n">
        <f aca="false">S1!J45</f>
        <v>74</v>
      </c>
      <c r="L725" s="175" t="n">
        <f aca="false">S1!K45</f>
        <v>82</v>
      </c>
      <c r="M725" s="175" t="n">
        <f aca="false">S1!L45</f>
        <v>77</v>
      </c>
      <c r="N725" s="175" t="n">
        <f aca="false">S1!M45</f>
        <v>81</v>
      </c>
      <c r="O725" s="175" t="n">
        <f aca="false">S1!N45</f>
        <v>77</v>
      </c>
      <c r="P725" s="173" t="n">
        <f aca="false">S1!P45</f>
        <v>639</v>
      </c>
      <c r="Q725" s="175" t="n">
        <f aca="false">S1!Q45</f>
        <v>79.875</v>
      </c>
      <c r="R725" s="173" t="n">
        <f aca="false">S1!R45</f>
        <v>22</v>
      </c>
      <c r="S725" s="176" t="str">
        <f aca="false">Ave!Q45</f>
        <v>ተዛውሯል</v>
      </c>
      <c r="T725" s="172"/>
      <c r="U725" s="172"/>
      <c r="V725" s="172"/>
      <c r="W725" s="172"/>
      <c r="X725" s="172"/>
      <c r="Y725" s="172"/>
      <c r="Z725" s="172"/>
      <c r="AA725" s="172"/>
      <c r="AB725" s="172"/>
      <c r="AC725" s="172"/>
      <c r="AD725" s="172"/>
      <c r="AE725" s="172"/>
      <c r="AF725" s="172"/>
      <c r="AG725" s="172"/>
      <c r="AH725" s="172"/>
      <c r="AI725" s="172"/>
      <c r="AJ725" s="172"/>
      <c r="AK725" s="172"/>
    </row>
    <row r="726" s="177" customFormat="true" ht="18" hidden="false" customHeight="true" outlineLevel="0" collapsed="false">
      <c r="A726" s="172"/>
      <c r="B726" s="173"/>
      <c r="C726" s="173"/>
      <c r="D726" s="174"/>
      <c r="E726" s="173"/>
      <c r="F726" s="173"/>
      <c r="G726" s="173" t="s">
        <v>117</v>
      </c>
      <c r="H726" s="175" t="n">
        <f aca="false">S2!G45</f>
        <v>87</v>
      </c>
      <c r="I726" s="175" t="n">
        <f aca="false">S2!H45</f>
        <v>68</v>
      </c>
      <c r="J726" s="175" t="n">
        <f aca="false">S2!I45</f>
        <v>93</v>
      </c>
      <c r="K726" s="175" t="n">
        <f aca="false">S2!J45</f>
        <v>74</v>
      </c>
      <c r="L726" s="175" t="n">
        <f aca="false">S2!K45</f>
        <v>82</v>
      </c>
      <c r="M726" s="175" t="n">
        <f aca="false">S2!L45</f>
        <v>77</v>
      </c>
      <c r="N726" s="175" t="n">
        <f aca="false">S2!M45</f>
        <v>81</v>
      </c>
      <c r="O726" s="175" t="n">
        <f aca="false">S2!N45</f>
        <v>77</v>
      </c>
      <c r="P726" s="173" t="n">
        <f aca="false">S2!P45</f>
        <v>639</v>
      </c>
      <c r="Q726" s="178" t="n">
        <f aca="false">S2!Q45</f>
        <v>79.875</v>
      </c>
      <c r="R726" s="173" t="n">
        <f aca="false">S2!R45</f>
        <v>22</v>
      </c>
      <c r="S726" s="176"/>
      <c r="T726" s="172"/>
      <c r="U726" s="172"/>
      <c r="V726" s="172"/>
      <c r="W726" s="172"/>
      <c r="X726" s="172"/>
      <c r="Y726" s="172"/>
      <c r="Z726" s="172"/>
      <c r="AA726" s="172"/>
      <c r="AB726" s="172"/>
      <c r="AC726" s="172"/>
      <c r="AD726" s="172"/>
      <c r="AE726" s="172"/>
      <c r="AF726" s="172"/>
      <c r="AG726" s="172"/>
      <c r="AH726" s="172"/>
      <c r="AI726" s="172"/>
      <c r="AJ726" s="172"/>
      <c r="AK726" s="172"/>
    </row>
    <row r="727" s="177" customFormat="true" ht="18" hidden="false" customHeight="true" outlineLevel="0" collapsed="false">
      <c r="A727" s="172"/>
      <c r="B727" s="173"/>
      <c r="C727" s="173"/>
      <c r="D727" s="174"/>
      <c r="E727" s="173"/>
      <c r="F727" s="173"/>
      <c r="G727" s="173" t="s">
        <v>13</v>
      </c>
      <c r="H727" s="175" t="n">
        <f aca="false">Ave!F45</f>
        <v>87</v>
      </c>
      <c r="I727" s="175" t="n">
        <f aca="false">Ave!G45</f>
        <v>68</v>
      </c>
      <c r="J727" s="175" t="n">
        <f aca="false">Ave!H45</f>
        <v>93</v>
      </c>
      <c r="K727" s="175" t="n">
        <f aca="false">Ave!I45</f>
        <v>74</v>
      </c>
      <c r="L727" s="175" t="n">
        <f aca="false">Ave!J45</f>
        <v>82</v>
      </c>
      <c r="M727" s="175" t="n">
        <f aca="false">Ave!K45</f>
        <v>77</v>
      </c>
      <c r="N727" s="175" t="n">
        <f aca="false">Ave!L45</f>
        <v>81</v>
      </c>
      <c r="O727" s="175" t="n">
        <f aca="false">Ave!M45</f>
        <v>77</v>
      </c>
      <c r="P727" s="173" t="n">
        <f aca="false">Ave!N45</f>
        <v>639</v>
      </c>
      <c r="Q727" s="175" t="n">
        <f aca="false">Ave!O45</f>
        <v>79.875</v>
      </c>
      <c r="R727" s="173" t="n">
        <f aca="false">Ave!P45</f>
        <v>22</v>
      </c>
      <c r="S727" s="176"/>
      <c r="T727" s="172"/>
      <c r="U727" s="172"/>
      <c r="V727" s="172"/>
      <c r="W727" s="172"/>
      <c r="X727" s="172"/>
      <c r="Y727" s="172"/>
      <c r="Z727" s="172"/>
      <c r="AA727" s="172"/>
      <c r="AB727" s="172"/>
      <c r="AC727" s="172"/>
      <c r="AD727" s="172"/>
      <c r="AE727" s="172"/>
      <c r="AF727" s="172"/>
      <c r="AG727" s="172"/>
      <c r="AH727" s="172"/>
      <c r="AI727" s="172"/>
      <c r="AJ727" s="172"/>
      <c r="AK727" s="172"/>
    </row>
    <row r="728" s="101" customFormat="true" ht="15" hidden="false" customHeight="true" outlineLevel="0" collapsed="false">
      <c r="B728" s="151"/>
      <c r="C728" s="151"/>
      <c r="D728" s="151"/>
      <c r="E728" s="151"/>
      <c r="F728" s="151"/>
      <c r="G728" s="151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2"/>
      <c r="T728" s="152"/>
      <c r="U728" s="152"/>
      <c r="V728" s="153"/>
    </row>
    <row r="729" s="101" customFormat="true" ht="15" hidden="false" customHeight="true" outlineLevel="0" collapsed="false">
      <c r="B729" s="154" t="s">
        <v>107</v>
      </c>
      <c r="C729" s="154"/>
      <c r="D729" s="154"/>
      <c r="E729" s="154"/>
      <c r="F729" s="155" t="s">
        <v>108</v>
      </c>
      <c r="G729" s="155"/>
      <c r="H729" s="155"/>
      <c r="I729" s="155"/>
      <c r="J729" s="155"/>
      <c r="K729" s="155"/>
      <c r="L729" s="155"/>
      <c r="M729" s="155"/>
      <c r="N729" s="156" t="s">
        <v>109</v>
      </c>
      <c r="O729" s="156"/>
      <c r="P729" s="156"/>
      <c r="Q729" s="156"/>
      <c r="R729" s="156"/>
      <c r="S729" s="156"/>
      <c r="T729" s="156"/>
      <c r="U729" s="156"/>
      <c r="V729" s="156"/>
    </row>
    <row r="730" s="101" customFormat="true" ht="15" hidden="false" customHeight="true" outlineLevel="0" collapsed="false">
      <c r="B730" s="155" t="s">
        <v>110</v>
      </c>
      <c r="C730" s="155"/>
      <c r="D730" s="155"/>
      <c r="E730" s="155"/>
      <c r="F730" s="155"/>
      <c r="G730" s="155"/>
      <c r="H730" s="155"/>
      <c r="I730" s="155"/>
      <c r="J730" s="155"/>
      <c r="K730" s="155"/>
      <c r="L730" s="155"/>
      <c r="M730" s="155"/>
      <c r="N730" s="157" t="s">
        <v>115</v>
      </c>
      <c r="O730" s="157"/>
      <c r="P730" s="157"/>
      <c r="Q730" s="157"/>
      <c r="R730" s="157"/>
      <c r="S730" s="157"/>
      <c r="T730" s="157"/>
      <c r="U730" s="157"/>
      <c r="V730" s="157"/>
    </row>
    <row r="731" s="101" customFormat="true" ht="15" hidden="false" customHeight="true" outlineLevel="0" collapsed="false">
      <c r="B731" s="155" t="s">
        <v>110</v>
      </c>
      <c r="C731" s="155"/>
      <c r="D731" s="155"/>
      <c r="E731" s="155"/>
      <c r="F731" s="155"/>
      <c r="G731" s="155"/>
      <c r="H731" s="155"/>
      <c r="I731" s="155"/>
      <c r="J731" s="155"/>
      <c r="K731" s="155"/>
      <c r="L731" s="155"/>
      <c r="M731" s="155"/>
      <c r="N731" s="152"/>
      <c r="O731" s="152"/>
      <c r="P731" s="152"/>
      <c r="Q731" s="152"/>
      <c r="R731" s="152"/>
      <c r="S731" s="152"/>
      <c r="T731" s="152"/>
      <c r="U731" s="152"/>
      <c r="V731" s="153"/>
    </row>
    <row r="732" s="101" customFormat="true" ht="15" hidden="false" customHeight="true" outlineLevel="0" collapsed="false">
      <c r="B732" s="158"/>
      <c r="C732" s="158"/>
      <c r="D732" s="158"/>
      <c r="E732" s="158"/>
      <c r="F732" s="158"/>
      <c r="G732" s="158"/>
      <c r="H732" s="158"/>
      <c r="I732" s="158"/>
      <c r="J732" s="158"/>
      <c r="K732" s="158"/>
      <c r="L732" s="158"/>
      <c r="M732" s="158"/>
      <c r="N732" s="156" t="s">
        <v>112</v>
      </c>
      <c r="O732" s="156"/>
      <c r="P732" s="156"/>
      <c r="Q732" s="156"/>
      <c r="R732" s="156"/>
      <c r="S732" s="156"/>
      <c r="T732" s="156"/>
      <c r="U732" s="156"/>
      <c r="V732" s="156"/>
    </row>
    <row r="733" s="101" customFormat="true" ht="15" hidden="false" customHeight="true" outlineLevel="0" collapsed="false">
      <c r="B733" s="159" t="s">
        <v>113</v>
      </c>
      <c r="C733" s="159"/>
      <c r="D733" s="159"/>
      <c r="E733" s="159"/>
      <c r="F733" s="159"/>
      <c r="G733" s="159"/>
      <c r="H733" s="159"/>
      <c r="I733" s="159"/>
      <c r="J733" s="159"/>
      <c r="K733" s="159"/>
      <c r="L733" s="159"/>
      <c r="M733" s="159"/>
      <c r="N733" s="152"/>
      <c r="O733" s="152"/>
      <c r="P733" s="152"/>
      <c r="Q733" s="152"/>
      <c r="R733" s="152"/>
      <c r="S733" s="152"/>
      <c r="T733" s="152"/>
      <c r="U733" s="152"/>
      <c r="V733" s="153"/>
    </row>
    <row r="734" s="101" customFormat="true" ht="15" hidden="false" customHeight="true" outlineLevel="0" collapsed="false">
      <c r="B734" s="152"/>
      <c r="C734" s="152"/>
      <c r="D734" s="152"/>
      <c r="E734" s="152"/>
      <c r="F734" s="152"/>
      <c r="G734" s="152"/>
      <c r="H734" s="152"/>
      <c r="I734" s="152"/>
      <c r="J734" s="152"/>
      <c r="K734" s="152"/>
      <c r="L734" s="152"/>
      <c r="M734" s="152"/>
      <c r="N734" s="152"/>
      <c r="O734" s="152"/>
      <c r="P734" s="152"/>
      <c r="Q734" s="152"/>
      <c r="R734" s="152"/>
      <c r="S734" s="152"/>
      <c r="T734" s="152"/>
      <c r="U734" s="152"/>
      <c r="V734" s="153"/>
    </row>
    <row r="735" s="101" customFormat="true" ht="15" hidden="false" customHeight="true" outlineLevel="0" collapsed="false">
      <c r="B735" s="159" t="s">
        <v>114</v>
      </c>
      <c r="C735" s="159"/>
      <c r="D735" s="159"/>
      <c r="E735" s="159"/>
      <c r="F735" s="159"/>
      <c r="G735" s="159"/>
      <c r="H735" s="159"/>
      <c r="I735" s="159"/>
      <c r="J735" s="159"/>
      <c r="K735" s="159"/>
      <c r="L735" s="159"/>
      <c r="M735" s="159"/>
      <c r="N735" s="152"/>
      <c r="O735" s="152"/>
      <c r="P735" s="152"/>
      <c r="Q735" s="152"/>
      <c r="R735" s="152"/>
      <c r="S735" s="152"/>
      <c r="T735" s="152"/>
      <c r="U735" s="152"/>
      <c r="V735" s="153"/>
    </row>
    <row r="736" s="101" customFormat="true" ht="15" hidden="false" customHeight="true" outlineLevel="0" collapsed="false">
      <c r="B736" s="160"/>
      <c r="C736" s="160"/>
      <c r="D736" s="160"/>
      <c r="E736" s="160"/>
      <c r="F736" s="160"/>
      <c r="G736" s="160"/>
      <c r="H736" s="160"/>
      <c r="I736" s="160"/>
      <c r="J736" s="160"/>
      <c r="K736" s="160"/>
      <c r="L736" s="160"/>
      <c r="M736" s="160"/>
      <c r="N736" s="152"/>
      <c r="O736" s="152"/>
      <c r="P736" s="152"/>
      <c r="Q736" s="152"/>
      <c r="R736" s="152"/>
      <c r="S736" s="152"/>
      <c r="T736" s="152"/>
      <c r="U736" s="152"/>
      <c r="V736" s="153"/>
    </row>
    <row r="737" s="101" customFormat="true" ht="15" hidden="false" customHeight="true" outlineLevel="0" collapsed="false">
      <c r="B737" s="160"/>
      <c r="C737" s="160"/>
      <c r="D737" s="160"/>
      <c r="E737" s="160"/>
      <c r="F737" s="160"/>
      <c r="G737" s="160"/>
      <c r="H737" s="160"/>
      <c r="I737" s="160"/>
      <c r="J737" s="160"/>
      <c r="K737" s="160"/>
      <c r="L737" s="160"/>
      <c r="M737" s="160"/>
      <c r="N737" s="152"/>
      <c r="O737" s="152"/>
      <c r="P737" s="152"/>
      <c r="Q737" s="152"/>
      <c r="R737" s="152"/>
      <c r="S737" s="152"/>
      <c r="T737" s="152"/>
      <c r="U737" s="152"/>
      <c r="V737" s="153"/>
    </row>
    <row r="738" s="101" customFormat="true" ht="15" hidden="false" customHeight="true" outlineLevel="0" collapsed="false">
      <c r="B738" s="160"/>
      <c r="C738" s="160"/>
      <c r="D738" s="160"/>
      <c r="E738" s="160"/>
      <c r="F738" s="160"/>
      <c r="G738" s="160"/>
      <c r="H738" s="160"/>
      <c r="I738" s="160"/>
      <c r="J738" s="160"/>
      <c r="K738" s="160"/>
      <c r="L738" s="160"/>
      <c r="M738" s="160"/>
      <c r="N738" s="152"/>
      <c r="O738" s="152"/>
      <c r="P738" s="152"/>
      <c r="Q738" s="152"/>
      <c r="R738" s="152"/>
      <c r="S738" s="152"/>
      <c r="T738" s="152"/>
      <c r="U738" s="152"/>
      <c r="V738" s="153"/>
    </row>
    <row r="739" s="101" customFormat="true" ht="15" hidden="false" customHeight="true" outlineLevel="0" collapsed="false">
      <c r="B739" s="158"/>
      <c r="C739" s="158"/>
      <c r="D739" s="158"/>
      <c r="E739" s="158"/>
      <c r="F739" s="158"/>
      <c r="G739" s="158"/>
      <c r="H739" s="158"/>
      <c r="I739" s="158"/>
      <c r="J739" s="158"/>
      <c r="K739" s="158"/>
      <c r="L739" s="158"/>
      <c r="M739" s="158"/>
      <c r="N739" s="152"/>
      <c r="O739" s="152"/>
      <c r="P739" s="152"/>
      <c r="Q739" s="152"/>
      <c r="R739" s="152"/>
      <c r="S739" s="152"/>
      <c r="T739" s="152"/>
      <c r="U739" s="152"/>
      <c r="V739" s="153"/>
    </row>
    <row r="740" s="161" customFormat="true" ht="15" hidden="false" customHeight="true" outlineLevel="0" collapsed="false">
      <c r="B740" s="162"/>
      <c r="C740" s="162"/>
      <c r="D740" s="163" t="s">
        <v>0</v>
      </c>
      <c r="E740" s="161" t="s">
        <v>1</v>
      </c>
      <c r="M740" s="161" t="s">
        <v>100</v>
      </c>
      <c r="V740" s="164"/>
    </row>
    <row r="741" s="161" customFormat="true" ht="15" hidden="false" customHeight="true" outlineLevel="0" collapsed="false">
      <c r="B741" s="162"/>
      <c r="C741" s="162"/>
      <c r="D741" s="163"/>
      <c r="E741" s="165"/>
      <c r="F741" s="165"/>
      <c r="G741" s="165"/>
      <c r="H741" s="165" t="s">
        <v>3</v>
      </c>
      <c r="I741" s="165"/>
      <c r="J741" s="165"/>
      <c r="K741" s="161" t="s">
        <v>4</v>
      </c>
      <c r="V741" s="164"/>
    </row>
    <row r="742" s="166" customFormat="true" ht="18" hidden="false" customHeight="true" outlineLevel="0" collapsed="false">
      <c r="B742" s="145" t="s">
        <v>5</v>
      </c>
      <c r="C742" s="145"/>
      <c r="D742" s="145" t="s">
        <v>7</v>
      </c>
      <c r="E742" s="145" t="s">
        <v>8</v>
      </c>
      <c r="F742" s="145" t="s">
        <v>9</v>
      </c>
      <c r="G742" s="145" t="s">
        <v>88</v>
      </c>
      <c r="H742" s="145" t="s">
        <v>10</v>
      </c>
      <c r="I742" s="145"/>
      <c r="J742" s="145"/>
      <c r="K742" s="145"/>
      <c r="L742" s="145"/>
      <c r="M742" s="145"/>
      <c r="N742" s="145"/>
      <c r="O742" s="145"/>
      <c r="P742" s="145" t="s">
        <v>12</v>
      </c>
      <c r="Q742" s="145" t="s">
        <v>13</v>
      </c>
      <c r="R742" s="145" t="s">
        <v>14</v>
      </c>
      <c r="S742" s="167" t="s">
        <v>76</v>
      </c>
      <c r="T742" s="168"/>
      <c r="U742" s="168"/>
      <c r="V742" s="169"/>
    </row>
    <row r="743" s="166" customFormat="true" ht="18" hidden="false" customHeight="true" outlineLevel="0" collapsed="false">
      <c r="B743" s="145"/>
      <c r="C743" s="145"/>
      <c r="D743" s="145"/>
      <c r="E743" s="145"/>
      <c r="F743" s="145"/>
      <c r="G743" s="145"/>
      <c r="H743" s="144" t="s">
        <v>101</v>
      </c>
      <c r="I743" s="144" t="s">
        <v>102</v>
      </c>
      <c r="J743" s="144" t="s">
        <v>103</v>
      </c>
      <c r="K743" s="144" t="s">
        <v>18</v>
      </c>
      <c r="L743" s="144" t="s">
        <v>19</v>
      </c>
      <c r="M743" s="144" t="s">
        <v>104</v>
      </c>
      <c r="N743" s="144" t="s">
        <v>21</v>
      </c>
      <c r="O743" s="144" t="s">
        <v>22</v>
      </c>
      <c r="P743" s="145"/>
      <c r="Q743" s="145"/>
      <c r="R743" s="145"/>
      <c r="S743" s="167"/>
      <c r="T743" s="168"/>
      <c r="U743" s="168"/>
      <c r="V743" s="169"/>
    </row>
    <row r="744" s="177" customFormat="true" ht="18" hidden="false" customHeight="true" outlineLevel="0" collapsed="false">
      <c r="A744" s="172"/>
      <c r="B744" s="173" t="n">
        <v>42</v>
      </c>
      <c r="C744" s="173" t="n">
        <f aca="false">S1!C48</f>
        <v>44</v>
      </c>
      <c r="D744" s="174" t="str">
        <f aca="false">Ave!C46</f>
        <v>የዚድ ኢብራሂም ረጃ</v>
      </c>
      <c r="E744" s="173" t="str">
        <f aca="false">S1!E46</f>
        <v>M</v>
      </c>
      <c r="F744" s="173" t="n">
        <f aca="false">S1!F46</f>
        <v>7</v>
      </c>
      <c r="G744" s="173" t="s">
        <v>116</v>
      </c>
      <c r="H744" s="175" t="n">
        <f aca="false">S1!G46</f>
        <v>73</v>
      </c>
      <c r="I744" s="175" t="n">
        <f aca="false">S1!H46</f>
        <v>60</v>
      </c>
      <c r="J744" s="175" t="n">
        <f aca="false">S1!I46</f>
        <v>77</v>
      </c>
      <c r="K744" s="175" t="n">
        <f aca="false">S1!J46</f>
        <v>61</v>
      </c>
      <c r="L744" s="175" t="n">
        <f aca="false">S1!K46</f>
        <v>85</v>
      </c>
      <c r="M744" s="175" t="n">
        <f aca="false">S1!L46</f>
        <v>66</v>
      </c>
      <c r="N744" s="175" t="n">
        <f aca="false">S1!M46</f>
        <v>62</v>
      </c>
      <c r="O744" s="175" t="n">
        <f aca="false">S1!N46</f>
        <v>73</v>
      </c>
      <c r="P744" s="173" t="n">
        <f aca="false">S1!P46</f>
        <v>557</v>
      </c>
      <c r="Q744" s="175" t="n">
        <f aca="false">S1!Q46</f>
        <v>69.625</v>
      </c>
      <c r="R744" s="173" t="n">
        <f aca="false">S1!R46</f>
        <v>37</v>
      </c>
      <c r="S744" s="176" t="str">
        <f aca="false">Ave!Q46</f>
        <v>ተዛውሯል</v>
      </c>
      <c r="T744" s="172"/>
      <c r="U744" s="172"/>
      <c r="V744" s="172"/>
      <c r="W744" s="172"/>
      <c r="X744" s="172"/>
      <c r="Y744" s="172"/>
      <c r="Z744" s="172"/>
      <c r="AA744" s="172"/>
      <c r="AB744" s="172"/>
      <c r="AC744" s="172"/>
      <c r="AD744" s="172"/>
      <c r="AE744" s="172"/>
      <c r="AF744" s="172"/>
      <c r="AG744" s="172"/>
      <c r="AH744" s="172"/>
      <c r="AI744" s="172"/>
      <c r="AJ744" s="172"/>
      <c r="AK744" s="172"/>
    </row>
    <row r="745" s="177" customFormat="true" ht="18" hidden="false" customHeight="true" outlineLevel="0" collapsed="false">
      <c r="A745" s="172"/>
      <c r="B745" s="173"/>
      <c r="C745" s="173"/>
      <c r="D745" s="174"/>
      <c r="E745" s="173"/>
      <c r="F745" s="173"/>
      <c r="G745" s="173" t="s">
        <v>117</v>
      </c>
      <c r="H745" s="175" t="n">
        <f aca="false">S2!G46</f>
        <v>73</v>
      </c>
      <c r="I745" s="175" t="n">
        <f aca="false">S2!H46</f>
        <v>60</v>
      </c>
      <c r="J745" s="175" t="n">
        <f aca="false">S2!I46</f>
        <v>77</v>
      </c>
      <c r="K745" s="175" t="n">
        <f aca="false">S2!J46</f>
        <v>61</v>
      </c>
      <c r="L745" s="175" t="n">
        <f aca="false">S2!K46</f>
        <v>85</v>
      </c>
      <c r="M745" s="175" t="n">
        <f aca="false">S2!L46</f>
        <v>66</v>
      </c>
      <c r="N745" s="175" t="n">
        <f aca="false">S2!M46</f>
        <v>62</v>
      </c>
      <c r="O745" s="175" t="n">
        <f aca="false">S2!N46</f>
        <v>73</v>
      </c>
      <c r="P745" s="173" t="n">
        <f aca="false">S2!P46</f>
        <v>557</v>
      </c>
      <c r="Q745" s="178" t="n">
        <f aca="false">S2!Q46</f>
        <v>69.625</v>
      </c>
      <c r="R745" s="173" t="n">
        <f aca="false">S2!R46</f>
        <v>37</v>
      </c>
      <c r="S745" s="176"/>
      <c r="T745" s="172"/>
      <c r="U745" s="172"/>
      <c r="V745" s="172"/>
      <c r="W745" s="172"/>
      <c r="X745" s="172"/>
      <c r="Y745" s="172"/>
      <c r="Z745" s="172"/>
      <c r="AA745" s="172"/>
      <c r="AB745" s="172"/>
      <c r="AC745" s="172"/>
      <c r="AD745" s="172"/>
      <c r="AE745" s="172"/>
      <c r="AF745" s="172"/>
      <c r="AG745" s="172"/>
      <c r="AH745" s="172"/>
      <c r="AI745" s="172"/>
      <c r="AJ745" s="172"/>
      <c r="AK745" s="172"/>
    </row>
    <row r="746" s="177" customFormat="true" ht="18" hidden="false" customHeight="true" outlineLevel="0" collapsed="false">
      <c r="A746" s="172"/>
      <c r="B746" s="173"/>
      <c r="C746" s="173"/>
      <c r="D746" s="174"/>
      <c r="E746" s="173"/>
      <c r="F746" s="173"/>
      <c r="G746" s="173" t="s">
        <v>13</v>
      </c>
      <c r="H746" s="175" t="n">
        <f aca="false">Ave!F46</f>
        <v>73</v>
      </c>
      <c r="I746" s="175" t="n">
        <f aca="false">Ave!G46</f>
        <v>60</v>
      </c>
      <c r="J746" s="175" t="n">
        <f aca="false">Ave!H46</f>
        <v>77</v>
      </c>
      <c r="K746" s="175" t="n">
        <f aca="false">Ave!I46</f>
        <v>61</v>
      </c>
      <c r="L746" s="175" t="n">
        <f aca="false">Ave!J46</f>
        <v>85</v>
      </c>
      <c r="M746" s="175" t="n">
        <f aca="false">Ave!K46</f>
        <v>66</v>
      </c>
      <c r="N746" s="175" t="n">
        <f aca="false">Ave!L46</f>
        <v>62</v>
      </c>
      <c r="O746" s="175" t="n">
        <f aca="false">Ave!M46</f>
        <v>73</v>
      </c>
      <c r="P746" s="173" t="n">
        <f aca="false">Ave!N46</f>
        <v>557</v>
      </c>
      <c r="Q746" s="175" t="n">
        <f aca="false">Ave!O46</f>
        <v>69.625</v>
      </c>
      <c r="R746" s="173" t="n">
        <f aca="false">Ave!P46</f>
        <v>37</v>
      </c>
      <c r="S746" s="176"/>
      <c r="T746" s="172"/>
      <c r="U746" s="172"/>
      <c r="V746" s="172"/>
      <c r="W746" s="172"/>
      <c r="X746" s="172"/>
      <c r="Y746" s="172"/>
      <c r="Z746" s="172"/>
      <c r="AA746" s="172"/>
      <c r="AB746" s="172"/>
      <c r="AC746" s="172"/>
      <c r="AD746" s="172"/>
      <c r="AE746" s="172"/>
      <c r="AF746" s="172"/>
      <c r="AG746" s="172"/>
      <c r="AH746" s="172"/>
      <c r="AI746" s="172"/>
      <c r="AJ746" s="172"/>
      <c r="AK746" s="172"/>
    </row>
    <row r="747" s="101" customFormat="true" ht="15" hidden="false" customHeight="true" outlineLevel="0" collapsed="false">
      <c r="B747" s="151"/>
      <c r="C747" s="151"/>
      <c r="D747" s="151"/>
      <c r="E747" s="151"/>
      <c r="F747" s="151"/>
      <c r="G747" s="151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2"/>
      <c r="T747" s="152"/>
      <c r="U747" s="152"/>
      <c r="V747" s="153"/>
    </row>
    <row r="748" s="101" customFormat="true" ht="15" hidden="false" customHeight="true" outlineLevel="0" collapsed="false">
      <c r="B748" s="154" t="s">
        <v>107</v>
      </c>
      <c r="C748" s="154"/>
      <c r="D748" s="154"/>
      <c r="E748" s="154"/>
      <c r="F748" s="155" t="s">
        <v>108</v>
      </c>
      <c r="G748" s="155"/>
      <c r="H748" s="155"/>
      <c r="I748" s="155"/>
      <c r="J748" s="155"/>
      <c r="K748" s="155"/>
      <c r="L748" s="155"/>
      <c r="M748" s="155"/>
      <c r="N748" s="156" t="s">
        <v>109</v>
      </c>
      <c r="O748" s="156"/>
      <c r="P748" s="156"/>
      <c r="Q748" s="156"/>
      <c r="R748" s="156"/>
      <c r="S748" s="156"/>
      <c r="T748" s="156"/>
      <c r="U748" s="156"/>
      <c r="V748" s="156"/>
    </row>
    <row r="749" s="101" customFormat="true" ht="15" hidden="false" customHeight="true" outlineLevel="0" collapsed="false">
      <c r="B749" s="155" t="s">
        <v>110</v>
      </c>
      <c r="C749" s="155"/>
      <c r="D749" s="155"/>
      <c r="E749" s="155"/>
      <c r="F749" s="155"/>
      <c r="G749" s="155"/>
      <c r="H749" s="155"/>
      <c r="I749" s="155"/>
      <c r="J749" s="155"/>
      <c r="K749" s="155"/>
      <c r="L749" s="155"/>
      <c r="M749" s="155"/>
      <c r="N749" s="157" t="s">
        <v>115</v>
      </c>
      <c r="O749" s="157"/>
      <c r="P749" s="157"/>
      <c r="Q749" s="157"/>
      <c r="R749" s="157"/>
      <c r="S749" s="157"/>
      <c r="T749" s="157"/>
      <c r="U749" s="157"/>
      <c r="V749" s="157"/>
    </row>
    <row r="750" s="101" customFormat="true" ht="15" hidden="false" customHeight="true" outlineLevel="0" collapsed="false">
      <c r="B750" s="155" t="s">
        <v>110</v>
      </c>
      <c r="C750" s="155"/>
      <c r="D750" s="155"/>
      <c r="E750" s="155"/>
      <c r="F750" s="155"/>
      <c r="G750" s="155"/>
      <c r="H750" s="155"/>
      <c r="I750" s="155"/>
      <c r="J750" s="155"/>
      <c r="K750" s="155"/>
      <c r="L750" s="155"/>
      <c r="M750" s="155"/>
      <c r="N750" s="152"/>
      <c r="O750" s="152"/>
      <c r="P750" s="152"/>
      <c r="Q750" s="152"/>
      <c r="R750" s="152"/>
      <c r="S750" s="152"/>
      <c r="T750" s="152"/>
      <c r="U750" s="152"/>
      <c r="V750" s="153"/>
    </row>
    <row r="751" s="101" customFormat="true" ht="15" hidden="false" customHeight="true" outlineLevel="0" collapsed="false">
      <c r="B751" s="158"/>
      <c r="C751" s="158"/>
      <c r="D751" s="158"/>
      <c r="E751" s="158"/>
      <c r="F751" s="158"/>
      <c r="G751" s="158"/>
      <c r="H751" s="158"/>
      <c r="I751" s="158"/>
      <c r="J751" s="158"/>
      <c r="K751" s="158"/>
      <c r="L751" s="158"/>
      <c r="M751" s="158"/>
      <c r="N751" s="156" t="s">
        <v>112</v>
      </c>
      <c r="O751" s="156"/>
      <c r="P751" s="156"/>
      <c r="Q751" s="156"/>
      <c r="R751" s="156"/>
      <c r="S751" s="156"/>
      <c r="T751" s="156"/>
      <c r="U751" s="156"/>
      <c r="V751" s="156"/>
    </row>
    <row r="752" s="101" customFormat="true" ht="15" hidden="false" customHeight="true" outlineLevel="0" collapsed="false">
      <c r="B752" s="159" t="s">
        <v>113</v>
      </c>
      <c r="C752" s="159"/>
      <c r="D752" s="159"/>
      <c r="E752" s="159"/>
      <c r="F752" s="159"/>
      <c r="G752" s="159"/>
      <c r="H752" s="159"/>
      <c r="I752" s="159"/>
      <c r="J752" s="159"/>
      <c r="K752" s="159"/>
      <c r="L752" s="159"/>
      <c r="M752" s="159"/>
      <c r="N752" s="152"/>
      <c r="O752" s="152"/>
      <c r="P752" s="152"/>
      <c r="Q752" s="152"/>
      <c r="R752" s="152"/>
      <c r="S752" s="152"/>
      <c r="T752" s="152"/>
      <c r="U752" s="152"/>
      <c r="V752" s="153"/>
    </row>
    <row r="753" s="101" customFormat="true" ht="15" hidden="false" customHeight="true" outlineLevel="0" collapsed="false">
      <c r="B753" s="152"/>
      <c r="C753" s="152"/>
      <c r="D753" s="152"/>
      <c r="E753" s="152"/>
      <c r="F753" s="152"/>
      <c r="G753" s="152"/>
      <c r="H753" s="152"/>
      <c r="I753" s="152"/>
      <c r="J753" s="152"/>
      <c r="K753" s="152"/>
      <c r="L753" s="152"/>
      <c r="M753" s="152"/>
      <c r="N753" s="152"/>
      <c r="O753" s="152"/>
      <c r="P753" s="152"/>
      <c r="Q753" s="152"/>
      <c r="R753" s="152"/>
      <c r="S753" s="152"/>
      <c r="T753" s="152"/>
      <c r="U753" s="152"/>
      <c r="V753" s="153"/>
    </row>
    <row r="754" s="101" customFormat="true" ht="15" hidden="false" customHeight="true" outlineLevel="0" collapsed="false">
      <c r="B754" s="159" t="s">
        <v>114</v>
      </c>
      <c r="C754" s="159"/>
      <c r="D754" s="159"/>
      <c r="E754" s="159"/>
      <c r="F754" s="159"/>
      <c r="G754" s="159"/>
      <c r="H754" s="159"/>
      <c r="I754" s="159"/>
      <c r="J754" s="159"/>
      <c r="K754" s="159"/>
      <c r="L754" s="159"/>
      <c r="M754" s="159"/>
      <c r="N754" s="152"/>
      <c r="O754" s="152"/>
      <c r="P754" s="152"/>
      <c r="Q754" s="152"/>
      <c r="R754" s="152"/>
      <c r="S754" s="152"/>
      <c r="T754" s="152"/>
      <c r="U754" s="152"/>
      <c r="V754" s="153"/>
    </row>
    <row r="755" s="101" customFormat="true" ht="15" hidden="false" customHeight="true" outlineLevel="0" collapsed="false">
      <c r="B755" s="160"/>
      <c r="C755" s="160"/>
      <c r="D755" s="160"/>
      <c r="E755" s="160"/>
      <c r="F755" s="160"/>
      <c r="G755" s="160"/>
      <c r="H755" s="160"/>
      <c r="I755" s="160"/>
      <c r="J755" s="160"/>
      <c r="K755" s="160"/>
      <c r="L755" s="160"/>
      <c r="M755" s="160"/>
      <c r="N755" s="152"/>
      <c r="O755" s="152"/>
      <c r="P755" s="152"/>
      <c r="Q755" s="152"/>
      <c r="R755" s="152"/>
      <c r="S755" s="152"/>
      <c r="T755" s="152"/>
      <c r="U755" s="152"/>
      <c r="V755" s="153"/>
    </row>
    <row r="756" s="101" customFormat="true" ht="15" hidden="false" customHeight="true" outlineLevel="0" collapsed="false">
      <c r="B756" s="158"/>
      <c r="C756" s="158"/>
      <c r="D756" s="158"/>
      <c r="E756" s="158"/>
      <c r="F756" s="158"/>
      <c r="G756" s="158"/>
      <c r="H756" s="158"/>
      <c r="I756" s="158"/>
      <c r="J756" s="158"/>
      <c r="K756" s="158"/>
      <c r="L756" s="158"/>
      <c r="M756" s="158"/>
      <c r="N756" s="152"/>
      <c r="O756" s="152"/>
      <c r="P756" s="152"/>
      <c r="Q756" s="152"/>
      <c r="R756" s="152"/>
      <c r="S756" s="152"/>
      <c r="T756" s="152"/>
      <c r="U756" s="152"/>
      <c r="V756" s="153"/>
    </row>
    <row r="757" s="161" customFormat="true" ht="15" hidden="false" customHeight="true" outlineLevel="0" collapsed="false">
      <c r="B757" s="162"/>
      <c r="C757" s="162"/>
      <c r="D757" s="163" t="s">
        <v>0</v>
      </c>
      <c r="E757" s="161" t="s">
        <v>1</v>
      </c>
      <c r="M757" s="161" t="s">
        <v>100</v>
      </c>
      <c r="V757" s="164"/>
    </row>
    <row r="758" s="161" customFormat="true" ht="15" hidden="false" customHeight="true" outlineLevel="0" collapsed="false">
      <c r="B758" s="162"/>
      <c r="C758" s="162"/>
      <c r="D758" s="163"/>
      <c r="E758" s="165"/>
      <c r="F758" s="165"/>
      <c r="G758" s="165"/>
      <c r="H758" s="165" t="s">
        <v>3</v>
      </c>
      <c r="I758" s="165"/>
      <c r="J758" s="165"/>
      <c r="K758" s="161" t="s">
        <v>4</v>
      </c>
      <c r="V758" s="164"/>
    </row>
    <row r="759" s="166" customFormat="true" ht="18" hidden="false" customHeight="true" outlineLevel="0" collapsed="false">
      <c r="B759" s="145" t="s">
        <v>5</v>
      </c>
      <c r="C759" s="145"/>
      <c r="D759" s="145" t="s">
        <v>7</v>
      </c>
      <c r="E759" s="145" t="s">
        <v>8</v>
      </c>
      <c r="F759" s="145" t="s">
        <v>9</v>
      </c>
      <c r="G759" s="145" t="s">
        <v>88</v>
      </c>
      <c r="H759" s="145" t="s">
        <v>10</v>
      </c>
      <c r="I759" s="145"/>
      <c r="J759" s="145"/>
      <c r="K759" s="145"/>
      <c r="L759" s="145"/>
      <c r="M759" s="145"/>
      <c r="N759" s="145"/>
      <c r="O759" s="145"/>
      <c r="P759" s="145" t="s">
        <v>12</v>
      </c>
      <c r="Q759" s="145" t="s">
        <v>13</v>
      </c>
      <c r="R759" s="145" t="s">
        <v>14</v>
      </c>
      <c r="S759" s="167" t="s">
        <v>76</v>
      </c>
      <c r="T759" s="168"/>
      <c r="U759" s="168"/>
      <c r="V759" s="169"/>
    </row>
    <row r="760" s="166" customFormat="true" ht="18" hidden="false" customHeight="true" outlineLevel="0" collapsed="false">
      <c r="B760" s="145"/>
      <c r="C760" s="145"/>
      <c r="D760" s="145"/>
      <c r="E760" s="145"/>
      <c r="F760" s="145"/>
      <c r="G760" s="145"/>
      <c r="H760" s="144" t="s">
        <v>101</v>
      </c>
      <c r="I760" s="144" t="s">
        <v>102</v>
      </c>
      <c r="J760" s="144" t="s">
        <v>103</v>
      </c>
      <c r="K760" s="144" t="s">
        <v>18</v>
      </c>
      <c r="L760" s="144" t="s">
        <v>19</v>
      </c>
      <c r="M760" s="144" t="s">
        <v>104</v>
      </c>
      <c r="N760" s="144" t="s">
        <v>21</v>
      </c>
      <c r="O760" s="144" t="s">
        <v>22</v>
      </c>
      <c r="P760" s="145"/>
      <c r="Q760" s="145"/>
      <c r="R760" s="145"/>
      <c r="S760" s="167"/>
      <c r="T760" s="168"/>
      <c r="U760" s="168"/>
      <c r="V760" s="169"/>
    </row>
    <row r="761" s="177" customFormat="true" ht="18" hidden="false" customHeight="true" outlineLevel="0" collapsed="false">
      <c r="A761" s="172"/>
      <c r="B761" s="173" t="n">
        <v>43</v>
      </c>
      <c r="C761" s="173" t="n">
        <f aca="false">S1!C51</f>
        <v>47</v>
      </c>
      <c r="D761" s="174" t="str">
        <f aca="false">Ave!C47</f>
        <v>ዩስራ ሙሀመድ ሰኢድ</v>
      </c>
      <c r="E761" s="173" t="str">
        <f aca="false">S1!E47</f>
        <v>F</v>
      </c>
      <c r="F761" s="173" t="n">
        <f aca="false">S1!F47</f>
        <v>7</v>
      </c>
      <c r="G761" s="173" t="s">
        <v>116</v>
      </c>
      <c r="H761" s="175" t="n">
        <f aca="false">S1!G47</f>
        <v>76</v>
      </c>
      <c r="I761" s="175" t="n">
        <f aca="false">S1!H47</f>
        <v>92</v>
      </c>
      <c r="J761" s="175" t="n">
        <f aca="false">S1!I47</f>
        <v>97</v>
      </c>
      <c r="K761" s="175" t="n">
        <f aca="false">S1!J47</f>
        <v>77</v>
      </c>
      <c r="L761" s="175" t="n">
        <f aca="false">S1!K47</f>
        <v>90</v>
      </c>
      <c r="M761" s="175" t="n">
        <f aca="false">S1!L47</f>
        <v>82</v>
      </c>
      <c r="N761" s="175" t="n">
        <f aca="false">S1!M47</f>
        <v>95</v>
      </c>
      <c r="O761" s="175" t="n">
        <f aca="false">S1!N47</f>
        <v>59</v>
      </c>
      <c r="P761" s="173" t="n">
        <f aca="false">S1!P47</f>
        <v>668</v>
      </c>
      <c r="Q761" s="175" t="n">
        <f aca="false">S1!Q47</f>
        <v>83.5</v>
      </c>
      <c r="R761" s="173" t="n">
        <f aca="false">S1!R47</f>
        <v>13</v>
      </c>
      <c r="S761" s="176" t="str">
        <f aca="false">Ave!Q47</f>
        <v>ተዛውራለች</v>
      </c>
      <c r="T761" s="172"/>
      <c r="U761" s="172"/>
      <c r="V761" s="172"/>
      <c r="W761" s="172"/>
      <c r="X761" s="172"/>
      <c r="Y761" s="172"/>
      <c r="Z761" s="172"/>
      <c r="AA761" s="172"/>
      <c r="AB761" s="172"/>
      <c r="AC761" s="172"/>
      <c r="AD761" s="172"/>
      <c r="AE761" s="172"/>
      <c r="AF761" s="172"/>
      <c r="AG761" s="172"/>
      <c r="AH761" s="172"/>
      <c r="AI761" s="172"/>
      <c r="AJ761" s="172"/>
      <c r="AK761" s="172"/>
    </row>
    <row r="762" s="177" customFormat="true" ht="18" hidden="false" customHeight="true" outlineLevel="0" collapsed="false">
      <c r="A762" s="172"/>
      <c r="B762" s="173"/>
      <c r="C762" s="173"/>
      <c r="D762" s="174"/>
      <c r="E762" s="173"/>
      <c r="F762" s="173"/>
      <c r="G762" s="173" t="s">
        <v>117</v>
      </c>
      <c r="H762" s="175" t="n">
        <f aca="false">S2!G47</f>
        <v>76</v>
      </c>
      <c r="I762" s="175" t="n">
        <f aca="false">S2!H47</f>
        <v>92</v>
      </c>
      <c r="J762" s="175" t="n">
        <f aca="false">S2!I47</f>
        <v>97</v>
      </c>
      <c r="K762" s="175" t="n">
        <f aca="false">S2!J47</f>
        <v>77</v>
      </c>
      <c r="L762" s="175" t="n">
        <f aca="false">S2!K47</f>
        <v>90</v>
      </c>
      <c r="M762" s="175" t="n">
        <f aca="false">S2!L47</f>
        <v>82</v>
      </c>
      <c r="N762" s="175" t="n">
        <f aca="false">S2!M47</f>
        <v>95</v>
      </c>
      <c r="O762" s="175" t="n">
        <f aca="false">S2!N47</f>
        <v>59</v>
      </c>
      <c r="P762" s="173" t="n">
        <f aca="false">S2!P47</f>
        <v>668</v>
      </c>
      <c r="Q762" s="178" t="n">
        <f aca="false">S2!Q47</f>
        <v>83.5</v>
      </c>
      <c r="R762" s="173" t="n">
        <f aca="false">S2!R47</f>
        <v>13</v>
      </c>
      <c r="S762" s="176"/>
      <c r="T762" s="172"/>
      <c r="U762" s="172"/>
      <c r="V762" s="172"/>
      <c r="W762" s="172"/>
      <c r="X762" s="172"/>
      <c r="Y762" s="172"/>
      <c r="Z762" s="172"/>
      <c r="AA762" s="172"/>
      <c r="AB762" s="172"/>
      <c r="AC762" s="172"/>
      <c r="AD762" s="172"/>
      <c r="AE762" s="172"/>
      <c r="AF762" s="172"/>
      <c r="AG762" s="172"/>
      <c r="AH762" s="172"/>
      <c r="AI762" s="172"/>
      <c r="AJ762" s="172"/>
      <c r="AK762" s="172"/>
    </row>
    <row r="763" s="177" customFormat="true" ht="18" hidden="false" customHeight="true" outlineLevel="0" collapsed="false">
      <c r="A763" s="172"/>
      <c r="B763" s="173"/>
      <c r="C763" s="173"/>
      <c r="D763" s="174"/>
      <c r="E763" s="173"/>
      <c r="F763" s="173"/>
      <c r="G763" s="173" t="s">
        <v>13</v>
      </c>
      <c r="H763" s="175" t="n">
        <f aca="false">Ave!F47</f>
        <v>76</v>
      </c>
      <c r="I763" s="175" t="n">
        <f aca="false">Ave!G47</f>
        <v>92</v>
      </c>
      <c r="J763" s="175" t="n">
        <f aca="false">Ave!H47</f>
        <v>97</v>
      </c>
      <c r="K763" s="175" t="n">
        <f aca="false">Ave!I47</f>
        <v>77</v>
      </c>
      <c r="L763" s="175" t="n">
        <f aca="false">Ave!J47</f>
        <v>90</v>
      </c>
      <c r="M763" s="175" t="n">
        <f aca="false">Ave!K47</f>
        <v>82</v>
      </c>
      <c r="N763" s="175" t="n">
        <f aca="false">Ave!L47</f>
        <v>95</v>
      </c>
      <c r="O763" s="175" t="n">
        <f aca="false">Ave!M47</f>
        <v>59</v>
      </c>
      <c r="P763" s="173" t="n">
        <f aca="false">Ave!N47</f>
        <v>668</v>
      </c>
      <c r="Q763" s="175" t="n">
        <f aca="false">Ave!O47</f>
        <v>83.5</v>
      </c>
      <c r="R763" s="173" t="n">
        <f aca="false">Ave!P47</f>
        <v>13</v>
      </c>
      <c r="S763" s="176"/>
      <c r="T763" s="172"/>
      <c r="U763" s="172"/>
      <c r="V763" s="172"/>
      <c r="W763" s="172"/>
      <c r="X763" s="172"/>
      <c r="Y763" s="172"/>
      <c r="Z763" s="172"/>
      <c r="AA763" s="172"/>
      <c r="AB763" s="172"/>
      <c r="AC763" s="172"/>
      <c r="AD763" s="172"/>
      <c r="AE763" s="172"/>
      <c r="AF763" s="172"/>
      <c r="AG763" s="172"/>
      <c r="AH763" s="172"/>
      <c r="AI763" s="172"/>
      <c r="AJ763" s="172"/>
      <c r="AK763" s="172"/>
    </row>
    <row r="764" s="101" customFormat="true" ht="15" hidden="false" customHeight="true" outlineLevel="0" collapsed="false">
      <c r="B764" s="151"/>
      <c r="C764" s="151"/>
      <c r="D764" s="151"/>
      <c r="E764" s="151"/>
      <c r="F764" s="151"/>
      <c r="G764" s="151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2"/>
      <c r="T764" s="152"/>
      <c r="U764" s="152"/>
      <c r="V764" s="153"/>
    </row>
    <row r="765" s="101" customFormat="true" ht="15" hidden="false" customHeight="true" outlineLevel="0" collapsed="false">
      <c r="B765" s="154" t="s">
        <v>107</v>
      </c>
      <c r="C765" s="154"/>
      <c r="D765" s="154"/>
      <c r="E765" s="154"/>
      <c r="F765" s="155" t="s">
        <v>108</v>
      </c>
      <c r="G765" s="155"/>
      <c r="H765" s="155"/>
      <c r="I765" s="155"/>
      <c r="J765" s="155"/>
      <c r="K765" s="155"/>
      <c r="L765" s="155"/>
      <c r="M765" s="155"/>
      <c r="N765" s="156" t="s">
        <v>109</v>
      </c>
      <c r="O765" s="156"/>
      <c r="P765" s="156"/>
      <c r="Q765" s="156"/>
      <c r="R765" s="156"/>
      <c r="S765" s="156"/>
      <c r="T765" s="156"/>
      <c r="U765" s="156"/>
      <c r="V765" s="156"/>
    </row>
    <row r="766" s="101" customFormat="true" ht="15" hidden="false" customHeight="true" outlineLevel="0" collapsed="false">
      <c r="B766" s="155" t="s">
        <v>110</v>
      </c>
      <c r="C766" s="155"/>
      <c r="D766" s="155"/>
      <c r="E766" s="155"/>
      <c r="F766" s="155"/>
      <c r="G766" s="155"/>
      <c r="H766" s="155"/>
      <c r="I766" s="155"/>
      <c r="J766" s="155"/>
      <c r="K766" s="155"/>
      <c r="L766" s="155"/>
      <c r="M766" s="155"/>
      <c r="N766" s="157" t="s">
        <v>115</v>
      </c>
      <c r="O766" s="157"/>
      <c r="P766" s="157"/>
      <c r="Q766" s="157"/>
      <c r="R766" s="157"/>
      <c r="S766" s="157"/>
      <c r="T766" s="157"/>
      <c r="U766" s="157"/>
      <c r="V766" s="157"/>
    </row>
    <row r="767" s="101" customFormat="true" ht="15" hidden="false" customHeight="true" outlineLevel="0" collapsed="false">
      <c r="B767" s="155" t="s">
        <v>110</v>
      </c>
      <c r="C767" s="155"/>
      <c r="D767" s="155"/>
      <c r="E767" s="155"/>
      <c r="F767" s="155"/>
      <c r="G767" s="155"/>
      <c r="H767" s="155"/>
      <c r="I767" s="155"/>
      <c r="J767" s="155"/>
      <c r="K767" s="155"/>
      <c r="L767" s="155"/>
      <c r="M767" s="155"/>
      <c r="N767" s="152"/>
      <c r="O767" s="152"/>
      <c r="P767" s="152"/>
      <c r="Q767" s="152"/>
      <c r="R767" s="152"/>
      <c r="S767" s="152"/>
      <c r="T767" s="152"/>
      <c r="U767" s="152"/>
      <c r="V767" s="153"/>
    </row>
    <row r="768" s="101" customFormat="true" ht="15" hidden="false" customHeight="true" outlineLevel="0" collapsed="false">
      <c r="B768" s="158"/>
      <c r="C768" s="158"/>
      <c r="D768" s="158"/>
      <c r="E768" s="158"/>
      <c r="F768" s="158"/>
      <c r="G768" s="158"/>
      <c r="H768" s="158"/>
      <c r="I768" s="158"/>
      <c r="J768" s="158"/>
      <c r="K768" s="158"/>
      <c r="L768" s="158"/>
      <c r="M768" s="158"/>
      <c r="N768" s="156" t="s">
        <v>112</v>
      </c>
      <c r="O768" s="156"/>
      <c r="P768" s="156"/>
      <c r="Q768" s="156"/>
      <c r="R768" s="156"/>
      <c r="S768" s="156"/>
      <c r="T768" s="156"/>
      <c r="U768" s="156"/>
      <c r="V768" s="156"/>
    </row>
    <row r="769" s="101" customFormat="true" ht="15" hidden="false" customHeight="true" outlineLevel="0" collapsed="false">
      <c r="B769" s="159" t="s">
        <v>113</v>
      </c>
      <c r="C769" s="159"/>
      <c r="D769" s="159"/>
      <c r="E769" s="159"/>
      <c r="F769" s="159"/>
      <c r="G769" s="159"/>
      <c r="H769" s="159"/>
      <c r="I769" s="159"/>
      <c r="J769" s="159"/>
      <c r="K769" s="159"/>
      <c r="L769" s="159"/>
      <c r="M769" s="159"/>
      <c r="N769" s="152"/>
      <c r="O769" s="152"/>
      <c r="P769" s="152"/>
      <c r="Q769" s="152"/>
      <c r="R769" s="152"/>
      <c r="S769" s="152"/>
      <c r="T769" s="152"/>
      <c r="U769" s="152"/>
      <c r="V769" s="153"/>
    </row>
    <row r="770" s="101" customFormat="true" ht="15" hidden="false" customHeight="true" outlineLevel="0" collapsed="false">
      <c r="B770" s="152"/>
      <c r="C770" s="152"/>
      <c r="D770" s="152"/>
      <c r="E770" s="152"/>
      <c r="F770" s="152"/>
      <c r="G770" s="152"/>
      <c r="H770" s="152"/>
      <c r="I770" s="152"/>
      <c r="J770" s="152"/>
      <c r="K770" s="152"/>
      <c r="L770" s="152"/>
      <c r="M770" s="152"/>
      <c r="N770" s="152"/>
      <c r="O770" s="152"/>
      <c r="P770" s="152"/>
      <c r="Q770" s="152"/>
      <c r="R770" s="152"/>
      <c r="S770" s="152"/>
      <c r="T770" s="152"/>
      <c r="U770" s="152"/>
      <c r="V770" s="153"/>
    </row>
    <row r="771" s="101" customFormat="true" ht="15" hidden="false" customHeight="true" outlineLevel="0" collapsed="false">
      <c r="B771" s="159" t="s">
        <v>114</v>
      </c>
      <c r="C771" s="159"/>
      <c r="D771" s="159"/>
      <c r="E771" s="159"/>
      <c r="F771" s="159"/>
      <c r="G771" s="159"/>
      <c r="H771" s="159"/>
      <c r="I771" s="159"/>
      <c r="J771" s="159"/>
      <c r="K771" s="159"/>
      <c r="L771" s="159"/>
      <c r="M771" s="159"/>
      <c r="N771" s="152"/>
      <c r="O771" s="152"/>
      <c r="P771" s="152"/>
      <c r="Q771" s="152"/>
      <c r="R771" s="152"/>
      <c r="S771" s="152"/>
      <c r="T771" s="152"/>
      <c r="U771" s="152"/>
      <c r="V771" s="153"/>
    </row>
    <row r="772" s="101" customFormat="true" ht="15" hidden="false" customHeight="true" outlineLevel="0" collapsed="false">
      <c r="B772" s="160"/>
      <c r="C772" s="160"/>
      <c r="D772" s="160"/>
      <c r="E772" s="160"/>
      <c r="F772" s="160"/>
      <c r="G772" s="160"/>
      <c r="H772" s="160"/>
      <c r="I772" s="160"/>
      <c r="J772" s="160"/>
      <c r="K772" s="160"/>
      <c r="L772" s="160"/>
      <c r="M772" s="160"/>
      <c r="N772" s="152"/>
      <c r="O772" s="152"/>
      <c r="P772" s="152"/>
      <c r="Q772" s="152"/>
      <c r="R772" s="152"/>
      <c r="S772" s="152"/>
      <c r="T772" s="152"/>
      <c r="U772" s="152"/>
      <c r="V772" s="153"/>
    </row>
    <row r="773" s="101" customFormat="true" ht="15" hidden="false" customHeight="true" outlineLevel="0" collapsed="false">
      <c r="B773" s="160"/>
      <c r="C773" s="160"/>
      <c r="D773" s="160"/>
      <c r="E773" s="160"/>
      <c r="F773" s="160"/>
      <c r="G773" s="160"/>
      <c r="H773" s="160"/>
      <c r="I773" s="160"/>
      <c r="J773" s="160"/>
      <c r="K773" s="160"/>
      <c r="L773" s="160"/>
      <c r="M773" s="160"/>
      <c r="N773" s="152"/>
      <c r="O773" s="152"/>
      <c r="P773" s="152"/>
      <c r="Q773" s="152"/>
      <c r="R773" s="152"/>
      <c r="S773" s="152"/>
      <c r="T773" s="152"/>
      <c r="U773" s="152"/>
      <c r="V773" s="153"/>
    </row>
    <row r="774" s="101" customFormat="true" ht="15" hidden="false" customHeight="true" outlineLevel="0" collapsed="false">
      <c r="B774" s="160"/>
      <c r="C774" s="160"/>
      <c r="D774" s="160"/>
      <c r="E774" s="160"/>
      <c r="F774" s="160"/>
      <c r="G774" s="160"/>
      <c r="H774" s="160"/>
      <c r="I774" s="160"/>
      <c r="J774" s="160"/>
      <c r="K774" s="160"/>
      <c r="L774" s="160"/>
      <c r="M774" s="160"/>
      <c r="N774" s="152"/>
      <c r="O774" s="152"/>
      <c r="P774" s="152"/>
      <c r="Q774" s="152"/>
      <c r="R774" s="152"/>
      <c r="S774" s="152"/>
      <c r="T774" s="152"/>
      <c r="U774" s="152"/>
      <c r="V774" s="153"/>
    </row>
    <row r="775" s="101" customFormat="true" ht="15" hidden="false" customHeight="true" outlineLevel="0" collapsed="false">
      <c r="B775" s="158"/>
      <c r="C775" s="158"/>
      <c r="D775" s="158"/>
      <c r="E775" s="158"/>
      <c r="F775" s="158"/>
      <c r="G775" s="158"/>
      <c r="H775" s="158"/>
      <c r="I775" s="158"/>
      <c r="J775" s="158"/>
      <c r="K775" s="158"/>
      <c r="L775" s="158"/>
      <c r="M775" s="158"/>
      <c r="N775" s="152"/>
      <c r="O775" s="152"/>
      <c r="P775" s="152"/>
      <c r="Q775" s="152"/>
      <c r="R775" s="152"/>
      <c r="S775" s="152"/>
      <c r="T775" s="152"/>
      <c r="U775" s="152"/>
      <c r="V775" s="153"/>
    </row>
    <row r="776" s="161" customFormat="true" ht="15" hidden="false" customHeight="true" outlineLevel="0" collapsed="false">
      <c r="B776" s="162"/>
      <c r="C776" s="162"/>
      <c r="D776" s="163" t="s">
        <v>0</v>
      </c>
      <c r="E776" s="161" t="s">
        <v>1</v>
      </c>
      <c r="M776" s="161" t="s">
        <v>100</v>
      </c>
      <c r="V776" s="164"/>
    </row>
    <row r="777" s="161" customFormat="true" ht="15" hidden="false" customHeight="true" outlineLevel="0" collapsed="false">
      <c r="B777" s="162"/>
      <c r="C777" s="162"/>
      <c r="D777" s="163"/>
      <c r="E777" s="165"/>
      <c r="F777" s="165"/>
      <c r="G777" s="165"/>
      <c r="H777" s="165" t="s">
        <v>3</v>
      </c>
      <c r="I777" s="165"/>
      <c r="J777" s="165"/>
      <c r="K777" s="161" t="s">
        <v>4</v>
      </c>
      <c r="V777" s="164"/>
    </row>
    <row r="778" s="166" customFormat="true" ht="18" hidden="false" customHeight="true" outlineLevel="0" collapsed="false">
      <c r="B778" s="145" t="s">
        <v>5</v>
      </c>
      <c r="C778" s="145"/>
      <c r="D778" s="145" t="s">
        <v>7</v>
      </c>
      <c r="E778" s="145" t="s">
        <v>8</v>
      </c>
      <c r="F778" s="145" t="s">
        <v>9</v>
      </c>
      <c r="G778" s="145" t="s">
        <v>88</v>
      </c>
      <c r="H778" s="145" t="s">
        <v>10</v>
      </c>
      <c r="I778" s="145"/>
      <c r="J778" s="145"/>
      <c r="K778" s="145"/>
      <c r="L778" s="145"/>
      <c r="M778" s="145"/>
      <c r="N778" s="145"/>
      <c r="O778" s="145"/>
      <c r="P778" s="145" t="s">
        <v>12</v>
      </c>
      <c r="Q778" s="145" t="s">
        <v>13</v>
      </c>
      <c r="R778" s="145" t="s">
        <v>14</v>
      </c>
      <c r="S778" s="167" t="s">
        <v>76</v>
      </c>
      <c r="T778" s="168"/>
      <c r="U778" s="168"/>
      <c r="V778" s="169"/>
    </row>
    <row r="779" s="166" customFormat="true" ht="18" hidden="false" customHeight="true" outlineLevel="0" collapsed="false">
      <c r="B779" s="145"/>
      <c r="C779" s="145"/>
      <c r="D779" s="145"/>
      <c r="E779" s="145"/>
      <c r="F779" s="145"/>
      <c r="G779" s="145"/>
      <c r="H779" s="144" t="s">
        <v>101</v>
      </c>
      <c r="I779" s="144" t="s">
        <v>102</v>
      </c>
      <c r="J779" s="144" t="s">
        <v>103</v>
      </c>
      <c r="K779" s="144" t="s">
        <v>18</v>
      </c>
      <c r="L779" s="144" t="s">
        <v>19</v>
      </c>
      <c r="M779" s="144" t="s">
        <v>104</v>
      </c>
      <c r="N779" s="144" t="s">
        <v>21</v>
      </c>
      <c r="O779" s="144" t="s">
        <v>22</v>
      </c>
      <c r="P779" s="145"/>
      <c r="Q779" s="145"/>
      <c r="R779" s="145"/>
      <c r="S779" s="167"/>
      <c r="T779" s="168"/>
      <c r="U779" s="168"/>
      <c r="V779" s="169"/>
    </row>
    <row r="780" s="177" customFormat="true" ht="18" hidden="false" customHeight="true" outlineLevel="0" collapsed="false">
      <c r="A780" s="172"/>
      <c r="B780" s="173" t="n">
        <v>44</v>
      </c>
      <c r="C780" s="173" t="n">
        <f aca="false">S1!C52</f>
        <v>48</v>
      </c>
      <c r="D780" s="174" t="str">
        <f aca="false">Ave!C48</f>
        <v>ዩስራ አህመድ ሙሀመድ</v>
      </c>
      <c r="E780" s="173" t="str">
        <f aca="false">S1!E48</f>
        <v>F</v>
      </c>
      <c r="F780" s="173" t="n">
        <f aca="false">S1!F48</f>
        <v>7</v>
      </c>
      <c r="G780" s="173" t="s">
        <v>116</v>
      </c>
      <c r="H780" s="175" t="n">
        <f aca="false">S1!G48</f>
        <v>49</v>
      </c>
      <c r="I780" s="175" t="n">
        <f aca="false">S1!H48</f>
        <v>56</v>
      </c>
      <c r="J780" s="175" t="n">
        <f aca="false">S1!I48</f>
        <v>48</v>
      </c>
      <c r="K780" s="175" t="n">
        <f aca="false">S1!J48</f>
        <v>52</v>
      </c>
      <c r="L780" s="175" t="n">
        <f aca="false">S1!K48</f>
        <v>66</v>
      </c>
      <c r="M780" s="175" t="n">
        <f aca="false">S1!L48</f>
        <v>70</v>
      </c>
      <c r="N780" s="175" t="n">
        <f aca="false">S1!M48</f>
        <v>66</v>
      </c>
      <c r="O780" s="175" t="n">
        <f aca="false">S1!N48</f>
        <v>72</v>
      </c>
      <c r="P780" s="173" t="n">
        <f aca="false">S1!P48</f>
        <v>479</v>
      </c>
      <c r="Q780" s="175" t="n">
        <f aca="false">S1!Q48</f>
        <v>59.875</v>
      </c>
      <c r="R780" s="173" t="n">
        <f aca="false">S1!R48</f>
        <v>47</v>
      </c>
      <c r="S780" s="176" t="str">
        <f aca="false">Ave!Q48</f>
        <v>ተዛውራለች</v>
      </c>
      <c r="T780" s="172"/>
      <c r="U780" s="172"/>
      <c r="V780" s="172"/>
      <c r="W780" s="172"/>
      <c r="X780" s="172"/>
      <c r="Y780" s="172"/>
      <c r="Z780" s="172"/>
      <c r="AA780" s="172"/>
      <c r="AB780" s="172"/>
      <c r="AC780" s="172"/>
      <c r="AD780" s="172"/>
      <c r="AE780" s="172"/>
      <c r="AF780" s="172"/>
      <c r="AG780" s="172"/>
      <c r="AH780" s="172"/>
      <c r="AI780" s="172"/>
      <c r="AJ780" s="172"/>
      <c r="AK780" s="172"/>
    </row>
    <row r="781" s="177" customFormat="true" ht="18" hidden="false" customHeight="true" outlineLevel="0" collapsed="false">
      <c r="A781" s="172"/>
      <c r="B781" s="173"/>
      <c r="C781" s="173"/>
      <c r="D781" s="174"/>
      <c r="E781" s="173"/>
      <c r="F781" s="173"/>
      <c r="G781" s="173" t="s">
        <v>117</v>
      </c>
      <c r="H781" s="175" t="n">
        <f aca="false">S2!G48</f>
        <v>49</v>
      </c>
      <c r="I781" s="175" t="n">
        <f aca="false">S2!H48</f>
        <v>56</v>
      </c>
      <c r="J781" s="175" t="n">
        <f aca="false">S2!I48</f>
        <v>48</v>
      </c>
      <c r="K781" s="175" t="n">
        <f aca="false">S2!J48</f>
        <v>52</v>
      </c>
      <c r="L781" s="175" t="n">
        <f aca="false">S2!K48</f>
        <v>66</v>
      </c>
      <c r="M781" s="175" t="n">
        <f aca="false">S2!L48</f>
        <v>70</v>
      </c>
      <c r="N781" s="175" t="n">
        <f aca="false">S2!M48</f>
        <v>66</v>
      </c>
      <c r="O781" s="175" t="n">
        <f aca="false">S2!N48</f>
        <v>72</v>
      </c>
      <c r="P781" s="173" t="n">
        <f aca="false">S2!P48</f>
        <v>479</v>
      </c>
      <c r="Q781" s="178" t="n">
        <f aca="false">S2!Q48</f>
        <v>59.875</v>
      </c>
      <c r="R781" s="173" t="n">
        <f aca="false">S2!R48</f>
        <v>47</v>
      </c>
      <c r="S781" s="176"/>
      <c r="T781" s="172"/>
      <c r="U781" s="172"/>
      <c r="V781" s="172"/>
      <c r="W781" s="172"/>
      <c r="X781" s="172"/>
      <c r="Y781" s="172"/>
      <c r="Z781" s="172"/>
      <c r="AA781" s="172"/>
      <c r="AB781" s="172"/>
      <c r="AC781" s="172"/>
      <c r="AD781" s="172"/>
      <c r="AE781" s="172"/>
      <c r="AF781" s="172"/>
      <c r="AG781" s="172"/>
      <c r="AH781" s="172"/>
      <c r="AI781" s="172"/>
      <c r="AJ781" s="172"/>
      <c r="AK781" s="172"/>
    </row>
    <row r="782" s="177" customFormat="true" ht="18" hidden="false" customHeight="true" outlineLevel="0" collapsed="false">
      <c r="A782" s="172"/>
      <c r="B782" s="173"/>
      <c r="C782" s="173"/>
      <c r="D782" s="174"/>
      <c r="E782" s="173"/>
      <c r="F782" s="173"/>
      <c r="G782" s="173" t="s">
        <v>13</v>
      </c>
      <c r="H782" s="175" t="n">
        <f aca="false">Ave!F48</f>
        <v>49</v>
      </c>
      <c r="I782" s="175" t="n">
        <f aca="false">Ave!G48</f>
        <v>56</v>
      </c>
      <c r="J782" s="175" t="n">
        <f aca="false">Ave!H48</f>
        <v>48</v>
      </c>
      <c r="K782" s="175" t="n">
        <f aca="false">Ave!I48</f>
        <v>52</v>
      </c>
      <c r="L782" s="175" t="n">
        <f aca="false">Ave!J48</f>
        <v>66</v>
      </c>
      <c r="M782" s="175" t="n">
        <f aca="false">Ave!K48</f>
        <v>70</v>
      </c>
      <c r="N782" s="175" t="n">
        <f aca="false">Ave!L48</f>
        <v>66</v>
      </c>
      <c r="O782" s="175" t="n">
        <f aca="false">Ave!M48</f>
        <v>72</v>
      </c>
      <c r="P782" s="173" t="n">
        <f aca="false">Ave!N48</f>
        <v>479</v>
      </c>
      <c r="Q782" s="175" t="n">
        <f aca="false">Ave!O48</f>
        <v>59.875</v>
      </c>
      <c r="R782" s="173" t="n">
        <f aca="false">Ave!P48</f>
        <v>47</v>
      </c>
      <c r="S782" s="176"/>
      <c r="T782" s="172"/>
      <c r="U782" s="172"/>
      <c r="V782" s="172"/>
      <c r="W782" s="172"/>
      <c r="X782" s="172"/>
      <c r="Y782" s="172"/>
      <c r="Z782" s="172"/>
      <c r="AA782" s="172"/>
      <c r="AB782" s="172"/>
      <c r="AC782" s="172"/>
      <c r="AD782" s="172"/>
      <c r="AE782" s="172"/>
      <c r="AF782" s="172"/>
      <c r="AG782" s="172"/>
      <c r="AH782" s="172"/>
      <c r="AI782" s="172"/>
      <c r="AJ782" s="172"/>
      <c r="AK782" s="172"/>
    </row>
    <row r="783" s="101" customFormat="true" ht="15" hidden="false" customHeight="true" outlineLevel="0" collapsed="false">
      <c r="B783" s="151"/>
      <c r="C783" s="151"/>
      <c r="D783" s="151"/>
      <c r="E783" s="151"/>
      <c r="F783" s="151"/>
      <c r="G783" s="151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2"/>
      <c r="T783" s="152"/>
      <c r="U783" s="152"/>
      <c r="V783" s="153"/>
    </row>
    <row r="784" s="101" customFormat="true" ht="15" hidden="false" customHeight="true" outlineLevel="0" collapsed="false">
      <c r="B784" s="154" t="s">
        <v>107</v>
      </c>
      <c r="C784" s="154"/>
      <c r="D784" s="154"/>
      <c r="E784" s="154"/>
      <c r="F784" s="155" t="s">
        <v>108</v>
      </c>
      <c r="G784" s="155"/>
      <c r="H784" s="155"/>
      <c r="I784" s="155"/>
      <c r="J784" s="155"/>
      <c r="K784" s="155"/>
      <c r="L784" s="155"/>
      <c r="M784" s="155"/>
      <c r="N784" s="156" t="s">
        <v>109</v>
      </c>
      <c r="O784" s="156"/>
      <c r="P784" s="156"/>
      <c r="Q784" s="156"/>
      <c r="R784" s="156"/>
      <c r="S784" s="156"/>
      <c r="T784" s="156"/>
      <c r="U784" s="156"/>
      <c r="V784" s="156"/>
    </row>
    <row r="785" s="101" customFormat="true" ht="15" hidden="false" customHeight="true" outlineLevel="0" collapsed="false">
      <c r="B785" s="155" t="s">
        <v>110</v>
      </c>
      <c r="C785" s="155"/>
      <c r="D785" s="155"/>
      <c r="E785" s="155"/>
      <c r="F785" s="155"/>
      <c r="G785" s="155"/>
      <c r="H785" s="155"/>
      <c r="I785" s="155"/>
      <c r="J785" s="155"/>
      <c r="K785" s="155"/>
      <c r="L785" s="155"/>
      <c r="M785" s="155"/>
      <c r="N785" s="157" t="s">
        <v>115</v>
      </c>
      <c r="O785" s="157"/>
      <c r="P785" s="157"/>
      <c r="Q785" s="157"/>
      <c r="R785" s="157"/>
      <c r="S785" s="157"/>
      <c r="T785" s="157"/>
      <c r="U785" s="157"/>
      <c r="V785" s="157"/>
    </row>
    <row r="786" s="101" customFormat="true" ht="15" hidden="false" customHeight="true" outlineLevel="0" collapsed="false">
      <c r="B786" s="155" t="s">
        <v>110</v>
      </c>
      <c r="C786" s="155"/>
      <c r="D786" s="155"/>
      <c r="E786" s="155"/>
      <c r="F786" s="155"/>
      <c r="G786" s="155"/>
      <c r="H786" s="155"/>
      <c r="I786" s="155"/>
      <c r="J786" s="155"/>
      <c r="K786" s="155"/>
      <c r="L786" s="155"/>
      <c r="M786" s="155"/>
      <c r="N786" s="152"/>
      <c r="O786" s="152"/>
      <c r="P786" s="152"/>
      <c r="Q786" s="152"/>
      <c r="R786" s="152"/>
      <c r="S786" s="152"/>
      <c r="T786" s="152"/>
      <c r="U786" s="152"/>
      <c r="V786" s="153"/>
    </row>
    <row r="787" s="101" customFormat="true" ht="15" hidden="false" customHeight="true" outlineLevel="0" collapsed="false">
      <c r="B787" s="158"/>
      <c r="C787" s="158"/>
      <c r="D787" s="158"/>
      <c r="E787" s="158"/>
      <c r="F787" s="158"/>
      <c r="G787" s="158"/>
      <c r="H787" s="158"/>
      <c r="I787" s="158"/>
      <c r="J787" s="158"/>
      <c r="K787" s="158"/>
      <c r="L787" s="158"/>
      <c r="M787" s="158"/>
      <c r="N787" s="156" t="s">
        <v>112</v>
      </c>
      <c r="O787" s="156"/>
      <c r="P787" s="156"/>
      <c r="Q787" s="156"/>
      <c r="R787" s="156"/>
      <c r="S787" s="156"/>
      <c r="T787" s="156"/>
      <c r="U787" s="156"/>
      <c r="V787" s="156"/>
    </row>
    <row r="788" s="101" customFormat="true" ht="15" hidden="false" customHeight="true" outlineLevel="0" collapsed="false">
      <c r="B788" s="159" t="s">
        <v>113</v>
      </c>
      <c r="C788" s="159"/>
      <c r="D788" s="159"/>
      <c r="E788" s="159"/>
      <c r="F788" s="159"/>
      <c r="G788" s="159"/>
      <c r="H788" s="159"/>
      <c r="I788" s="159"/>
      <c r="J788" s="159"/>
      <c r="K788" s="159"/>
      <c r="L788" s="159"/>
      <c r="M788" s="159"/>
      <c r="N788" s="152"/>
      <c r="O788" s="152"/>
      <c r="P788" s="152"/>
      <c r="Q788" s="152"/>
      <c r="R788" s="152"/>
      <c r="S788" s="152"/>
      <c r="T788" s="152"/>
      <c r="U788" s="152"/>
      <c r="V788" s="153"/>
    </row>
    <row r="789" s="101" customFormat="true" ht="15" hidden="false" customHeight="true" outlineLevel="0" collapsed="false">
      <c r="B789" s="152"/>
      <c r="C789" s="152"/>
      <c r="D789" s="152"/>
      <c r="E789" s="152"/>
      <c r="F789" s="152"/>
      <c r="G789" s="152"/>
      <c r="H789" s="152"/>
      <c r="I789" s="152"/>
      <c r="J789" s="152"/>
      <c r="K789" s="152"/>
      <c r="L789" s="152"/>
      <c r="M789" s="152"/>
      <c r="N789" s="152"/>
      <c r="O789" s="152"/>
      <c r="P789" s="152"/>
      <c r="Q789" s="152"/>
      <c r="R789" s="152"/>
      <c r="S789" s="152"/>
      <c r="T789" s="152"/>
      <c r="U789" s="152"/>
      <c r="V789" s="153"/>
    </row>
    <row r="790" s="101" customFormat="true" ht="15" hidden="false" customHeight="true" outlineLevel="0" collapsed="false">
      <c r="B790" s="159" t="s">
        <v>114</v>
      </c>
      <c r="C790" s="159"/>
      <c r="D790" s="159"/>
      <c r="E790" s="159"/>
      <c r="F790" s="159"/>
      <c r="G790" s="159"/>
      <c r="H790" s="159"/>
      <c r="I790" s="159"/>
      <c r="J790" s="159"/>
      <c r="K790" s="159"/>
      <c r="L790" s="159"/>
      <c r="M790" s="159"/>
      <c r="N790" s="152"/>
      <c r="O790" s="152"/>
      <c r="P790" s="152"/>
      <c r="Q790" s="152"/>
      <c r="R790" s="152"/>
      <c r="S790" s="152"/>
      <c r="T790" s="152"/>
      <c r="U790" s="152"/>
      <c r="V790" s="153"/>
    </row>
    <row r="791" s="101" customFormat="true" ht="15" hidden="false" customHeight="true" outlineLevel="0" collapsed="false">
      <c r="B791" s="160"/>
      <c r="C791" s="160"/>
      <c r="D791" s="160"/>
      <c r="E791" s="160"/>
      <c r="F791" s="160"/>
      <c r="G791" s="160"/>
      <c r="H791" s="160"/>
      <c r="I791" s="160"/>
      <c r="J791" s="160"/>
      <c r="K791" s="160"/>
      <c r="L791" s="160"/>
      <c r="M791" s="160"/>
      <c r="N791" s="152"/>
      <c r="O791" s="152"/>
      <c r="P791" s="152"/>
      <c r="Q791" s="152"/>
      <c r="R791" s="152"/>
      <c r="S791" s="152"/>
      <c r="T791" s="152"/>
      <c r="U791" s="152"/>
      <c r="V791" s="153"/>
    </row>
    <row r="792" s="101" customFormat="true" ht="15" hidden="false" customHeight="true" outlineLevel="0" collapsed="false">
      <c r="B792" s="158"/>
      <c r="C792" s="158"/>
      <c r="D792" s="158"/>
      <c r="E792" s="158"/>
      <c r="F792" s="158"/>
      <c r="G792" s="158"/>
      <c r="H792" s="158"/>
      <c r="I792" s="158"/>
      <c r="J792" s="158"/>
      <c r="K792" s="158"/>
      <c r="L792" s="158"/>
      <c r="M792" s="158"/>
      <c r="N792" s="152"/>
      <c r="O792" s="152"/>
      <c r="P792" s="152"/>
      <c r="Q792" s="152"/>
      <c r="R792" s="152"/>
      <c r="S792" s="152"/>
      <c r="T792" s="152"/>
      <c r="U792" s="152"/>
      <c r="V792" s="153"/>
    </row>
    <row r="793" s="161" customFormat="true" ht="15" hidden="false" customHeight="true" outlineLevel="0" collapsed="false">
      <c r="B793" s="162"/>
      <c r="C793" s="162"/>
      <c r="D793" s="163" t="s">
        <v>0</v>
      </c>
      <c r="E793" s="161" t="s">
        <v>1</v>
      </c>
      <c r="M793" s="161" t="s">
        <v>100</v>
      </c>
      <c r="V793" s="164"/>
    </row>
    <row r="794" s="161" customFormat="true" ht="15" hidden="false" customHeight="true" outlineLevel="0" collapsed="false">
      <c r="B794" s="162"/>
      <c r="C794" s="162"/>
      <c r="D794" s="163"/>
      <c r="E794" s="165"/>
      <c r="F794" s="165"/>
      <c r="G794" s="165"/>
      <c r="H794" s="165" t="s">
        <v>3</v>
      </c>
      <c r="I794" s="165"/>
      <c r="J794" s="165"/>
      <c r="K794" s="161" t="s">
        <v>4</v>
      </c>
      <c r="V794" s="164"/>
    </row>
    <row r="795" s="166" customFormat="true" ht="18" hidden="false" customHeight="true" outlineLevel="0" collapsed="false">
      <c r="B795" s="145" t="s">
        <v>5</v>
      </c>
      <c r="C795" s="145"/>
      <c r="D795" s="145" t="s">
        <v>7</v>
      </c>
      <c r="E795" s="145" t="s">
        <v>8</v>
      </c>
      <c r="F795" s="145" t="s">
        <v>9</v>
      </c>
      <c r="G795" s="145" t="s">
        <v>88</v>
      </c>
      <c r="H795" s="145" t="s">
        <v>10</v>
      </c>
      <c r="I795" s="145"/>
      <c r="J795" s="145"/>
      <c r="K795" s="145"/>
      <c r="L795" s="145"/>
      <c r="M795" s="145"/>
      <c r="N795" s="145"/>
      <c r="O795" s="145"/>
      <c r="P795" s="145" t="s">
        <v>12</v>
      </c>
      <c r="Q795" s="145" t="s">
        <v>13</v>
      </c>
      <c r="R795" s="145" t="s">
        <v>14</v>
      </c>
      <c r="S795" s="167" t="s">
        <v>76</v>
      </c>
      <c r="T795" s="168"/>
      <c r="U795" s="168"/>
      <c r="V795" s="169"/>
    </row>
    <row r="796" s="166" customFormat="true" ht="18" hidden="false" customHeight="true" outlineLevel="0" collapsed="false">
      <c r="B796" s="145"/>
      <c r="C796" s="145"/>
      <c r="D796" s="145"/>
      <c r="E796" s="145"/>
      <c r="F796" s="145"/>
      <c r="G796" s="145"/>
      <c r="H796" s="144" t="s">
        <v>101</v>
      </c>
      <c r="I796" s="144" t="s">
        <v>102</v>
      </c>
      <c r="J796" s="144" t="s">
        <v>103</v>
      </c>
      <c r="K796" s="144" t="s">
        <v>18</v>
      </c>
      <c r="L796" s="144" t="s">
        <v>19</v>
      </c>
      <c r="M796" s="144" t="s">
        <v>104</v>
      </c>
      <c r="N796" s="144" t="s">
        <v>21</v>
      </c>
      <c r="O796" s="144" t="s">
        <v>22</v>
      </c>
      <c r="P796" s="145"/>
      <c r="Q796" s="145"/>
      <c r="R796" s="145"/>
      <c r="S796" s="167"/>
      <c r="T796" s="168"/>
      <c r="U796" s="168"/>
      <c r="V796" s="169"/>
    </row>
    <row r="797" s="177" customFormat="true" ht="18" hidden="false" customHeight="true" outlineLevel="0" collapsed="false">
      <c r="A797" s="172"/>
      <c r="B797" s="173" t="n">
        <v>45</v>
      </c>
      <c r="C797" s="173" t="n">
        <f aca="false">S1!C53</f>
        <v>49</v>
      </c>
      <c r="D797" s="174" t="str">
        <f aca="false">Ave!C49</f>
        <v>ያስሚን ሙሀመድ አወል</v>
      </c>
      <c r="E797" s="173" t="str">
        <f aca="false">S1!E49</f>
        <v>F</v>
      </c>
      <c r="F797" s="173" t="n">
        <f aca="false">S1!F49</f>
        <v>7</v>
      </c>
      <c r="G797" s="173" t="s">
        <v>116</v>
      </c>
      <c r="H797" s="175" t="n">
        <f aca="false">S1!G49</f>
        <v>63</v>
      </c>
      <c r="I797" s="175" t="n">
        <f aca="false">S1!H49</f>
        <v>67</v>
      </c>
      <c r="J797" s="175" t="n">
        <f aca="false">S1!I49</f>
        <v>84</v>
      </c>
      <c r="K797" s="175" t="n">
        <f aca="false">S1!J49</f>
        <v>61</v>
      </c>
      <c r="L797" s="175" t="n">
        <f aca="false">S1!K49</f>
        <v>62</v>
      </c>
      <c r="M797" s="175" t="n">
        <f aca="false">S1!L49</f>
        <v>75</v>
      </c>
      <c r="N797" s="175" t="n">
        <f aca="false">S1!M49</f>
        <v>51</v>
      </c>
      <c r="O797" s="175" t="n">
        <f aca="false">S1!N49</f>
        <v>58</v>
      </c>
      <c r="P797" s="173" t="n">
        <f aca="false">S1!P49</f>
        <v>521</v>
      </c>
      <c r="Q797" s="175" t="n">
        <f aca="false">S1!Q49</f>
        <v>65.125</v>
      </c>
      <c r="R797" s="173" t="n">
        <f aca="false">S1!R49</f>
        <v>42</v>
      </c>
      <c r="S797" s="176" t="str">
        <f aca="false">Ave!Q49</f>
        <v>ተዛውራለች</v>
      </c>
      <c r="T797" s="172"/>
      <c r="U797" s="172"/>
      <c r="V797" s="172"/>
      <c r="W797" s="172"/>
      <c r="X797" s="172"/>
      <c r="Y797" s="172"/>
      <c r="Z797" s="172"/>
      <c r="AA797" s="172"/>
      <c r="AB797" s="172"/>
      <c r="AC797" s="172"/>
      <c r="AD797" s="172"/>
      <c r="AE797" s="172"/>
      <c r="AF797" s="172"/>
      <c r="AG797" s="172"/>
      <c r="AH797" s="172"/>
      <c r="AI797" s="172"/>
      <c r="AJ797" s="172"/>
      <c r="AK797" s="172"/>
    </row>
    <row r="798" s="177" customFormat="true" ht="18" hidden="false" customHeight="true" outlineLevel="0" collapsed="false">
      <c r="A798" s="172"/>
      <c r="B798" s="173"/>
      <c r="C798" s="173"/>
      <c r="D798" s="174"/>
      <c r="E798" s="173"/>
      <c r="F798" s="173"/>
      <c r="G798" s="173" t="s">
        <v>117</v>
      </c>
      <c r="H798" s="175" t="n">
        <f aca="false">S2!G49</f>
        <v>63</v>
      </c>
      <c r="I798" s="175" t="n">
        <f aca="false">S2!H49</f>
        <v>67</v>
      </c>
      <c r="J798" s="175" t="n">
        <f aca="false">S2!I49</f>
        <v>84</v>
      </c>
      <c r="K798" s="175" t="n">
        <f aca="false">S2!J49</f>
        <v>61</v>
      </c>
      <c r="L798" s="175" t="n">
        <f aca="false">S2!K49</f>
        <v>62</v>
      </c>
      <c r="M798" s="175" t="n">
        <f aca="false">S2!L49</f>
        <v>75</v>
      </c>
      <c r="N798" s="175" t="n">
        <f aca="false">S2!M49</f>
        <v>51</v>
      </c>
      <c r="O798" s="175" t="n">
        <f aca="false">S2!N49</f>
        <v>58</v>
      </c>
      <c r="P798" s="173" t="n">
        <f aca="false">S2!P49</f>
        <v>521</v>
      </c>
      <c r="Q798" s="178" t="n">
        <f aca="false">S2!Q49</f>
        <v>65.125</v>
      </c>
      <c r="R798" s="173" t="n">
        <f aca="false">S2!R49</f>
        <v>42</v>
      </c>
      <c r="S798" s="176"/>
      <c r="T798" s="172"/>
      <c r="U798" s="172"/>
      <c r="V798" s="172"/>
      <c r="W798" s="172"/>
      <c r="X798" s="172"/>
      <c r="Y798" s="172"/>
      <c r="Z798" s="172"/>
      <c r="AA798" s="172"/>
      <c r="AB798" s="172"/>
      <c r="AC798" s="172"/>
      <c r="AD798" s="172"/>
      <c r="AE798" s="172"/>
      <c r="AF798" s="172"/>
      <c r="AG798" s="172"/>
      <c r="AH798" s="172"/>
      <c r="AI798" s="172"/>
      <c r="AJ798" s="172"/>
      <c r="AK798" s="172"/>
    </row>
    <row r="799" s="177" customFormat="true" ht="18" hidden="false" customHeight="true" outlineLevel="0" collapsed="false">
      <c r="A799" s="172"/>
      <c r="B799" s="173"/>
      <c r="C799" s="173"/>
      <c r="D799" s="174"/>
      <c r="E799" s="173"/>
      <c r="F799" s="173"/>
      <c r="G799" s="173" t="s">
        <v>13</v>
      </c>
      <c r="H799" s="175" t="n">
        <f aca="false">Ave!F49</f>
        <v>63</v>
      </c>
      <c r="I799" s="175" t="n">
        <f aca="false">Ave!G49</f>
        <v>67</v>
      </c>
      <c r="J799" s="175" t="n">
        <f aca="false">Ave!H49</f>
        <v>84</v>
      </c>
      <c r="K799" s="175" t="n">
        <f aca="false">Ave!I49</f>
        <v>61</v>
      </c>
      <c r="L799" s="175" t="n">
        <f aca="false">Ave!J49</f>
        <v>62</v>
      </c>
      <c r="M799" s="175" t="n">
        <f aca="false">Ave!K49</f>
        <v>75</v>
      </c>
      <c r="N799" s="175" t="n">
        <f aca="false">Ave!L49</f>
        <v>51</v>
      </c>
      <c r="O799" s="175" t="n">
        <f aca="false">Ave!M49</f>
        <v>58</v>
      </c>
      <c r="P799" s="173" t="n">
        <f aca="false">Ave!N49</f>
        <v>521</v>
      </c>
      <c r="Q799" s="175" t="n">
        <f aca="false">Ave!O49</f>
        <v>65.125</v>
      </c>
      <c r="R799" s="173" t="n">
        <f aca="false">Ave!P49</f>
        <v>42</v>
      </c>
      <c r="S799" s="176"/>
      <c r="T799" s="172"/>
      <c r="U799" s="172"/>
      <c r="V799" s="172"/>
      <c r="W799" s="172"/>
      <c r="X799" s="172"/>
      <c r="Y799" s="172"/>
      <c r="Z799" s="172"/>
      <c r="AA799" s="172"/>
      <c r="AB799" s="172"/>
      <c r="AC799" s="172"/>
      <c r="AD799" s="172"/>
      <c r="AE799" s="172"/>
      <c r="AF799" s="172"/>
      <c r="AG799" s="172"/>
      <c r="AH799" s="172"/>
      <c r="AI799" s="172"/>
      <c r="AJ799" s="172"/>
      <c r="AK799" s="172"/>
    </row>
    <row r="800" s="101" customFormat="true" ht="15" hidden="false" customHeight="true" outlineLevel="0" collapsed="false">
      <c r="B800" s="151"/>
      <c r="C800" s="151"/>
      <c r="D800" s="151"/>
      <c r="E800" s="151"/>
      <c r="F800" s="151"/>
      <c r="G800" s="151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2"/>
      <c r="T800" s="152"/>
      <c r="U800" s="152"/>
      <c r="V800" s="153"/>
    </row>
    <row r="801" s="101" customFormat="true" ht="15" hidden="false" customHeight="true" outlineLevel="0" collapsed="false">
      <c r="B801" s="154" t="s">
        <v>107</v>
      </c>
      <c r="C801" s="154"/>
      <c r="D801" s="154"/>
      <c r="E801" s="154"/>
      <c r="F801" s="155" t="s">
        <v>108</v>
      </c>
      <c r="G801" s="155"/>
      <c r="H801" s="155"/>
      <c r="I801" s="155"/>
      <c r="J801" s="155"/>
      <c r="K801" s="155"/>
      <c r="L801" s="155"/>
      <c r="M801" s="155"/>
      <c r="N801" s="156" t="s">
        <v>109</v>
      </c>
      <c r="O801" s="156"/>
      <c r="P801" s="156"/>
      <c r="Q801" s="156"/>
      <c r="R801" s="156"/>
      <c r="S801" s="156"/>
      <c r="T801" s="156"/>
      <c r="U801" s="156"/>
      <c r="V801" s="156"/>
    </row>
    <row r="802" s="101" customFormat="true" ht="15" hidden="false" customHeight="true" outlineLevel="0" collapsed="false">
      <c r="B802" s="155" t="s">
        <v>110</v>
      </c>
      <c r="C802" s="155"/>
      <c r="D802" s="155"/>
      <c r="E802" s="155"/>
      <c r="F802" s="155"/>
      <c r="G802" s="155"/>
      <c r="H802" s="155"/>
      <c r="I802" s="155"/>
      <c r="J802" s="155"/>
      <c r="K802" s="155"/>
      <c r="L802" s="155"/>
      <c r="M802" s="155"/>
      <c r="N802" s="157" t="s">
        <v>115</v>
      </c>
      <c r="O802" s="157"/>
      <c r="P802" s="157"/>
      <c r="Q802" s="157"/>
      <c r="R802" s="157"/>
      <c r="S802" s="157"/>
      <c r="T802" s="157"/>
      <c r="U802" s="157"/>
      <c r="V802" s="157"/>
    </row>
    <row r="803" s="101" customFormat="true" ht="15" hidden="false" customHeight="true" outlineLevel="0" collapsed="false">
      <c r="B803" s="155" t="s">
        <v>110</v>
      </c>
      <c r="C803" s="155"/>
      <c r="D803" s="155"/>
      <c r="E803" s="155"/>
      <c r="F803" s="155"/>
      <c r="G803" s="155"/>
      <c r="H803" s="155"/>
      <c r="I803" s="155"/>
      <c r="J803" s="155"/>
      <c r="K803" s="155"/>
      <c r="L803" s="155"/>
      <c r="M803" s="155"/>
      <c r="N803" s="152"/>
      <c r="O803" s="152"/>
      <c r="P803" s="152"/>
      <c r="Q803" s="152"/>
      <c r="R803" s="152"/>
      <c r="S803" s="152"/>
      <c r="T803" s="152"/>
      <c r="U803" s="152"/>
      <c r="V803" s="153"/>
    </row>
    <row r="804" s="101" customFormat="true" ht="15" hidden="false" customHeight="true" outlineLevel="0" collapsed="false">
      <c r="B804" s="158"/>
      <c r="C804" s="158"/>
      <c r="D804" s="158"/>
      <c r="E804" s="158"/>
      <c r="F804" s="158"/>
      <c r="G804" s="158"/>
      <c r="H804" s="158"/>
      <c r="I804" s="158"/>
      <c r="J804" s="158"/>
      <c r="K804" s="158"/>
      <c r="L804" s="158"/>
      <c r="M804" s="158"/>
      <c r="N804" s="156" t="s">
        <v>112</v>
      </c>
      <c r="O804" s="156"/>
      <c r="P804" s="156"/>
      <c r="Q804" s="156"/>
      <c r="R804" s="156"/>
      <c r="S804" s="156"/>
      <c r="T804" s="156"/>
      <c r="U804" s="156"/>
      <c r="V804" s="156"/>
    </row>
    <row r="805" s="101" customFormat="true" ht="15" hidden="false" customHeight="true" outlineLevel="0" collapsed="false">
      <c r="B805" s="159" t="s">
        <v>113</v>
      </c>
      <c r="C805" s="159"/>
      <c r="D805" s="159"/>
      <c r="E805" s="159"/>
      <c r="F805" s="159"/>
      <c r="G805" s="159"/>
      <c r="H805" s="159"/>
      <c r="I805" s="159"/>
      <c r="J805" s="159"/>
      <c r="K805" s="159"/>
      <c r="L805" s="159"/>
      <c r="M805" s="159"/>
      <c r="N805" s="152"/>
      <c r="O805" s="152"/>
      <c r="P805" s="152"/>
      <c r="Q805" s="152"/>
      <c r="R805" s="152"/>
      <c r="S805" s="152"/>
      <c r="T805" s="152"/>
      <c r="U805" s="152"/>
      <c r="V805" s="153"/>
    </row>
    <row r="806" s="101" customFormat="true" ht="15" hidden="false" customHeight="true" outlineLevel="0" collapsed="false">
      <c r="B806" s="152"/>
      <c r="C806" s="152"/>
      <c r="D806" s="152"/>
      <c r="E806" s="152"/>
      <c r="F806" s="152"/>
      <c r="G806" s="152"/>
      <c r="H806" s="152"/>
      <c r="I806" s="152"/>
      <c r="J806" s="152"/>
      <c r="K806" s="152"/>
      <c r="L806" s="152"/>
      <c r="M806" s="152"/>
      <c r="N806" s="152"/>
      <c r="O806" s="152"/>
      <c r="P806" s="152"/>
      <c r="Q806" s="152"/>
      <c r="R806" s="152"/>
      <c r="S806" s="152"/>
      <c r="T806" s="152"/>
      <c r="U806" s="152"/>
      <c r="V806" s="153"/>
    </row>
    <row r="807" s="101" customFormat="true" ht="15" hidden="false" customHeight="true" outlineLevel="0" collapsed="false">
      <c r="B807" s="159" t="s">
        <v>114</v>
      </c>
      <c r="C807" s="159"/>
      <c r="D807" s="159"/>
      <c r="E807" s="159"/>
      <c r="F807" s="159"/>
      <c r="G807" s="159"/>
      <c r="H807" s="159"/>
      <c r="I807" s="159"/>
      <c r="J807" s="159"/>
      <c r="K807" s="159"/>
      <c r="L807" s="159"/>
      <c r="M807" s="159"/>
      <c r="N807" s="152"/>
      <c r="O807" s="152"/>
      <c r="P807" s="152"/>
      <c r="Q807" s="152"/>
      <c r="R807" s="152"/>
      <c r="S807" s="152"/>
      <c r="T807" s="152"/>
      <c r="U807" s="152"/>
      <c r="V807" s="153"/>
    </row>
    <row r="808" s="101" customFormat="true" ht="15" hidden="false" customHeight="true" outlineLevel="0" collapsed="false">
      <c r="B808" s="160"/>
      <c r="C808" s="160"/>
      <c r="D808" s="160"/>
      <c r="E808" s="160"/>
      <c r="F808" s="160"/>
      <c r="G808" s="160"/>
      <c r="H808" s="160"/>
      <c r="I808" s="160"/>
      <c r="J808" s="160"/>
      <c r="K808" s="160"/>
      <c r="L808" s="160"/>
      <c r="M808" s="160"/>
      <c r="N808" s="152"/>
      <c r="O808" s="152"/>
      <c r="P808" s="152"/>
      <c r="Q808" s="152"/>
      <c r="R808" s="152"/>
      <c r="S808" s="152"/>
      <c r="T808" s="152"/>
      <c r="U808" s="152"/>
      <c r="V808" s="153"/>
    </row>
    <row r="809" s="101" customFormat="true" ht="15" hidden="false" customHeight="true" outlineLevel="0" collapsed="false">
      <c r="B809" s="160"/>
      <c r="C809" s="160"/>
      <c r="D809" s="160"/>
      <c r="E809" s="160"/>
      <c r="F809" s="160"/>
      <c r="G809" s="160"/>
      <c r="H809" s="160"/>
      <c r="I809" s="160"/>
      <c r="J809" s="160"/>
      <c r="K809" s="160"/>
      <c r="L809" s="160"/>
      <c r="M809" s="160"/>
      <c r="N809" s="152"/>
      <c r="O809" s="152"/>
      <c r="P809" s="152"/>
      <c r="Q809" s="152"/>
      <c r="R809" s="152"/>
      <c r="S809" s="152"/>
      <c r="T809" s="152"/>
      <c r="U809" s="152"/>
      <c r="V809" s="153"/>
    </row>
    <row r="810" s="101" customFormat="true" ht="15" hidden="false" customHeight="true" outlineLevel="0" collapsed="false">
      <c r="B810" s="160"/>
      <c r="C810" s="160"/>
      <c r="D810" s="160"/>
      <c r="E810" s="160"/>
      <c r="F810" s="160"/>
      <c r="G810" s="160"/>
      <c r="H810" s="160"/>
      <c r="I810" s="160"/>
      <c r="J810" s="160"/>
      <c r="K810" s="160"/>
      <c r="L810" s="160"/>
      <c r="M810" s="160"/>
      <c r="N810" s="152"/>
      <c r="O810" s="152"/>
      <c r="P810" s="152"/>
      <c r="Q810" s="152"/>
      <c r="R810" s="152"/>
      <c r="S810" s="152"/>
      <c r="T810" s="152"/>
      <c r="U810" s="152"/>
      <c r="V810" s="153"/>
    </row>
    <row r="811" s="101" customFormat="true" ht="15" hidden="false" customHeight="true" outlineLevel="0" collapsed="false">
      <c r="B811" s="158"/>
      <c r="C811" s="158"/>
      <c r="D811" s="158"/>
      <c r="E811" s="158"/>
      <c r="F811" s="158"/>
      <c r="G811" s="158"/>
      <c r="H811" s="158"/>
      <c r="I811" s="158"/>
      <c r="J811" s="158"/>
      <c r="K811" s="158"/>
      <c r="L811" s="158"/>
      <c r="M811" s="158"/>
      <c r="N811" s="152"/>
      <c r="O811" s="152"/>
      <c r="P811" s="152"/>
      <c r="Q811" s="152"/>
      <c r="R811" s="152"/>
      <c r="S811" s="152"/>
      <c r="T811" s="152"/>
      <c r="U811" s="152"/>
      <c r="V811" s="153"/>
    </row>
    <row r="812" s="161" customFormat="true" ht="15" hidden="false" customHeight="true" outlineLevel="0" collapsed="false">
      <c r="B812" s="162"/>
      <c r="C812" s="162"/>
      <c r="D812" s="163" t="s">
        <v>0</v>
      </c>
      <c r="E812" s="161" t="s">
        <v>1</v>
      </c>
      <c r="M812" s="161" t="s">
        <v>100</v>
      </c>
      <c r="V812" s="164"/>
    </row>
    <row r="813" s="161" customFormat="true" ht="15" hidden="false" customHeight="true" outlineLevel="0" collapsed="false">
      <c r="B813" s="162"/>
      <c r="C813" s="162"/>
      <c r="D813" s="163"/>
      <c r="E813" s="165"/>
      <c r="F813" s="165"/>
      <c r="G813" s="165"/>
      <c r="H813" s="165" t="s">
        <v>3</v>
      </c>
      <c r="I813" s="165"/>
      <c r="J813" s="165"/>
      <c r="K813" s="161" t="s">
        <v>4</v>
      </c>
      <c r="V813" s="164"/>
    </row>
    <row r="814" s="166" customFormat="true" ht="18" hidden="false" customHeight="true" outlineLevel="0" collapsed="false">
      <c r="B814" s="145" t="s">
        <v>5</v>
      </c>
      <c r="C814" s="145"/>
      <c r="D814" s="145" t="s">
        <v>7</v>
      </c>
      <c r="E814" s="145" t="s">
        <v>8</v>
      </c>
      <c r="F814" s="145" t="s">
        <v>9</v>
      </c>
      <c r="G814" s="145" t="s">
        <v>88</v>
      </c>
      <c r="H814" s="145" t="s">
        <v>10</v>
      </c>
      <c r="I814" s="145"/>
      <c r="J814" s="145"/>
      <c r="K814" s="145"/>
      <c r="L814" s="145"/>
      <c r="M814" s="145"/>
      <c r="N814" s="145"/>
      <c r="O814" s="145"/>
      <c r="P814" s="145" t="s">
        <v>12</v>
      </c>
      <c r="Q814" s="145" t="s">
        <v>13</v>
      </c>
      <c r="R814" s="145" t="s">
        <v>14</v>
      </c>
      <c r="S814" s="167" t="s">
        <v>76</v>
      </c>
      <c r="T814" s="168"/>
      <c r="U814" s="168"/>
      <c r="V814" s="169"/>
    </row>
    <row r="815" s="166" customFormat="true" ht="18" hidden="false" customHeight="true" outlineLevel="0" collapsed="false">
      <c r="B815" s="145"/>
      <c r="C815" s="145"/>
      <c r="D815" s="145"/>
      <c r="E815" s="145"/>
      <c r="F815" s="145"/>
      <c r="G815" s="145"/>
      <c r="H815" s="144" t="s">
        <v>101</v>
      </c>
      <c r="I815" s="144" t="s">
        <v>102</v>
      </c>
      <c r="J815" s="144" t="s">
        <v>103</v>
      </c>
      <c r="K815" s="144" t="s">
        <v>18</v>
      </c>
      <c r="L815" s="144" t="s">
        <v>19</v>
      </c>
      <c r="M815" s="144" t="s">
        <v>104</v>
      </c>
      <c r="N815" s="144" t="s">
        <v>21</v>
      </c>
      <c r="O815" s="144" t="s">
        <v>22</v>
      </c>
      <c r="P815" s="145"/>
      <c r="Q815" s="145"/>
      <c r="R815" s="145"/>
      <c r="S815" s="167"/>
      <c r="T815" s="168"/>
      <c r="U815" s="168"/>
      <c r="V815" s="169"/>
    </row>
    <row r="816" s="177" customFormat="true" ht="18" hidden="false" customHeight="true" outlineLevel="0" collapsed="false">
      <c r="A816" s="172"/>
      <c r="B816" s="173" t="n">
        <v>46</v>
      </c>
      <c r="C816" s="173" t="n">
        <f aca="false">S1!C54</f>
        <v>50</v>
      </c>
      <c r="D816" s="174" t="str">
        <f aca="false">Ave!C50</f>
        <v>ጀማል ሙሀመድ ሁሴን</v>
      </c>
      <c r="E816" s="173" t="str">
        <f aca="false">S1!E50</f>
        <v>M</v>
      </c>
      <c r="F816" s="173" t="n">
        <f aca="false">S1!F50</f>
        <v>7</v>
      </c>
      <c r="G816" s="173" t="s">
        <v>116</v>
      </c>
      <c r="H816" s="175" t="n">
        <f aca="false">S1!G50</f>
        <v>93</v>
      </c>
      <c r="I816" s="175" t="n">
        <f aca="false">S1!H50</f>
        <v>76</v>
      </c>
      <c r="J816" s="175" t="n">
        <f aca="false">S1!I50</f>
        <v>93</v>
      </c>
      <c r="K816" s="175" t="n">
        <f aca="false">S1!J50</f>
        <v>74</v>
      </c>
      <c r="L816" s="175" t="n">
        <f aca="false">S1!K50</f>
        <v>83</v>
      </c>
      <c r="M816" s="175" t="n">
        <f aca="false">S1!L50</f>
        <v>81</v>
      </c>
      <c r="N816" s="175" t="n">
        <f aca="false">S1!M50</f>
        <v>69</v>
      </c>
      <c r="O816" s="175" t="n">
        <f aca="false">S1!N50</f>
        <v>85</v>
      </c>
      <c r="P816" s="173" t="n">
        <f aca="false">S1!P50</f>
        <v>654</v>
      </c>
      <c r="Q816" s="175" t="n">
        <f aca="false">S1!Q50</f>
        <v>81.75</v>
      </c>
      <c r="R816" s="173" t="n">
        <f aca="false">S1!R50</f>
        <v>18</v>
      </c>
      <c r="S816" s="176" t="str">
        <f aca="false">Ave!Q50</f>
        <v>ተዛውሯል</v>
      </c>
      <c r="T816" s="172"/>
      <c r="U816" s="172"/>
      <c r="V816" s="172"/>
      <c r="W816" s="172"/>
      <c r="X816" s="172"/>
      <c r="Y816" s="172"/>
      <c r="Z816" s="172"/>
      <c r="AA816" s="172"/>
      <c r="AB816" s="172"/>
      <c r="AC816" s="172"/>
      <c r="AD816" s="172"/>
      <c r="AE816" s="172"/>
      <c r="AF816" s="172"/>
      <c r="AG816" s="172"/>
      <c r="AH816" s="172"/>
      <c r="AI816" s="172"/>
      <c r="AJ816" s="172"/>
      <c r="AK816" s="172"/>
    </row>
    <row r="817" s="177" customFormat="true" ht="18" hidden="false" customHeight="true" outlineLevel="0" collapsed="false">
      <c r="A817" s="172"/>
      <c r="B817" s="173"/>
      <c r="C817" s="173"/>
      <c r="D817" s="174"/>
      <c r="E817" s="173"/>
      <c r="F817" s="173"/>
      <c r="G817" s="173" t="s">
        <v>117</v>
      </c>
      <c r="H817" s="175" t="n">
        <f aca="false">S2!G50</f>
        <v>93</v>
      </c>
      <c r="I817" s="175" t="n">
        <f aca="false">S2!H50</f>
        <v>76</v>
      </c>
      <c r="J817" s="175" t="n">
        <f aca="false">S2!I50</f>
        <v>93</v>
      </c>
      <c r="K817" s="175" t="n">
        <f aca="false">S2!J50</f>
        <v>74</v>
      </c>
      <c r="L817" s="175" t="n">
        <f aca="false">S2!K50</f>
        <v>83</v>
      </c>
      <c r="M817" s="175" t="n">
        <f aca="false">S2!L50</f>
        <v>81</v>
      </c>
      <c r="N817" s="175" t="n">
        <f aca="false">S2!M50</f>
        <v>69</v>
      </c>
      <c r="O817" s="175" t="n">
        <f aca="false">S2!N50</f>
        <v>85</v>
      </c>
      <c r="P817" s="173" t="n">
        <f aca="false">S2!P50</f>
        <v>654</v>
      </c>
      <c r="Q817" s="178" t="n">
        <f aca="false">S2!Q50</f>
        <v>81.75</v>
      </c>
      <c r="R817" s="173" t="n">
        <f aca="false">S2!R50</f>
        <v>18</v>
      </c>
      <c r="S817" s="176"/>
      <c r="T817" s="172"/>
      <c r="U817" s="172"/>
      <c r="V817" s="172"/>
      <c r="W817" s="172"/>
      <c r="X817" s="172"/>
      <c r="Y817" s="172"/>
      <c r="Z817" s="172"/>
      <c r="AA817" s="172"/>
      <c r="AB817" s="172"/>
      <c r="AC817" s="172"/>
      <c r="AD817" s="172"/>
      <c r="AE817" s="172"/>
      <c r="AF817" s="172"/>
      <c r="AG817" s="172"/>
      <c r="AH817" s="172"/>
      <c r="AI817" s="172"/>
      <c r="AJ817" s="172"/>
      <c r="AK817" s="172"/>
    </row>
    <row r="818" s="177" customFormat="true" ht="18" hidden="false" customHeight="true" outlineLevel="0" collapsed="false">
      <c r="A818" s="172"/>
      <c r="B818" s="173"/>
      <c r="C818" s="173"/>
      <c r="D818" s="174"/>
      <c r="E818" s="173"/>
      <c r="F818" s="173"/>
      <c r="G818" s="173" t="s">
        <v>13</v>
      </c>
      <c r="H818" s="175" t="n">
        <f aca="false">Ave!F50</f>
        <v>93</v>
      </c>
      <c r="I818" s="175" t="n">
        <f aca="false">Ave!G50</f>
        <v>76</v>
      </c>
      <c r="J818" s="175" t="n">
        <f aca="false">Ave!H50</f>
        <v>93</v>
      </c>
      <c r="K818" s="175" t="n">
        <f aca="false">Ave!I50</f>
        <v>74</v>
      </c>
      <c r="L818" s="175" t="n">
        <f aca="false">Ave!J50</f>
        <v>83</v>
      </c>
      <c r="M818" s="175" t="n">
        <f aca="false">Ave!K50</f>
        <v>81</v>
      </c>
      <c r="N818" s="175" t="n">
        <f aca="false">Ave!L50</f>
        <v>69</v>
      </c>
      <c r="O818" s="175" t="n">
        <f aca="false">Ave!M50</f>
        <v>85</v>
      </c>
      <c r="P818" s="173" t="n">
        <f aca="false">Ave!N50</f>
        <v>654</v>
      </c>
      <c r="Q818" s="175" t="n">
        <f aca="false">Ave!O50</f>
        <v>81.75</v>
      </c>
      <c r="R818" s="173" t="n">
        <f aca="false">Ave!P50</f>
        <v>18</v>
      </c>
      <c r="S818" s="176"/>
      <c r="T818" s="172"/>
      <c r="U818" s="172"/>
      <c r="V818" s="172"/>
      <c r="W818" s="172"/>
      <c r="X818" s="172"/>
      <c r="Y818" s="172"/>
      <c r="Z818" s="172"/>
      <c r="AA818" s="172"/>
      <c r="AB818" s="172"/>
      <c r="AC818" s="172"/>
      <c r="AD818" s="172"/>
      <c r="AE818" s="172"/>
      <c r="AF818" s="172"/>
      <c r="AG818" s="172"/>
      <c r="AH818" s="172"/>
      <c r="AI818" s="172"/>
      <c r="AJ818" s="172"/>
      <c r="AK818" s="172"/>
    </row>
    <row r="819" s="101" customFormat="true" ht="15" hidden="false" customHeight="true" outlineLevel="0" collapsed="false">
      <c r="B819" s="151"/>
      <c r="C819" s="151"/>
      <c r="D819" s="151"/>
      <c r="E819" s="151"/>
      <c r="F819" s="151"/>
      <c r="G819" s="151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2"/>
      <c r="T819" s="152"/>
      <c r="U819" s="152"/>
      <c r="V819" s="153"/>
    </row>
    <row r="820" s="101" customFormat="true" ht="15" hidden="false" customHeight="true" outlineLevel="0" collapsed="false">
      <c r="B820" s="154" t="s">
        <v>107</v>
      </c>
      <c r="C820" s="154"/>
      <c r="D820" s="154"/>
      <c r="E820" s="154"/>
      <c r="F820" s="155" t="s">
        <v>108</v>
      </c>
      <c r="G820" s="155"/>
      <c r="H820" s="155"/>
      <c r="I820" s="155"/>
      <c r="J820" s="155"/>
      <c r="K820" s="155"/>
      <c r="L820" s="155"/>
      <c r="M820" s="155"/>
      <c r="N820" s="156" t="s">
        <v>109</v>
      </c>
      <c r="O820" s="156"/>
      <c r="P820" s="156"/>
      <c r="Q820" s="156"/>
      <c r="R820" s="156"/>
      <c r="S820" s="156"/>
      <c r="T820" s="156"/>
      <c r="U820" s="156"/>
      <c r="V820" s="156"/>
    </row>
    <row r="821" s="101" customFormat="true" ht="15" hidden="false" customHeight="true" outlineLevel="0" collapsed="false">
      <c r="B821" s="155" t="s">
        <v>110</v>
      </c>
      <c r="C821" s="155"/>
      <c r="D821" s="155"/>
      <c r="E821" s="155"/>
      <c r="F821" s="155"/>
      <c r="G821" s="155"/>
      <c r="H821" s="155"/>
      <c r="I821" s="155"/>
      <c r="J821" s="155"/>
      <c r="K821" s="155"/>
      <c r="L821" s="155"/>
      <c r="M821" s="155"/>
      <c r="N821" s="157" t="s">
        <v>115</v>
      </c>
      <c r="O821" s="157"/>
      <c r="P821" s="157"/>
      <c r="Q821" s="157"/>
      <c r="R821" s="157"/>
      <c r="S821" s="157"/>
      <c r="T821" s="157"/>
      <c r="U821" s="157"/>
      <c r="V821" s="157"/>
    </row>
    <row r="822" s="101" customFormat="true" ht="15" hidden="false" customHeight="true" outlineLevel="0" collapsed="false">
      <c r="B822" s="155" t="s">
        <v>110</v>
      </c>
      <c r="C822" s="155"/>
      <c r="D822" s="155"/>
      <c r="E822" s="155"/>
      <c r="F822" s="155"/>
      <c r="G822" s="155"/>
      <c r="H822" s="155"/>
      <c r="I822" s="155"/>
      <c r="J822" s="155"/>
      <c r="K822" s="155"/>
      <c r="L822" s="155"/>
      <c r="M822" s="155"/>
      <c r="N822" s="152"/>
      <c r="O822" s="152"/>
      <c r="P822" s="152"/>
      <c r="Q822" s="152"/>
      <c r="R822" s="152"/>
      <c r="S822" s="152"/>
      <c r="T822" s="152"/>
      <c r="U822" s="152"/>
      <c r="V822" s="153"/>
    </row>
    <row r="823" s="101" customFormat="true" ht="15" hidden="false" customHeight="true" outlineLevel="0" collapsed="false">
      <c r="B823" s="158"/>
      <c r="C823" s="158"/>
      <c r="D823" s="158"/>
      <c r="E823" s="158"/>
      <c r="F823" s="158"/>
      <c r="G823" s="158"/>
      <c r="H823" s="158"/>
      <c r="I823" s="158"/>
      <c r="J823" s="158"/>
      <c r="K823" s="158"/>
      <c r="L823" s="158"/>
      <c r="M823" s="158"/>
      <c r="N823" s="156" t="s">
        <v>112</v>
      </c>
      <c r="O823" s="156"/>
      <c r="P823" s="156"/>
      <c r="Q823" s="156"/>
      <c r="R823" s="156"/>
      <c r="S823" s="156"/>
      <c r="T823" s="156"/>
      <c r="U823" s="156"/>
      <c r="V823" s="156"/>
    </row>
    <row r="824" s="101" customFormat="true" ht="15" hidden="false" customHeight="true" outlineLevel="0" collapsed="false">
      <c r="B824" s="159" t="s">
        <v>113</v>
      </c>
      <c r="C824" s="159"/>
      <c r="D824" s="159"/>
      <c r="E824" s="159"/>
      <c r="F824" s="159"/>
      <c r="G824" s="159"/>
      <c r="H824" s="159"/>
      <c r="I824" s="159"/>
      <c r="J824" s="159"/>
      <c r="K824" s="159"/>
      <c r="L824" s="159"/>
      <c r="M824" s="159"/>
      <c r="N824" s="152"/>
      <c r="O824" s="152"/>
      <c r="P824" s="152"/>
      <c r="Q824" s="152"/>
      <c r="R824" s="152"/>
      <c r="S824" s="152"/>
      <c r="T824" s="152"/>
      <c r="U824" s="152"/>
      <c r="V824" s="153"/>
    </row>
    <row r="825" s="101" customFormat="true" ht="15" hidden="false" customHeight="true" outlineLevel="0" collapsed="false">
      <c r="B825" s="152"/>
      <c r="C825" s="152"/>
      <c r="D825" s="152"/>
      <c r="E825" s="152"/>
      <c r="F825" s="152"/>
      <c r="G825" s="152"/>
      <c r="H825" s="152"/>
      <c r="I825" s="152"/>
      <c r="J825" s="152"/>
      <c r="K825" s="152"/>
      <c r="L825" s="152"/>
      <c r="M825" s="152"/>
      <c r="N825" s="152"/>
      <c r="O825" s="152"/>
      <c r="P825" s="152"/>
      <c r="Q825" s="152"/>
      <c r="R825" s="152"/>
      <c r="S825" s="152"/>
      <c r="T825" s="152"/>
      <c r="U825" s="152"/>
      <c r="V825" s="153"/>
    </row>
    <row r="826" s="101" customFormat="true" ht="15" hidden="false" customHeight="true" outlineLevel="0" collapsed="false">
      <c r="B826" s="159" t="s">
        <v>114</v>
      </c>
      <c r="C826" s="159"/>
      <c r="D826" s="159"/>
      <c r="E826" s="159"/>
      <c r="F826" s="159"/>
      <c r="G826" s="159"/>
      <c r="H826" s="159"/>
      <c r="I826" s="159"/>
      <c r="J826" s="159"/>
      <c r="K826" s="159"/>
      <c r="L826" s="159"/>
      <c r="M826" s="159"/>
      <c r="N826" s="152"/>
      <c r="O826" s="152"/>
      <c r="P826" s="152"/>
      <c r="Q826" s="152"/>
      <c r="R826" s="152"/>
      <c r="S826" s="152"/>
      <c r="T826" s="152"/>
      <c r="U826" s="152"/>
      <c r="V826" s="153"/>
    </row>
    <row r="827" s="101" customFormat="true" ht="15" hidden="false" customHeight="true" outlineLevel="0" collapsed="false">
      <c r="B827" s="160"/>
      <c r="C827" s="160"/>
      <c r="D827" s="160"/>
      <c r="E827" s="160"/>
      <c r="F827" s="160"/>
      <c r="G827" s="160"/>
      <c r="H827" s="160"/>
      <c r="I827" s="160"/>
      <c r="J827" s="160"/>
      <c r="K827" s="160"/>
      <c r="L827" s="160"/>
      <c r="M827" s="160"/>
      <c r="N827" s="152"/>
      <c r="O827" s="152"/>
      <c r="P827" s="152"/>
      <c r="Q827" s="152"/>
      <c r="R827" s="152"/>
      <c r="S827" s="152"/>
      <c r="T827" s="152"/>
      <c r="U827" s="152"/>
      <c r="V827" s="153"/>
    </row>
    <row r="828" s="101" customFormat="true" ht="15" hidden="false" customHeight="true" outlineLevel="0" collapsed="false">
      <c r="B828" s="158"/>
      <c r="C828" s="158"/>
      <c r="D828" s="158"/>
      <c r="E828" s="158"/>
      <c r="F828" s="158"/>
      <c r="G828" s="158"/>
      <c r="H828" s="158"/>
      <c r="I828" s="158"/>
      <c r="J828" s="158"/>
      <c r="K828" s="158"/>
      <c r="L828" s="158"/>
      <c r="M828" s="158"/>
      <c r="N828" s="152"/>
      <c r="O828" s="152"/>
      <c r="P828" s="152"/>
      <c r="Q828" s="152"/>
      <c r="R828" s="152"/>
      <c r="S828" s="152"/>
      <c r="T828" s="152"/>
      <c r="U828" s="152"/>
      <c r="V828" s="153"/>
    </row>
    <row r="829" s="161" customFormat="true" ht="15" hidden="false" customHeight="true" outlineLevel="0" collapsed="false">
      <c r="B829" s="162"/>
      <c r="C829" s="162"/>
      <c r="D829" s="163" t="s">
        <v>0</v>
      </c>
      <c r="E829" s="161" t="s">
        <v>1</v>
      </c>
      <c r="M829" s="161" t="s">
        <v>100</v>
      </c>
      <c r="V829" s="164"/>
    </row>
    <row r="830" s="161" customFormat="true" ht="15" hidden="false" customHeight="true" outlineLevel="0" collapsed="false">
      <c r="B830" s="162"/>
      <c r="C830" s="162"/>
      <c r="D830" s="163"/>
      <c r="E830" s="165"/>
      <c r="F830" s="165"/>
      <c r="G830" s="165"/>
      <c r="H830" s="165" t="s">
        <v>3</v>
      </c>
      <c r="I830" s="165"/>
      <c r="J830" s="165"/>
      <c r="K830" s="161" t="s">
        <v>4</v>
      </c>
      <c r="V830" s="164"/>
    </row>
    <row r="831" s="166" customFormat="true" ht="18" hidden="false" customHeight="true" outlineLevel="0" collapsed="false">
      <c r="B831" s="145" t="s">
        <v>5</v>
      </c>
      <c r="C831" s="145"/>
      <c r="D831" s="145" t="s">
        <v>7</v>
      </c>
      <c r="E831" s="145" t="s">
        <v>8</v>
      </c>
      <c r="F831" s="145" t="s">
        <v>9</v>
      </c>
      <c r="G831" s="145" t="s">
        <v>88</v>
      </c>
      <c r="H831" s="145" t="s">
        <v>10</v>
      </c>
      <c r="I831" s="145"/>
      <c r="J831" s="145"/>
      <c r="K831" s="145"/>
      <c r="L831" s="145"/>
      <c r="M831" s="145"/>
      <c r="N831" s="145"/>
      <c r="O831" s="145"/>
      <c r="P831" s="145" t="s">
        <v>12</v>
      </c>
      <c r="Q831" s="145" t="s">
        <v>13</v>
      </c>
      <c r="R831" s="145" t="s">
        <v>14</v>
      </c>
      <c r="S831" s="167" t="s">
        <v>76</v>
      </c>
      <c r="T831" s="168"/>
      <c r="U831" s="168"/>
      <c r="V831" s="169"/>
    </row>
    <row r="832" s="166" customFormat="true" ht="18" hidden="false" customHeight="true" outlineLevel="0" collapsed="false">
      <c r="B832" s="145"/>
      <c r="C832" s="145"/>
      <c r="D832" s="145"/>
      <c r="E832" s="145"/>
      <c r="F832" s="145"/>
      <c r="G832" s="145"/>
      <c r="H832" s="144" t="s">
        <v>101</v>
      </c>
      <c r="I832" s="144" t="s">
        <v>102</v>
      </c>
      <c r="J832" s="144" t="s">
        <v>103</v>
      </c>
      <c r="K832" s="144" t="s">
        <v>18</v>
      </c>
      <c r="L832" s="144" t="s">
        <v>19</v>
      </c>
      <c r="M832" s="144" t="s">
        <v>104</v>
      </c>
      <c r="N832" s="144" t="s">
        <v>21</v>
      </c>
      <c r="O832" s="144" t="s">
        <v>22</v>
      </c>
      <c r="P832" s="145"/>
      <c r="Q832" s="145"/>
      <c r="R832" s="145"/>
      <c r="S832" s="167"/>
      <c r="T832" s="168"/>
      <c r="U832" s="168"/>
      <c r="V832" s="169"/>
    </row>
    <row r="833" s="177" customFormat="true" ht="18" hidden="false" customHeight="true" outlineLevel="0" collapsed="false">
      <c r="A833" s="172"/>
      <c r="B833" s="173" t="n">
        <v>47</v>
      </c>
      <c r="C833" s="173" t="n">
        <f aca="false">S1!C55</f>
        <v>51</v>
      </c>
      <c r="D833" s="174" t="str">
        <f aca="false">Ave!C51</f>
        <v>ፈውዛን አህመድ ይመር</v>
      </c>
      <c r="E833" s="173" t="str">
        <f aca="false">S1!E51</f>
        <v>M</v>
      </c>
      <c r="F833" s="173" t="n">
        <f aca="false">S1!F51</f>
        <v>7</v>
      </c>
      <c r="G833" s="173" t="s">
        <v>116</v>
      </c>
      <c r="H833" s="175" t="n">
        <f aca="false">S1!G51</f>
        <v>95</v>
      </c>
      <c r="I833" s="175" t="n">
        <f aca="false">S1!H51</f>
        <v>93</v>
      </c>
      <c r="J833" s="175" t="n">
        <f aca="false">S1!I51</f>
        <v>80</v>
      </c>
      <c r="K833" s="175" t="n">
        <f aca="false">S1!J51</f>
        <v>87</v>
      </c>
      <c r="L833" s="175" t="n">
        <f aca="false">S1!K51</f>
        <v>91</v>
      </c>
      <c r="M833" s="175" t="n">
        <f aca="false">S1!L51</f>
        <v>87</v>
      </c>
      <c r="N833" s="175" t="n">
        <f aca="false">S1!M51</f>
        <v>80</v>
      </c>
      <c r="O833" s="175" t="n">
        <f aca="false">S1!N51</f>
        <v>84</v>
      </c>
      <c r="P833" s="173" t="n">
        <f aca="false">S1!P51</f>
        <v>697</v>
      </c>
      <c r="Q833" s="175" t="n">
        <f aca="false">S1!Q51</f>
        <v>87.125</v>
      </c>
      <c r="R833" s="173" t="n">
        <f aca="false">S1!R51</f>
        <v>7</v>
      </c>
      <c r="S833" s="176" t="str">
        <f aca="false">Ave!Q51</f>
        <v>ተዛውሯል</v>
      </c>
      <c r="T833" s="172"/>
      <c r="U833" s="172"/>
      <c r="V833" s="172"/>
      <c r="W833" s="172"/>
      <c r="X833" s="172"/>
      <c r="Y833" s="172"/>
      <c r="Z833" s="172"/>
      <c r="AA833" s="172"/>
      <c r="AB833" s="172"/>
      <c r="AC833" s="172"/>
      <c r="AD833" s="172"/>
      <c r="AE833" s="172"/>
      <c r="AF833" s="172"/>
      <c r="AG833" s="172"/>
      <c r="AH833" s="172"/>
      <c r="AI833" s="172"/>
      <c r="AJ833" s="172"/>
      <c r="AK833" s="172"/>
    </row>
    <row r="834" s="177" customFormat="true" ht="18" hidden="false" customHeight="true" outlineLevel="0" collapsed="false">
      <c r="A834" s="172"/>
      <c r="B834" s="173"/>
      <c r="C834" s="173"/>
      <c r="D834" s="174"/>
      <c r="E834" s="173"/>
      <c r="F834" s="173"/>
      <c r="G834" s="173" t="s">
        <v>117</v>
      </c>
      <c r="H834" s="175" t="n">
        <f aca="false">S2!G51</f>
        <v>95</v>
      </c>
      <c r="I834" s="175" t="n">
        <f aca="false">S2!H51</f>
        <v>93</v>
      </c>
      <c r="J834" s="175" t="n">
        <f aca="false">S2!I51</f>
        <v>80</v>
      </c>
      <c r="K834" s="175" t="n">
        <f aca="false">S2!J51</f>
        <v>87</v>
      </c>
      <c r="L834" s="175" t="n">
        <f aca="false">S2!K51</f>
        <v>91</v>
      </c>
      <c r="M834" s="175" t="n">
        <f aca="false">S2!L51</f>
        <v>87</v>
      </c>
      <c r="N834" s="175" t="n">
        <f aca="false">S2!M51</f>
        <v>80</v>
      </c>
      <c r="O834" s="175" t="n">
        <f aca="false">S2!N51</f>
        <v>84</v>
      </c>
      <c r="P834" s="173" t="n">
        <f aca="false">S2!P51</f>
        <v>697</v>
      </c>
      <c r="Q834" s="178" t="n">
        <f aca="false">S2!Q51</f>
        <v>87.125</v>
      </c>
      <c r="R834" s="173" t="n">
        <f aca="false">S2!R51</f>
        <v>7</v>
      </c>
      <c r="S834" s="176"/>
      <c r="T834" s="172"/>
      <c r="U834" s="172"/>
      <c r="V834" s="172"/>
      <c r="W834" s="172"/>
      <c r="X834" s="172"/>
      <c r="Y834" s="172"/>
      <c r="Z834" s="172"/>
      <c r="AA834" s="172"/>
      <c r="AB834" s="172"/>
      <c r="AC834" s="172"/>
      <c r="AD834" s="172"/>
      <c r="AE834" s="172"/>
      <c r="AF834" s="172"/>
      <c r="AG834" s="172"/>
      <c r="AH834" s="172"/>
      <c r="AI834" s="172"/>
      <c r="AJ834" s="172"/>
      <c r="AK834" s="172"/>
    </row>
    <row r="835" s="177" customFormat="true" ht="18" hidden="false" customHeight="true" outlineLevel="0" collapsed="false">
      <c r="A835" s="172"/>
      <c r="B835" s="173"/>
      <c r="C835" s="173"/>
      <c r="D835" s="174"/>
      <c r="E835" s="173"/>
      <c r="F835" s="173"/>
      <c r="G835" s="173" t="s">
        <v>13</v>
      </c>
      <c r="H835" s="175" t="n">
        <f aca="false">Ave!F51</f>
        <v>95</v>
      </c>
      <c r="I835" s="175" t="n">
        <f aca="false">Ave!G51</f>
        <v>93</v>
      </c>
      <c r="J835" s="175" t="n">
        <f aca="false">Ave!H51</f>
        <v>80</v>
      </c>
      <c r="K835" s="175" t="n">
        <f aca="false">Ave!I51</f>
        <v>87</v>
      </c>
      <c r="L835" s="175" t="n">
        <f aca="false">Ave!J51</f>
        <v>91</v>
      </c>
      <c r="M835" s="175" t="n">
        <f aca="false">Ave!K51</f>
        <v>87</v>
      </c>
      <c r="N835" s="175" t="n">
        <f aca="false">Ave!L51</f>
        <v>80</v>
      </c>
      <c r="O835" s="175" t="n">
        <f aca="false">Ave!M51</f>
        <v>84</v>
      </c>
      <c r="P835" s="173" t="n">
        <f aca="false">Ave!N51</f>
        <v>697</v>
      </c>
      <c r="Q835" s="175" t="n">
        <f aca="false">Ave!O51</f>
        <v>87.125</v>
      </c>
      <c r="R835" s="173" t="n">
        <f aca="false">Ave!P51</f>
        <v>7</v>
      </c>
      <c r="S835" s="176"/>
      <c r="T835" s="172"/>
      <c r="U835" s="172"/>
      <c r="V835" s="172"/>
      <c r="W835" s="172"/>
      <c r="X835" s="172"/>
      <c r="Y835" s="172"/>
      <c r="Z835" s="172"/>
      <c r="AA835" s="172"/>
      <c r="AB835" s="172"/>
      <c r="AC835" s="172"/>
      <c r="AD835" s="172"/>
      <c r="AE835" s="172"/>
      <c r="AF835" s="172"/>
      <c r="AG835" s="172"/>
      <c r="AH835" s="172"/>
      <c r="AI835" s="172"/>
      <c r="AJ835" s="172"/>
      <c r="AK835" s="172"/>
    </row>
    <row r="836" s="101" customFormat="true" ht="15" hidden="false" customHeight="true" outlineLevel="0" collapsed="false">
      <c r="B836" s="151"/>
      <c r="C836" s="151"/>
      <c r="D836" s="151"/>
      <c r="E836" s="151"/>
      <c r="F836" s="151"/>
      <c r="G836" s="151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2"/>
      <c r="T836" s="152"/>
      <c r="U836" s="152"/>
      <c r="V836" s="153"/>
    </row>
    <row r="837" s="101" customFormat="true" ht="15" hidden="false" customHeight="true" outlineLevel="0" collapsed="false">
      <c r="B837" s="154" t="s">
        <v>107</v>
      </c>
      <c r="C837" s="154"/>
      <c r="D837" s="154"/>
      <c r="E837" s="154"/>
      <c r="F837" s="155" t="s">
        <v>108</v>
      </c>
      <c r="G837" s="155"/>
      <c r="H837" s="155"/>
      <c r="I837" s="155"/>
      <c r="J837" s="155"/>
      <c r="K837" s="155"/>
      <c r="L837" s="155"/>
      <c r="M837" s="155"/>
      <c r="N837" s="156" t="s">
        <v>109</v>
      </c>
      <c r="O837" s="156"/>
      <c r="P837" s="156"/>
      <c r="Q837" s="156"/>
      <c r="R837" s="156"/>
      <c r="S837" s="156"/>
      <c r="T837" s="156"/>
      <c r="U837" s="156"/>
      <c r="V837" s="156"/>
    </row>
    <row r="838" s="101" customFormat="true" ht="15" hidden="false" customHeight="true" outlineLevel="0" collapsed="false">
      <c r="B838" s="155" t="s">
        <v>110</v>
      </c>
      <c r="C838" s="155"/>
      <c r="D838" s="155"/>
      <c r="E838" s="155"/>
      <c r="F838" s="155"/>
      <c r="G838" s="155"/>
      <c r="H838" s="155"/>
      <c r="I838" s="155"/>
      <c r="J838" s="155"/>
      <c r="K838" s="155"/>
      <c r="L838" s="155"/>
      <c r="M838" s="155"/>
      <c r="N838" s="157" t="s">
        <v>115</v>
      </c>
      <c r="O838" s="157"/>
      <c r="P838" s="157"/>
      <c r="Q838" s="157"/>
      <c r="R838" s="157"/>
      <c r="S838" s="157"/>
      <c r="T838" s="157"/>
      <c r="U838" s="157"/>
      <c r="V838" s="157"/>
    </row>
    <row r="839" s="101" customFormat="true" ht="15" hidden="false" customHeight="true" outlineLevel="0" collapsed="false">
      <c r="B839" s="155" t="s">
        <v>110</v>
      </c>
      <c r="C839" s="155"/>
      <c r="D839" s="155"/>
      <c r="E839" s="155"/>
      <c r="F839" s="155"/>
      <c r="G839" s="155"/>
      <c r="H839" s="155"/>
      <c r="I839" s="155"/>
      <c r="J839" s="155"/>
      <c r="K839" s="155"/>
      <c r="L839" s="155"/>
      <c r="M839" s="155"/>
      <c r="N839" s="152"/>
      <c r="O839" s="152"/>
      <c r="P839" s="152"/>
      <c r="Q839" s="152"/>
      <c r="R839" s="152"/>
      <c r="S839" s="152"/>
      <c r="T839" s="152"/>
      <c r="U839" s="152"/>
      <c r="V839" s="153"/>
    </row>
    <row r="840" s="101" customFormat="true" ht="15" hidden="false" customHeight="true" outlineLevel="0" collapsed="false">
      <c r="B840" s="158"/>
      <c r="C840" s="158"/>
      <c r="D840" s="158"/>
      <c r="E840" s="158"/>
      <c r="F840" s="158"/>
      <c r="G840" s="158"/>
      <c r="H840" s="158"/>
      <c r="I840" s="158"/>
      <c r="J840" s="158"/>
      <c r="K840" s="158"/>
      <c r="L840" s="158"/>
      <c r="M840" s="158"/>
      <c r="N840" s="156" t="s">
        <v>112</v>
      </c>
      <c r="O840" s="156"/>
      <c r="P840" s="156"/>
      <c r="Q840" s="156"/>
      <c r="R840" s="156"/>
      <c r="S840" s="156"/>
      <c r="T840" s="156"/>
      <c r="U840" s="156"/>
      <c r="V840" s="156"/>
    </row>
    <row r="841" s="101" customFormat="true" ht="15" hidden="false" customHeight="true" outlineLevel="0" collapsed="false">
      <c r="B841" s="159" t="s">
        <v>113</v>
      </c>
      <c r="C841" s="159"/>
      <c r="D841" s="159"/>
      <c r="E841" s="159"/>
      <c r="F841" s="159"/>
      <c r="G841" s="159"/>
      <c r="H841" s="159"/>
      <c r="I841" s="159"/>
      <c r="J841" s="159"/>
      <c r="K841" s="159"/>
      <c r="L841" s="159"/>
      <c r="M841" s="159"/>
      <c r="N841" s="152"/>
      <c r="O841" s="152"/>
      <c r="P841" s="152"/>
      <c r="Q841" s="152"/>
      <c r="R841" s="152"/>
      <c r="S841" s="152"/>
      <c r="T841" s="152"/>
      <c r="U841" s="152"/>
      <c r="V841" s="153"/>
    </row>
    <row r="842" s="101" customFormat="true" ht="15" hidden="false" customHeight="true" outlineLevel="0" collapsed="false">
      <c r="B842" s="152"/>
      <c r="C842" s="152"/>
      <c r="D842" s="152"/>
      <c r="E842" s="152"/>
      <c r="F842" s="152"/>
      <c r="G842" s="152"/>
      <c r="H842" s="152"/>
      <c r="I842" s="152"/>
      <c r="J842" s="152"/>
      <c r="K842" s="152"/>
      <c r="L842" s="152"/>
      <c r="M842" s="152"/>
      <c r="N842" s="152"/>
      <c r="O842" s="152"/>
      <c r="P842" s="152"/>
      <c r="Q842" s="152"/>
      <c r="R842" s="152"/>
      <c r="S842" s="152"/>
      <c r="T842" s="152"/>
      <c r="U842" s="152"/>
      <c r="V842" s="153"/>
    </row>
    <row r="843" s="101" customFormat="true" ht="15" hidden="false" customHeight="true" outlineLevel="0" collapsed="false">
      <c r="B843" s="159" t="s">
        <v>114</v>
      </c>
      <c r="C843" s="159"/>
      <c r="D843" s="159"/>
      <c r="E843" s="159"/>
      <c r="F843" s="159"/>
      <c r="G843" s="159"/>
      <c r="H843" s="159"/>
      <c r="I843" s="159"/>
      <c r="J843" s="159"/>
      <c r="K843" s="159"/>
      <c r="L843" s="159"/>
      <c r="M843" s="159"/>
      <c r="N843" s="152"/>
      <c r="O843" s="152"/>
      <c r="P843" s="152"/>
      <c r="Q843" s="152"/>
      <c r="R843" s="152"/>
      <c r="S843" s="152"/>
      <c r="T843" s="152"/>
      <c r="U843" s="152"/>
      <c r="V843" s="153"/>
    </row>
    <row r="844" s="101" customFormat="true" ht="15" hidden="false" customHeight="true" outlineLevel="0" collapsed="false">
      <c r="B844" s="160"/>
      <c r="C844" s="160"/>
      <c r="D844" s="160"/>
      <c r="E844" s="160"/>
      <c r="F844" s="160"/>
      <c r="G844" s="160"/>
      <c r="H844" s="160"/>
      <c r="I844" s="160"/>
      <c r="J844" s="160"/>
      <c r="K844" s="160"/>
      <c r="L844" s="160"/>
      <c r="M844" s="160"/>
      <c r="N844" s="152"/>
      <c r="O844" s="152"/>
      <c r="P844" s="152"/>
      <c r="Q844" s="152"/>
      <c r="R844" s="152"/>
      <c r="S844" s="152"/>
      <c r="T844" s="152"/>
      <c r="U844" s="152"/>
      <c r="V844" s="153"/>
    </row>
    <row r="845" s="101" customFormat="true" ht="15" hidden="false" customHeight="true" outlineLevel="0" collapsed="false">
      <c r="B845" s="160"/>
      <c r="C845" s="160"/>
      <c r="D845" s="160"/>
      <c r="E845" s="160"/>
      <c r="F845" s="160"/>
      <c r="G845" s="160"/>
      <c r="H845" s="160"/>
      <c r="I845" s="160"/>
      <c r="J845" s="160"/>
      <c r="K845" s="160"/>
      <c r="L845" s="160"/>
      <c r="M845" s="160"/>
      <c r="N845" s="152"/>
      <c r="O845" s="152"/>
      <c r="P845" s="152"/>
      <c r="Q845" s="152"/>
      <c r="R845" s="152"/>
      <c r="S845" s="152"/>
      <c r="T845" s="152"/>
      <c r="U845" s="152"/>
      <c r="V845" s="153"/>
    </row>
    <row r="846" s="101" customFormat="true" ht="15" hidden="false" customHeight="true" outlineLevel="0" collapsed="false">
      <c r="B846" s="160"/>
      <c r="C846" s="160"/>
      <c r="D846" s="160"/>
      <c r="E846" s="160"/>
      <c r="F846" s="160"/>
      <c r="G846" s="160"/>
      <c r="H846" s="160"/>
      <c r="I846" s="160"/>
      <c r="J846" s="160"/>
      <c r="K846" s="160"/>
      <c r="L846" s="160"/>
      <c r="M846" s="160"/>
      <c r="N846" s="152"/>
      <c r="O846" s="152"/>
      <c r="P846" s="152"/>
      <c r="Q846" s="152"/>
      <c r="R846" s="152"/>
      <c r="S846" s="152"/>
      <c r="T846" s="152"/>
      <c r="U846" s="152"/>
      <c r="V846" s="153"/>
    </row>
    <row r="847" s="101" customFormat="true" ht="15" hidden="false" customHeight="true" outlineLevel="0" collapsed="false">
      <c r="B847" s="158"/>
      <c r="C847" s="158"/>
      <c r="D847" s="158"/>
      <c r="E847" s="158"/>
      <c r="F847" s="158"/>
      <c r="G847" s="158"/>
      <c r="H847" s="158"/>
      <c r="I847" s="158"/>
      <c r="J847" s="158"/>
      <c r="K847" s="158"/>
      <c r="L847" s="158"/>
      <c r="M847" s="158"/>
      <c r="N847" s="152"/>
      <c r="O847" s="152"/>
      <c r="P847" s="152"/>
      <c r="Q847" s="152"/>
      <c r="R847" s="152"/>
      <c r="S847" s="152"/>
      <c r="T847" s="152"/>
      <c r="U847" s="152"/>
      <c r="V847" s="153"/>
    </row>
    <row r="848" s="161" customFormat="true" ht="15" hidden="false" customHeight="true" outlineLevel="0" collapsed="false">
      <c r="B848" s="162"/>
      <c r="C848" s="162"/>
      <c r="D848" s="163" t="s">
        <v>0</v>
      </c>
      <c r="E848" s="161" t="s">
        <v>1</v>
      </c>
      <c r="M848" s="161" t="s">
        <v>100</v>
      </c>
      <c r="V848" s="164"/>
    </row>
    <row r="849" s="161" customFormat="true" ht="15" hidden="false" customHeight="true" outlineLevel="0" collapsed="false">
      <c r="B849" s="162"/>
      <c r="C849" s="162"/>
      <c r="D849" s="163"/>
      <c r="E849" s="165"/>
      <c r="F849" s="165"/>
      <c r="G849" s="165"/>
      <c r="H849" s="165" t="s">
        <v>3</v>
      </c>
      <c r="I849" s="165"/>
      <c r="J849" s="165"/>
      <c r="K849" s="161" t="s">
        <v>4</v>
      </c>
      <c r="V849" s="164"/>
    </row>
    <row r="850" s="166" customFormat="true" ht="18" hidden="false" customHeight="true" outlineLevel="0" collapsed="false">
      <c r="B850" s="145" t="s">
        <v>5</v>
      </c>
      <c r="C850" s="145"/>
      <c r="D850" s="145" t="s">
        <v>7</v>
      </c>
      <c r="E850" s="145" t="s">
        <v>8</v>
      </c>
      <c r="F850" s="145" t="s">
        <v>9</v>
      </c>
      <c r="G850" s="145" t="s">
        <v>88</v>
      </c>
      <c r="H850" s="145" t="s">
        <v>10</v>
      </c>
      <c r="I850" s="145"/>
      <c r="J850" s="145"/>
      <c r="K850" s="145"/>
      <c r="L850" s="145"/>
      <c r="M850" s="145"/>
      <c r="N850" s="145"/>
      <c r="O850" s="145"/>
      <c r="P850" s="145" t="s">
        <v>12</v>
      </c>
      <c r="Q850" s="145" t="s">
        <v>13</v>
      </c>
      <c r="R850" s="145" t="s">
        <v>14</v>
      </c>
      <c r="S850" s="167" t="s">
        <v>76</v>
      </c>
      <c r="T850" s="168"/>
      <c r="U850" s="168"/>
      <c r="V850" s="169"/>
    </row>
    <row r="851" s="166" customFormat="true" ht="18" hidden="false" customHeight="true" outlineLevel="0" collapsed="false">
      <c r="B851" s="145"/>
      <c r="C851" s="145"/>
      <c r="D851" s="145"/>
      <c r="E851" s="145"/>
      <c r="F851" s="145"/>
      <c r="G851" s="145"/>
      <c r="H851" s="144" t="s">
        <v>101</v>
      </c>
      <c r="I851" s="144" t="s">
        <v>102</v>
      </c>
      <c r="J851" s="144" t="s">
        <v>103</v>
      </c>
      <c r="K851" s="144" t="s">
        <v>18</v>
      </c>
      <c r="L851" s="144" t="s">
        <v>19</v>
      </c>
      <c r="M851" s="144" t="s">
        <v>104</v>
      </c>
      <c r="N851" s="144" t="s">
        <v>21</v>
      </c>
      <c r="O851" s="144" t="s">
        <v>22</v>
      </c>
      <c r="P851" s="145"/>
      <c r="Q851" s="145"/>
      <c r="R851" s="145"/>
      <c r="S851" s="167"/>
      <c r="T851" s="168"/>
      <c r="U851" s="168"/>
      <c r="V851" s="169"/>
    </row>
    <row r="852" s="177" customFormat="true" ht="18" hidden="false" customHeight="true" outlineLevel="0" collapsed="false">
      <c r="A852" s="172"/>
      <c r="B852" s="173" t="n">
        <v>48</v>
      </c>
      <c r="C852" s="173" t="n">
        <f aca="false">S1!C56</f>
        <v>52</v>
      </c>
      <c r="D852" s="174" t="str">
        <f aca="false">Ave!C52</f>
        <v>ፊርደውስ ሙሀመድ ጌታሁን</v>
      </c>
      <c r="E852" s="173" t="str">
        <f aca="false">S1!E52</f>
        <v>F</v>
      </c>
      <c r="F852" s="173" t="n">
        <f aca="false">S1!F52</f>
        <v>7</v>
      </c>
      <c r="G852" s="173" t="s">
        <v>116</v>
      </c>
      <c r="H852" s="175" t="n">
        <f aca="false">S1!G52</f>
        <v>77</v>
      </c>
      <c r="I852" s="175" t="n">
        <f aca="false">S1!H52</f>
        <v>72</v>
      </c>
      <c r="J852" s="175" t="n">
        <f aca="false">S1!I52</f>
        <v>81</v>
      </c>
      <c r="K852" s="175" t="n">
        <f aca="false">S1!J52</f>
        <v>74</v>
      </c>
      <c r="L852" s="175" t="n">
        <f aca="false">S1!K52</f>
        <v>84</v>
      </c>
      <c r="M852" s="175" t="n">
        <f aca="false">S1!L52</f>
        <v>79</v>
      </c>
      <c r="N852" s="175" t="n">
        <f aca="false">S1!M52</f>
        <v>83</v>
      </c>
      <c r="O852" s="175" t="n">
        <f aca="false">S1!N52</f>
        <v>83</v>
      </c>
      <c r="P852" s="173" t="n">
        <f aca="false">S1!P52</f>
        <v>633</v>
      </c>
      <c r="Q852" s="175" t="n">
        <f aca="false">S1!Q52</f>
        <v>79.125</v>
      </c>
      <c r="R852" s="173" t="n">
        <f aca="false">S1!R52</f>
        <v>25</v>
      </c>
      <c r="S852" s="176" t="str">
        <f aca="false">Ave!Q52</f>
        <v>ተዛውራለች</v>
      </c>
      <c r="T852" s="172"/>
      <c r="U852" s="172"/>
      <c r="V852" s="172"/>
      <c r="W852" s="172"/>
      <c r="X852" s="172"/>
      <c r="Y852" s="172"/>
      <c r="Z852" s="172"/>
      <c r="AA852" s="172"/>
      <c r="AB852" s="172"/>
      <c r="AC852" s="172"/>
      <c r="AD852" s="172"/>
      <c r="AE852" s="172"/>
      <c r="AF852" s="172"/>
      <c r="AG852" s="172"/>
      <c r="AH852" s="172"/>
      <c r="AI852" s="172"/>
      <c r="AJ852" s="172"/>
      <c r="AK852" s="172"/>
    </row>
    <row r="853" s="177" customFormat="true" ht="18" hidden="false" customHeight="true" outlineLevel="0" collapsed="false">
      <c r="A853" s="172"/>
      <c r="B853" s="173"/>
      <c r="C853" s="173"/>
      <c r="D853" s="174"/>
      <c r="E853" s="173"/>
      <c r="F853" s="173"/>
      <c r="G853" s="173" t="s">
        <v>117</v>
      </c>
      <c r="H853" s="175" t="n">
        <f aca="false">S2!G52</f>
        <v>77</v>
      </c>
      <c r="I853" s="175" t="n">
        <f aca="false">S2!H52</f>
        <v>72</v>
      </c>
      <c r="J853" s="175" t="n">
        <f aca="false">S2!I52</f>
        <v>81</v>
      </c>
      <c r="K853" s="175" t="n">
        <f aca="false">S2!J52</f>
        <v>74</v>
      </c>
      <c r="L853" s="175" t="n">
        <f aca="false">S2!K52</f>
        <v>84</v>
      </c>
      <c r="M853" s="175" t="n">
        <f aca="false">S2!L52</f>
        <v>79</v>
      </c>
      <c r="N853" s="175" t="n">
        <f aca="false">S2!M52</f>
        <v>83</v>
      </c>
      <c r="O853" s="175" t="n">
        <f aca="false">S2!N52</f>
        <v>83</v>
      </c>
      <c r="P853" s="173" t="n">
        <f aca="false">S2!P52</f>
        <v>633</v>
      </c>
      <c r="Q853" s="178" t="n">
        <f aca="false">S2!Q52</f>
        <v>79.125</v>
      </c>
      <c r="R853" s="173" t="n">
        <f aca="false">S2!R52</f>
        <v>25</v>
      </c>
      <c r="S853" s="176"/>
      <c r="T853" s="172"/>
      <c r="U853" s="172"/>
      <c r="V853" s="172"/>
      <c r="W853" s="172"/>
      <c r="X853" s="172"/>
      <c r="Y853" s="172"/>
      <c r="Z853" s="172"/>
      <c r="AA853" s="172"/>
      <c r="AB853" s="172"/>
      <c r="AC853" s="172"/>
      <c r="AD853" s="172"/>
      <c r="AE853" s="172"/>
      <c r="AF853" s="172"/>
      <c r="AG853" s="172"/>
      <c r="AH853" s="172"/>
      <c r="AI853" s="172"/>
      <c r="AJ853" s="172"/>
      <c r="AK853" s="172"/>
    </row>
    <row r="854" s="177" customFormat="true" ht="18" hidden="false" customHeight="true" outlineLevel="0" collapsed="false">
      <c r="A854" s="172"/>
      <c r="B854" s="173"/>
      <c r="C854" s="173"/>
      <c r="D854" s="174"/>
      <c r="E854" s="173"/>
      <c r="F854" s="173"/>
      <c r="G854" s="173" t="s">
        <v>13</v>
      </c>
      <c r="H854" s="175" t="n">
        <f aca="false">Ave!F52</f>
        <v>77</v>
      </c>
      <c r="I854" s="175" t="n">
        <f aca="false">Ave!G52</f>
        <v>72</v>
      </c>
      <c r="J854" s="175" t="n">
        <f aca="false">Ave!H52</f>
        <v>81</v>
      </c>
      <c r="K854" s="175" t="n">
        <f aca="false">Ave!I52</f>
        <v>74</v>
      </c>
      <c r="L854" s="175" t="n">
        <f aca="false">Ave!J52</f>
        <v>84</v>
      </c>
      <c r="M854" s="175" t="n">
        <f aca="false">Ave!K52</f>
        <v>79</v>
      </c>
      <c r="N854" s="175" t="n">
        <f aca="false">Ave!L52</f>
        <v>83</v>
      </c>
      <c r="O854" s="175" t="n">
        <f aca="false">Ave!M52</f>
        <v>83</v>
      </c>
      <c r="P854" s="173" t="n">
        <f aca="false">Ave!N52</f>
        <v>633</v>
      </c>
      <c r="Q854" s="175" t="n">
        <f aca="false">Ave!O52</f>
        <v>79.125</v>
      </c>
      <c r="R854" s="173" t="n">
        <f aca="false">Ave!P52</f>
        <v>25</v>
      </c>
      <c r="S854" s="176"/>
      <c r="T854" s="172"/>
      <c r="U854" s="172"/>
      <c r="V854" s="172"/>
      <c r="W854" s="172"/>
      <c r="X854" s="172"/>
      <c r="Y854" s="172"/>
      <c r="Z854" s="172"/>
      <c r="AA854" s="172"/>
      <c r="AB854" s="172"/>
      <c r="AC854" s="172"/>
      <c r="AD854" s="172"/>
      <c r="AE854" s="172"/>
      <c r="AF854" s="172"/>
      <c r="AG854" s="172"/>
      <c r="AH854" s="172"/>
      <c r="AI854" s="172"/>
      <c r="AJ854" s="172"/>
      <c r="AK854" s="172"/>
    </row>
    <row r="855" s="101" customFormat="true" ht="15" hidden="false" customHeight="true" outlineLevel="0" collapsed="false">
      <c r="B855" s="151"/>
      <c r="C855" s="151"/>
      <c r="D855" s="151"/>
      <c r="E855" s="151"/>
      <c r="F855" s="151"/>
      <c r="G855" s="151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2"/>
      <c r="T855" s="152"/>
      <c r="U855" s="152"/>
      <c r="V855" s="153"/>
    </row>
    <row r="856" s="101" customFormat="true" ht="15" hidden="false" customHeight="true" outlineLevel="0" collapsed="false">
      <c r="B856" s="154" t="s">
        <v>107</v>
      </c>
      <c r="C856" s="154"/>
      <c r="D856" s="154"/>
      <c r="E856" s="154"/>
      <c r="F856" s="155" t="s">
        <v>108</v>
      </c>
      <c r="G856" s="155"/>
      <c r="H856" s="155"/>
      <c r="I856" s="155"/>
      <c r="J856" s="155"/>
      <c r="K856" s="155"/>
      <c r="L856" s="155"/>
      <c r="M856" s="155"/>
      <c r="N856" s="156" t="s">
        <v>109</v>
      </c>
      <c r="O856" s="156"/>
      <c r="P856" s="156"/>
      <c r="Q856" s="156"/>
      <c r="R856" s="156"/>
      <c r="S856" s="156"/>
      <c r="T856" s="156"/>
      <c r="U856" s="156"/>
      <c r="V856" s="156"/>
    </row>
    <row r="857" s="101" customFormat="true" ht="15" hidden="false" customHeight="true" outlineLevel="0" collapsed="false">
      <c r="B857" s="155" t="s">
        <v>110</v>
      </c>
      <c r="C857" s="155"/>
      <c r="D857" s="155"/>
      <c r="E857" s="155"/>
      <c r="F857" s="155"/>
      <c r="G857" s="155"/>
      <c r="H857" s="155"/>
      <c r="I857" s="155"/>
      <c r="J857" s="155"/>
      <c r="K857" s="155"/>
      <c r="L857" s="155"/>
      <c r="M857" s="155"/>
      <c r="N857" s="157" t="s">
        <v>115</v>
      </c>
      <c r="O857" s="157"/>
      <c r="P857" s="157"/>
      <c r="Q857" s="157"/>
      <c r="R857" s="157"/>
      <c r="S857" s="157"/>
      <c r="T857" s="157"/>
      <c r="U857" s="157"/>
      <c r="V857" s="157"/>
    </row>
    <row r="858" s="101" customFormat="true" ht="15" hidden="false" customHeight="true" outlineLevel="0" collapsed="false">
      <c r="B858" s="155" t="s">
        <v>110</v>
      </c>
      <c r="C858" s="155"/>
      <c r="D858" s="155"/>
      <c r="E858" s="155"/>
      <c r="F858" s="155"/>
      <c r="G858" s="155"/>
      <c r="H858" s="155"/>
      <c r="I858" s="155"/>
      <c r="J858" s="155"/>
      <c r="K858" s="155"/>
      <c r="L858" s="155"/>
      <c r="M858" s="155"/>
      <c r="N858" s="152"/>
      <c r="O858" s="152"/>
      <c r="P858" s="152"/>
      <c r="Q858" s="152"/>
      <c r="R858" s="152"/>
      <c r="S858" s="152"/>
      <c r="T858" s="152"/>
      <c r="U858" s="152"/>
      <c r="V858" s="153"/>
    </row>
    <row r="859" s="101" customFormat="true" ht="15" hidden="false" customHeight="true" outlineLevel="0" collapsed="false">
      <c r="B859" s="158"/>
      <c r="C859" s="158"/>
      <c r="D859" s="158"/>
      <c r="E859" s="158"/>
      <c r="F859" s="158"/>
      <c r="G859" s="158"/>
      <c r="H859" s="158"/>
      <c r="I859" s="158"/>
      <c r="J859" s="158"/>
      <c r="K859" s="158"/>
      <c r="L859" s="158"/>
      <c r="M859" s="158"/>
      <c r="N859" s="156" t="s">
        <v>112</v>
      </c>
      <c r="O859" s="156"/>
      <c r="P859" s="156"/>
      <c r="Q859" s="156"/>
      <c r="R859" s="156"/>
      <c r="S859" s="156"/>
      <c r="T859" s="156"/>
      <c r="U859" s="156"/>
      <c r="V859" s="156"/>
    </row>
    <row r="860" s="101" customFormat="true" ht="15" hidden="false" customHeight="true" outlineLevel="0" collapsed="false">
      <c r="B860" s="159" t="s">
        <v>113</v>
      </c>
      <c r="C860" s="159"/>
      <c r="D860" s="159"/>
      <c r="E860" s="159"/>
      <c r="F860" s="159"/>
      <c r="G860" s="159"/>
      <c r="H860" s="159"/>
      <c r="I860" s="159"/>
      <c r="J860" s="159"/>
      <c r="K860" s="159"/>
      <c r="L860" s="159"/>
      <c r="M860" s="159"/>
      <c r="N860" s="152"/>
      <c r="O860" s="152"/>
      <c r="P860" s="152"/>
      <c r="Q860" s="152"/>
      <c r="R860" s="152"/>
      <c r="S860" s="152"/>
      <c r="T860" s="152"/>
      <c r="U860" s="152"/>
      <c r="V860" s="153"/>
    </row>
    <row r="861" s="101" customFormat="true" ht="15" hidden="false" customHeight="true" outlineLevel="0" collapsed="false">
      <c r="B861" s="152"/>
      <c r="C861" s="152"/>
      <c r="D861" s="152"/>
      <c r="E861" s="152"/>
      <c r="F861" s="152"/>
      <c r="G861" s="152"/>
      <c r="H861" s="152"/>
      <c r="I861" s="152"/>
      <c r="J861" s="152"/>
      <c r="K861" s="152"/>
      <c r="L861" s="152"/>
      <c r="M861" s="152"/>
      <c r="N861" s="152"/>
      <c r="O861" s="152"/>
      <c r="P861" s="152"/>
      <c r="Q861" s="152"/>
      <c r="R861" s="152"/>
      <c r="S861" s="152"/>
      <c r="T861" s="152"/>
      <c r="U861" s="152"/>
      <c r="V861" s="153"/>
    </row>
    <row r="862" s="101" customFormat="true" ht="15" hidden="false" customHeight="true" outlineLevel="0" collapsed="false">
      <c r="B862" s="159" t="s">
        <v>114</v>
      </c>
      <c r="C862" s="159"/>
      <c r="D862" s="159"/>
      <c r="E862" s="159"/>
      <c r="F862" s="159"/>
      <c r="G862" s="159"/>
      <c r="H862" s="159"/>
      <c r="I862" s="159"/>
      <c r="J862" s="159"/>
      <c r="K862" s="159"/>
      <c r="L862" s="159"/>
      <c r="M862" s="159"/>
      <c r="N862" s="152"/>
      <c r="O862" s="152"/>
      <c r="P862" s="152"/>
      <c r="Q862" s="152"/>
      <c r="R862" s="152"/>
      <c r="S862" s="152"/>
      <c r="T862" s="152"/>
      <c r="U862" s="152"/>
      <c r="V862" s="153"/>
    </row>
    <row r="863" s="101" customFormat="true" ht="15" hidden="false" customHeight="true" outlineLevel="0" collapsed="false">
      <c r="B863" s="160"/>
      <c r="C863" s="160"/>
      <c r="D863" s="160"/>
      <c r="E863" s="160"/>
      <c r="F863" s="160"/>
      <c r="G863" s="160"/>
      <c r="H863" s="160"/>
      <c r="I863" s="160"/>
      <c r="J863" s="160"/>
      <c r="K863" s="160"/>
      <c r="L863" s="160"/>
      <c r="M863" s="160"/>
      <c r="N863" s="152"/>
      <c r="O863" s="152"/>
      <c r="P863" s="152"/>
      <c r="Q863" s="152"/>
      <c r="R863" s="152"/>
      <c r="S863" s="152"/>
      <c r="T863" s="152"/>
      <c r="U863" s="152"/>
      <c r="V863" s="153"/>
    </row>
    <row r="864" s="101" customFormat="true" ht="15" hidden="false" customHeight="true" outlineLevel="0" collapsed="false">
      <c r="B864" s="158"/>
      <c r="C864" s="158"/>
      <c r="D864" s="158"/>
      <c r="E864" s="158"/>
      <c r="F864" s="158"/>
      <c r="G864" s="158"/>
      <c r="H864" s="158"/>
      <c r="I864" s="158"/>
      <c r="J864" s="158"/>
      <c r="K864" s="158"/>
      <c r="L864" s="158"/>
      <c r="M864" s="158"/>
      <c r="N864" s="152"/>
      <c r="O864" s="152"/>
      <c r="P864" s="152"/>
      <c r="Q864" s="152"/>
      <c r="R864" s="152"/>
      <c r="S864" s="152"/>
      <c r="T864" s="152"/>
      <c r="U864" s="152"/>
      <c r="V864" s="153"/>
    </row>
    <row r="865" s="161" customFormat="true" ht="15" hidden="false" customHeight="true" outlineLevel="0" collapsed="false">
      <c r="B865" s="162"/>
      <c r="C865" s="162"/>
      <c r="D865" s="163" t="s">
        <v>0</v>
      </c>
      <c r="E865" s="161" t="s">
        <v>1</v>
      </c>
      <c r="M865" s="161" t="s">
        <v>100</v>
      </c>
      <c r="V865" s="164"/>
    </row>
    <row r="866" s="161" customFormat="true" ht="15" hidden="false" customHeight="true" outlineLevel="0" collapsed="false">
      <c r="B866" s="162"/>
      <c r="C866" s="162"/>
      <c r="D866" s="163"/>
      <c r="E866" s="165"/>
      <c r="F866" s="165"/>
      <c r="G866" s="165"/>
      <c r="H866" s="165" t="s">
        <v>3</v>
      </c>
      <c r="I866" s="165"/>
      <c r="J866" s="165"/>
      <c r="K866" s="161" t="s">
        <v>4</v>
      </c>
      <c r="V866" s="164"/>
    </row>
    <row r="867" s="166" customFormat="true" ht="18" hidden="false" customHeight="true" outlineLevel="0" collapsed="false">
      <c r="B867" s="145" t="s">
        <v>5</v>
      </c>
      <c r="C867" s="145"/>
      <c r="D867" s="145" t="s">
        <v>7</v>
      </c>
      <c r="E867" s="145" t="s">
        <v>8</v>
      </c>
      <c r="F867" s="145" t="s">
        <v>9</v>
      </c>
      <c r="G867" s="145" t="s">
        <v>88</v>
      </c>
      <c r="H867" s="145" t="s">
        <v>10</v>
      </c>
      <c r="I867" s="145"/>
      <c r="J867" s="145"/>
      <c r="K867" s="145"/>
      <c r="L867" s="145"/>
      <c r="M867" s="145"/>
      <c r="N867" s="145"/>
      <c r="O867" s="145"/>
      <c r="P867" s="145" t="s">
        <v>12</v>
      </c>
      <c r="Q867" s="145" t="s">
        <v>13</v>
      </c>
      <c r="R867" s="145" t="s">
        <v>14</v>
      </c>
      <c r="S867" s="167" t="s">
        <v>76</v>
      </c>
      <c r="T867" s="168"/>
      <c r="U867" s="168"/>
      <c r="V867" s="169"/>
    </row>
    <row r="868" s="166" customFormat="true" ht="18" hidden="false" customHeight="true" outlineLevel="0" collapsed="false">
      <c r="B868" s="145"/>
      <c r="C868" s="145"/>
      <c r="D868" s="145"/>
      <c r="E868" s="145"/>
      <c r="F868" s="145"/>
      <c r="G868" s="145"/>
      <c r="H868" s="144" t="s">
        <v>101</v>
      </c>
      <c r="I868" s="144" t="s">
        <v>102</v>
      </c>
      <c r="J868" s="144" t="s">
        <v>103</v>
      </c>
      <c r="K868" s="144" t="s">
        <v>18</v>
      </c>
      <c r="L868" s="144" t="s">
        <v>19</v>
      </c>
      <c r="M868" s="144" t="s">
        <v>104</v>
      </c>
      <c r="N868" s="144" t="s">
        <v>21</v>
      </c>
      <c r="O868" s="144" t="s">
        <v>22</v>
      </c>
      <c r="P868" s="145"/>
      <c r="Q868" s="145"/>
      <c r="R868" s="145"/>
      <c r="S868" s="167"/>
      <c r="T868" s="168"/>
      <c r="U868" s="168"/>
      <c r="V868" s="169"/>
    </row>
    <row r="869" s="177" customFormat="true" ht="18" hidden="false" customHeight="true" outlineLevel="0" collapsed="false">
      <c r="A869" s="172"/>
      <c r="B869" s="173" t="n">
        <v>49</v>
      </c>
      <c r="C869" s="173" t="n">
        <f aca="false">S1!C57</f>
        <v>53</v>
      </c>
      <c r="D869" s="174" t="str">
        <f aca="false">Ave!C53</f>
        <v>ፊርደውስ ኡመር አህመድ</v>
      </c>
      <c r="E869" s="173" t="str">
        <f aca="false">S1!E53</f>
        <v>F</v>
      </c>
      <c r="F869" s="173" t="n">
        <f aca="false">S1!F53</f>
        <v>7</v>
      </c>
      <c r="G869" s="173" t="s">
        <v>116</v>
      </c>
      <c r="H869" s="175" t="n">
        <f aca="false">S1!G53</f>
        <v>89</v>
      </c>
      <c r="I869" s="175" t="n">
        <f aca="false">S1!H53</f>
        <v>81</v>
      </c>
      <c r="J869" s="175" t="n">
        <f aca="false">S1!I53</f>
        <v>77</v>
      </c>
      <c r="K869" s="175" t="n">
        <f aca="false">S1!J53</f>
        <v>68</v>
      </c>
      <c r="L869" s="175" t="n">
        <f aca="false">S1!K53</f>
        <v>86</v>
      </c>
      <c r="M869" s="175" t="n">
        <f aca="false">S1!L53</f>
        <v>75</v>
      </c>
      <c r="N869" s="175" t="n">
        <f aca="false">S1!M53</f>
        <v>72</v>
      </c>
      <c r="O869" s="175" t="n">
        <f aca="false">S1!N53</f>
        <v>60</v>
      </c>
      <c r="P869" s="173" t="n">
        <f aca="false">S1!P53</f>
        <v>608</v>
      </c>
      <c r="Q869" s="175" t="n">
        <f aca="false">S1!Q53</f>
        <v>76</v>
      </c>
      <c r="R869" s="173" t="n">
        <f aca="false">S1!R53</f>
        <v>28</v>
      </c>
      <c r="S869" s="176" t="str">
        <f aca="false">Ave!Q53</f>
        <v>ተዛውራለች</v>
      </c>
      <c r="T869" s="172"/>
      <c r="U869" s="172"/>
      <c r="V869" s="172"/>
      <c r="W869" s="172"/>
      <c r="X869" s="172"/>
      <c r="Y869" s="172"/>
      <c r="Z869" s="172"/>
      <c r="AA869" s="172"/>
      <c r="AB869" s="172"/>
      <c r="AC869" s="172"/>
      <c r="AD869" s="172"/>
      <c r="AE869" s="172"/>
      <c r="AF869" s="172"/>
      <c r="AG869" s="172"/>
      <c r="AH869" s="172"/>
      <c r="AI869" s="172"/>
      <c r="AJ869" s="172"/>
      <c r="AK869" s="172"/>
    </row>
    <row r="870" s="177" customFormat="true" ht="18" hidden="false" customHeight="true" outlineLevel="0" collapsed="false">
      <c r="A870" s="172"/>
      <c r="B870" s="173"/>
      <c r="C870" s="173"/>
      <c r="D870" s="174"/>
      <c r="E870" s="173"/>
      <c r="F870" s="173"/>
      <c r="G870" s="173" t="s">
        <v>117</v>
      </c>
      <c r="H870" s="175" t="n">
        <f aca="false">S2!G53</f>
        <v>89</v>
      </c>
      <c r="I870" s="175" t="n">
        <f aca="false">S2!H53</f>
        <v>81</v>
      </c>
      <c r="J870" s="175" t="n">
        <f aca="false">S2!I53</f>
        <v>77</v>
      </c>
      <c r="K870" s="175" t="n">
        <f aca="false">S2!J53</f>
        <v>68</v>
      </c>
      <c r="L870" s="175" t="n">
        <f aca="false">S2!K53</f>
        <v>86</v>
      </c>
      <c r="M870" s="175" t="n">
        <f aca="false">S2!L53</f>
        <v>75</v>
      </c>
      <c r="N870" s="175" t="n">
        <f aca="false">S2!M53</f>
        <v>72</v>
      </c>
      <c r="O870" s="175" t="n">
        <f aca="false">S2!N53</f>
        <v>60</v>
      </c>
      <c r="P870" s="173" t="n">
        <f aca="false">S2!P53</f>
        <v>608</v>
      </c>
      <c r="Q870" s="178" t="n">
        <f aca="false">S2!Q53</f>
        <v>76</v>
      </c>
      <c r="R870" s="173" t="n">
        <f aca="false">S2!R53</f>
        <v>28</v>
      </c>
      <c r="S870" s="176"/>
      <c r="T870" s="172"/>
      <c r="U870" s="172"/>
      <c r="V870" s="172"/>
      <c r="W870" s="172"/>
      <c r="X870" s="172"/>
      <c r="Y870" s="172"/>
      <c r="Z870" s="172"/>
      <c r="AA870" s="172"/>
      <c r="AB870" s="172"/>
      <c r="AC870" s="172"/>
      <c r="AD870" s="172"/>
      <c r="AE870" s="172"/>
      <c r="AF870" s="172"/>
      <c r="AG870" s="172"/>
      <c r="AH870" s="172"/>
      <c r="AI870" s="172"/>
      <c r="AJ870" s="172"/>
      <c r="AK870" s="172"/>
    </row>
    <row r="871" s="177" customFormat="true" ht="18" hidden="false" customHeight="true" outlineLevel="0" collapsed="false">
      <c r="A871" s="172"/>
      <c r="B871" s="173"/>
      <c r="C871" s="173"/>
      <c r="D871" s="174"/>
      <c r="E871" s="173"/>
      <c r="F871" s="173"/>
      <c r="G871" s="173" t="s">
        <v>13</v>
      </c>
      <c r="H871" s="175" t="n">
        <f aca="false">Ave!F53</f>
        <v>89</v>
      </c>
      <c r="I871" s="175" t="n">
        <f aca="false">Ave!G53</f>
        <v>81</v>
      </c>
      <c r="J871" s="175" t="n">
        <f aca="false">Ave!H53</f>
        <v>77</v>
      </c>
      <c r="K871" s="175" t="n">
        <f aca="false">Ave!I53</f>
        <v>68</v>
      </c>
      <c r="L871" s="175" t="n">
        <f aca="false">Ave!J53</f>
        <v>86</v>
      </c>
      <c r="M871" s="175" t="n">
        <f aca="false">Ave!K53</f>
        <v>75</v>
      </c>
      <c r="N871" s="175" t="n">
        <f aca="false">Ave!L53</f>
        <v>72</v>
      </c>
      <c r="O871" s="175" t="n">
        <f aca="false">Ave!M53</f>
        <v>60</v>
      </c>
      <c r="P871" s="173" t="n">
        <f aca="false">Ave!N53</f>
        <v>608</v>
      </c>
      <c r="Q871" s="175" t="n">
        <f aca="false">Ave!O53</f>
        <v>76</v>
      </c>
      <c r="R871" s="173" t="n">
        <f aca="false">Ave!P53</f>
        <v>28</v>
      </c>
      <c r="S871" s="176"/>
      <c r="T871" s="172"/>
      <c r="U871" s="172"/>
      <c r="V871" s="172"/>
      <c r="W871" s="172"/>
      <c r="X871" s="172"/>
      <c r="Y871" s="172"/>
      <c r="Z871" s="172"/>
      <c r="AA871" s="172"/>
      <c r="AB871" s="172"/>
      <c r="AC871" s="172"/>
      <c r="AD871" s="172"/>
      <c r="AE871" s="172"/>
      <c r="AF871" s="172"/>
      <c r="AG871" s="172"/>
      <c r="AH871" s="172"/>
      <c r="AI871" s="172"/>
      <c r="AJ871" s="172"/>
      <c r="AK871" s="172"/>
    </row>
    <row r="872" s="101" customFormat="true" ht="15" hidden="false" customHeight="true" outlineLevel="0" collapsed="false">
      <c r="B872" s="151"/>
      <c r="C872" s="151"/>
      <c r="D872" s="151"/>
      <c r="E872" s="151"/>
      <c r="F872" s="151"/>
      <c r="G872" s="151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2"/>
      <c r="T872" s="152"/>
      <c r="U872" s="152"/>
      <c r="V872" s="153"/>
    </row>
    <row r="873" s="101" customFormat="true" ht="15" hidden="false" customHeight="true" outlineLevel="0" collapsed="false">
      <c r="B873" s="154" t="s">
        <v>107</v>
      </c>
      <c r="C873" s="154"/>
      <c r="D873" s="154"/>
      <c r="E873" s="154"/>
      <c r="F873" s="155" t="s">
        <v>108</v>
      </c>
      <c r="G873" s="155"/>
      <c r="H873" s="155"/>
      <c r="I873" s="155"/>
      <c r="J873" s="155"/>
      <c r="K873" s="155"/>
      <c r="L873" s="155"/>
      <c r="M873" s="155"/>
      <c r="N873" s="156" t="s">
        <v>109</v>
      </c>
      <c r="O873" s="156"/>
      <c r="P873" s="156"/>
      <c r="Q873" s="156"/>
      <c r="R873" s="156"/>
      <c r="S873" s="156"/>
      <c r="T873" s="156"/>
      <c r="U873" s="156"/>
      <c r="V873" s="156"/>
    </row>
    <row r="874" s="101" customFormat="true" ht="15" hidden="false" customHeight="true" outlineLevel="0" collapsed="false">
      <c r="B874" s="155" t="s">
        <v>110</v>
      </c>
      <c r="C874" s="155"/>
      <c r="D874" s="155"/>
      <c r="E874" s="155"/>
      <c r="F874" s="155"/>
      <c r="G874" s="155"/>
      <c r="H874" s="155"/>
      <c r="I874" s="155"/>
      <c r="J874" s="155"/>
      <c r="K874" s="155"/>
      <c r="L874" s="155"/>
      <c r="M874" s="155"/>
      <c r="N874" s="157" t="s">
        <v>115</v>
      </c>
      <c r="O874" s="157"/>
      <c r="P874" s="157"/>
      <c r="Q874" s="157"/>
      <c r="R874" s="157"/>
      <c r="S874" s="157"/>
      <c r="T874" s="157"/>
      <c r="U874" s="157"/>
      <c r="V874" s="157"/>
    </row>
    <row r="875" s="101" customFormat="true" ht="15" hidden="false" customHeight="true" outlineLevel="0" collapsed="false">
      <c r="B875" s="155" t="s">
        <v>110</v>
      </c>
      <c r="C875" s="155"/>
      <c r="D875" s="155"/>
      <c r="E875" s="155"/>
      <c r="F875" s="155"/>
      <c r="G875" s="155"/>
      <c r="H875" s="155"/>
      <c r="I875" s="155"/>
      <c r="J875" s="155"/>
      <c r="K875" s="155"/>
      <c r="L875" s="155"/>
      <c r="M875" s="155"/>
      <c r="N875" s="152"/>
      <c r="O875" s="152"/>
      <c r="P875" s="152"/>
      <c r="Q875" s="152"/>
      <c r="R875" s="152"/>
      <c r="S875" s="152"/>
      <c r="T875" s="152"/>
      <c r="U875" s="152"/>
      <c r="V875" s="153"/>
    </row>
    <row r="876" s="101" customFormat="true" ht="15" hidden="false" customHeight="true" outlineLevel="0" collapsed="false">
      <c r="B876" s="158"/>
      <c r="C876" s="158"/>
      <c r="D876" s="158"/>
      <c r="E876" s="158"/>
      <c r="F876" s="158"/>
      <c r="G876" s="158"/>
      <c r="H876" s="158"/>
      <c r="I876" s="158"/>
      <c r="J876" s="158"/>
      <c r="K876" s="158"/>
      <c r="L876" s="158"/>
      <c r="M876" s="158"/>
      <c r="N876" s="156" t="s">
        <v>112</v>
      </c>
      <c r="O876" s="156"/>
      <c r="P876" s="156"/>
      <c r="Q876" s="156"/>
      <c r="R876" s="156"/>
      <c r="S876" s="156"/>
      <c r="T876" s="156"/>
      <c r="U876" s="156"/>
      <c r="V876" s="156"/>
    </row>
    <row r="877" s="101" customFormat="true" ht="15" hidden="false" customHeight="true" outlineLevel="0" collapsed="false">
      <c r="B877" s="159" t="s">
        <v>113</v>
      </c>
      <c r="C877" s="159"/>
      <c r="D877" s="159"/>
      <c r="E877" s="159"/>
      <c r="F877" s="159"/>
      <c r="G877" s="159"/>
      <c r="H877" s="159"/>
      <c r="I877" s="159"/>
      <c r="J877" s="159"/>
      <c r="K877" s="159"/>
      <c r="L877" s="159"/>
      <c r="M877" s="159"/>
      <c r="N877" s="152"/>
      <c r="O877" s="152"/>
      <c r="P877" s="152"/>
      <c r="Q877" s="152"/>
      <c r="R877" s="152"/>
      <c r="S877" s="152"/>
      <c r="T877" s="152"/>
      <c r="U877" s="152"/>
      <c r="V877" s="153"/>
    </row>
    <row r="878" s="101" customFormat="true" ht="15" hidden="false" customHeight="true" outlineLevel="0" collapsed="false">
      <c r="B878" s="152"/>
      <c r="C878" s="152"/>
      <c r="D878" s="152"/>
      <c r="E878" s="152"/>
      <c r="F878" s="152"/>
      <c r="G878" s="152"/>
      <c r="H878" s="152"/>
      <c r="I878" s="152"/>
      <c r="J878" s="152"/>
      <c r="K878" s="152"/>
      <c r="L878" s="152"/>
      <c r="M878" s="152"/>
      <c r="N878" s="152"/>
      <c r="O878" s="152"/>
      <c r="P878" s="152"/>
      <c r="Q878" s="152"/>
      <c r="R878" s="152"/>
      <c r="S878" s="152"/>
      <c r="T878" s="152"/>
      <c r="U878" s="152"/>
      <c r="V878" s="153"/>
    </row>
    <row r="879" s="101" customFormat="true" ht="15" hidden="false" customHeight="true" outlineLevel="0" collapsed="false">
      <c r="B879" s="159" t="s">
        <v>114</v>
      </c>
      <c r="C879" s="159"/>
      <c r="D879" s="159"/>
      <c r="E879" s="159"/>
      <c r="F879" s="159"/>
      <c r="G879" s="159"/>
      <c r="H879" s="159"/>
      <c r="I879" s="159"/>
      <c r="J879" s="159"/>
      <c r="K879" s="159"/>
      <c r="L879" s="159"/>
      <c r="M879" s="159"/>
      <c r="N879" s="152"/>
      <c r="O879" s="152"/>
      <c r="P879" s="152"/>
      <c r="Q879" s="152"/>
      <c r="R879" s="152"/>
      <c r="S879" s="152"/>
      <c r="T879" s="152"/>
      <c r="U879" s="152"/>
      <c r="V879" s="153"/>
    </row>
    <row r="880" s="101" customFormat="true" ht="15" hidden="false" customHeight="true" outlineLevel="0" collapsed="false">
      <c r="B880" s="160"/>
      <c r="C880" s="160"/>
      <c r="D880" s="160"/>
      <c r="E880" s="160"/>
      <c r="F880" s="160"/>
      <c r="G880" s="160"/>
      <c r="H880" s="160"/>
      <c r="I880" s="160"/>
      <c r="J880" s="160"/>
      <c r="K880" s="160"/>
      <c r="L880" s="160"/>
      <c r="M880" s="160"/>
      <c r="N880" s="152"/>
      <c r="O880" s="152"/>
      <c r="P880" s="152"/>
      <c r="Q880" s="152"/>
      <c r="R880" s="152"/>
      <c r="S880" s="152"/>
      <c r="T880" s="152"/>
      <c r="U880" s="152"/>
      <c r="V880" s="153"/>
    </row>
    <row r="881" s="101" customFormat="true" ht="15" hidden="false" customHeight="true" outlineLevel="0" collapsed="false">
      <c r="B881" s="160"/>
      <c r="C881" s="160"/>
      <c r="D881" s="160"/>
      <c r="E881" s="160"/>
      <c r="F881" s="160"/>
      <c r="G881" s="160"/>
      <c r="H881" s="160"/>
      <c r="I881" s="160"/>
      <c r="J881" s="160"/>
      <c r="K881" s="160"/>
      <c r="L881" s="160"/>
      <c r="M881" s="160"/>
      <c r="N881" s="152"/>
      <c r="O881" s="152"/>
      <c r="P881" s="152"/>
      <c r="Q881" s="152"/>
      <c r="R881" s="152"/>
      <c r="S881" s="152"/>
      <c r="T881" s="152"/>
      <c r="U881" s="152"/>
      <c r="V881" s="153"/>
    </row>
    <row r="882" s="101" customFormat="true" ht="15" hidden="false" customHeight="true" outlineLevel="0" collapsed="false">
      <c r="B882" s="160"/>
      <c r="C882" s="160"/>
      <c r="D882" s="160"/>
      <c r="E882" s="160"/>
      <c r="F882" s="160"/>
      <c r="G882" s="160"/>
      <c r="H882" s="160"/>
      <c r="I882" s="160"/>
      <c r="J882" s="160"/>
      <c r="K882" s="160"/>
      <c r="L882" s="160"/>
      <c r="M882" s="160"/>
      <c r="N882" s="152"/>
      <c r="O882" s="152"/>
      <c r="P882" s="152"/>
      <c r="Q882" s="152"/>
      <c r="R882" s="152"/>
      <c r="S882" s="152"/>
      <c r="T882" s="152"/>
      <c r="U882" s="152"/>
      <c r="V882" s="153"/>
    </row>
    <row r="883" s="101" customFormat="true" ht="15" hidden="false" customHeight="true" outlineLevel="0" collapsed="false">
      <c r="B883" s="158"/>
      <c r="C883" s="158"/>
      <c r="D883" s="158"/>
      <c r="E883" s="158"/>
      <c r="F883" s="158"/>
      <c r="G883" s="158"/>
      <c r="H883" s="158"/>
      <c r="I883" s="158"/>
      <c r="J883" s="158"/>
      <c r="K883" s="158"/>
      <c r="L883" s="158"/>
      <c r="M883" s="158"/>
      <c r="N883" s="152"/>
      <c r="O883" s="152"/>
      <c r="P883" s="152"/>
      <c r="Q883" s="152"/>
      <c r="R883" s="152"/>
      <c r="S883" s="152"/>
      <c r="T883" s="152"/>
      <c r="U883" s="152"/>
      <c r="V883" s="153"/>
    </row>
    <row r="884" s="161" customFormat="true" ht="15" hidden="false" customHeight="true" outlineLevel="0" collapsed="false">
      <c r="B884" s="162"/>
      <c r="C884" s="162"/>
      <c r="D884" s="163" t="s">
        <v>0</v>
      </c>
      <c r="E884" s="161" t="s">
        <v>1</v>
      </c>
      <c r="M884" s="161" t="s">
        <v>100</v>
      </c>
      <c r="V884" s="164"/>
    </row>
    <row r="885" s="161" customFormat="true" ht="15" hidden="false" customHeight="true" outlineLevel="0" collapsed="false">
      <c r="B885" s="162"/>
      <c r="C885" s="162"/>
      <c r="D885" s="163"/>
      <c r="E885" s="165"/>
      <c r="F885" s="165"/>
      <c r="G885" s="165"/>
      <c r="H885" s="165" t="s">
        <v>3</v>
      </c>
      <c r="I885" s="165"/>
      <c r="J885" s="165"/>
      <c r="K885" s="161" t="s">
        <v>4</v>
      </c>
      <c r="V885" s="164"/>
    </row>
    <row r="886" s="166" customFormat="true" ht="18" hidden="false" customHeight="true" outlineLevel="0" collapsed="false">
      <c r="B886" s="145" t="s">
        <v>5</v>
      </c>
      <c r="C886" s="145"/>
      <c r="D886" s="145" t="s">
        <v>7</v>
      </c>
      <c r="E886" s="145" t="s">
        <v>8</v>
      </c>
      <c r="F886" s="145" t="s">
        <v>9</v>
      </c>
      <c r="G886" s="145" t="s">
        <v>88</v>
      </c>
      <c r="H886" s="145" t="s">
        <v>10</v>
      </c>
      <c r="I886" s="145"/>
      <c r="J886" s="145"/>
      <c r="K886" s="145"/>
      <c r="L886" s="145"/>
      <c r="M886" s="145"/>
      <c r="N886" s="145"/>
      <c r="O886" s="145"/>
      <c r="P886" s="145" t="s">
        <v>12</v>
      </c>
      <c r="Q886" s="145" t="s">
        <v>13</v>
      </c>
      <c r="R886" s="145" t="s">
        <v>14</v>
      </c>
      <c r="S886" s="167" t="s">
        <v>76</v>
      </c>
      <c r="T886" s="168"/>
      <c r="U886" s="168"/>
      <c r="V886" s="169"/>
    </row>
    <row r="887" s="166" customFormat="true" ht="18" hidden="false" customHeight="true" outlineLevel="0" collapsed="false">
      <c r="B887" s="145"/>
      <c r="C887" s="145"/>
      <c r="D887" s="145"/>
      <c r="E887" s="145"/>
      <c r="F887" s="145"/>
      <c r="G887" s="145"/>
      <c r="H887" s="144" t="s">
        <v>101</v>
      </c>
      <c r="I887" s="144" t="s">
        <v>102</v>
      </c>
      <c r="J887" s="144" t="s">
        <v>103</v>
      </c>
      <c r="K887" s="144" t="s">
        <v>18</v>
      </c>
      <c r="L887" s="144" t="s">
        <v>19</v>
      </c>
      <c r="M887" s="144" t="s">
        <v>104</v>
      </c>
      <c r="N887" s="144" t="s">
        <v>21</v>
      </c>
      <c r="O887" s="144" t="s">
        <v>22</v>
      </c>
      <c r="P887" s="145"/>
      <c r="Q887" s="145"/>
      <c r="R887" s="145"/>
      <c r="S887" s="167"/>
      <c r="T887" s="168"/>
      <c r="U887" s="168"/>
      <c r="V887" s="169"/>
    </row>
    <row r="888" s="177" customFormat="true" ht="18" hidden="false" customHeight="true" outlineLevel="0" collapsed="false">
      <c r="A888" s="172"/>
      <c r="B888" s="173" t="n">
        <v>50</v>
      </c>
      <c r="C888" s="173" t="n">
        <f aca="false">S1!C58</f>
        <v>54</v>
      </c>
      <c r="D888" s="174" t="str">
        <f aca="false">Ave!C54</f>
        <v>ፊርደውስ ጋሻው ብርሀኑ</v>
      </c>
      <c r="E888" s="173" t="str">
        <f aca="false">S1!E54</f>
        <v>F</v>
      </c>
      <c r="F888" s="173" t="n">
        <f aca="false">S1!F54</f>
        <v>7</v>
      </c>
      <c r="G888" s="173" t="s">
        <v>116</v>
      </c>
      <c r="H888" s="175" t="n">
        <f aca="false">S1!G54</f>
        <v>71</v>
      </c>
      <c r="I888" s="175" t="n">
        <f aca="false">S1!H54</f>
        <v>59</v>
      </c>
      <c r="J888" s="175" t="n">
        <f aca="false">S1!I54</f>
        <v>88</v>
      </c>
      <c r="K888" s="175" t="n">
        <f aca="false">S1!J54</f>
        <v>73</v>
      </c>
      <c r="L888" s="175" t="n">
        <f aca="false">S1!K54</f>
        <v>76</v>
      </c>
      <c r="M888" s="175" t="n">
        <f aca="false">S1!L54</f>
        <v>77</v>
      </c>
      <c r="N888" s="175" t="n">
        <f aca="false">S1!M54</f>
        <v>71</v>
      </c>
      <c r="O888" s="175" t="n">
        <f aca="false">S1!N54</f>
        <v>71</v>
      </c>
      <c r="P888" s="173" t="n">
        <f aca="false">S1!P54</f>
        <v>586</v>
      </c>
      <c r="Q888" s="175" t="n">
        <f aca="false">S1!Q54</f>
        <v>73.25</v>
      </c>
      <c r="R888" s="173" t="n">
        <f aca="false">S1!R54</f>
        <v>35</v>
      </c>
      <c r="S888" s="176" t="str">
        <f aca="false">Ave!Q54</f>
        <v>ተዛውራለች</v>
      </c>
      <c r="T888" s="172"/>
      <c r="U888" s="172"/>
      <c r="V888" s="172"/>
      <c r="W888" s="172"/>
      <c r="X888" s="172"/>
      <c r="Y888" s="172"/>
      <c r="Z888" s="172"/>
      <c r="AA888" s="172"/>
      <c r="AB888" s="172"/>
      <c r="AC888" s="172"/>
      <c r="AD888" s="172"/>
      <c r="AE888" s="172"/>
      <c r="AF888" s="172"/>
      <c r="AG888" s="172"/>
      <c r="AH888" s="172"/>
      <c r="AI888" s="172"/>
      <c r="AJ888" s="172"/>
      <c r="AK888" s="172"/>
    </row>
    <row r="889" s="177" customFormat="true" ht="18" hidden="false" customHeight="true" outlineLevel="0" collapsed="false">
      <c r="A889" s="172"/>
      <c r="B889" s="173"/>
      <c r="C889" s="173"/>
      <c r="D889" s="174"/>
      <c r="E889" s="173"/>
      <c r="F889" s="173"/>
      <c r="G889" s="173" t="s">
        <v>117</v>
      </c>
      <c r="H889" s="175" t="n">
        <f aca="false">S2!G54</f>
        <v>71</v>
      </c>
      <c r="I889" s="175" t="n">
        <f aca="false">S2!H54</f>
        <v>59</v>
      </c>
      <c r="J889" s="175" t="n">
        <f aca="false">S2!I54</f>
        <v>88</v>
      </c>
      <c r="K889" s="175" t="n">
        <f aca="false">S2!J54</f>
        <v>73</v>
      </c>
      <c r="L889" s="175" t="n">
        <f aca="false">S2!K54</f>
        <v>76</v>
      </c>
      <c r="M889" s="175" t="n">
        <f aca="false">S2!L54</f>
        <v>77</v>
      </c>
      <c r="N889" s="175" t="n">
        <f aca="false">S2!M54</f>
        <v>71</v>
      </c>
      <c r="O889" s="175" t="n">
        <f aca="false">S2!N54</f>
        <v>71</v>
      </c>
      <c r="P889" s="173" t="n">
        <f aca="false">S2!P54</f>
        <v>586</v>
      </c>
      <c r="Q889" s="178" t="n">
        <f aca="false">S2!Q54</f>
        <v>73.25</v>
      </c>
      <c r="R889" s="173" t="n">
        <f aca="false">S2!R54</f>
        <v>35</v>
      </c>
      <c r="S889" s="176"/>
      <c r="T889" s="172"/>
      <c r="U889" s="172"/>
      <c r="V889" s="172"/>
      <c r="W889" s="172"/>
      <c r="X889" s="172"/>
      <c r="Y889" s="172"/>
      <c r="Z889" s="172"/>
      <c r="AA889" s="172"/>
      <c r="AB889" s="172"/>
      <c r="AC889" s="172"/>
      <c r="AD889" s="172"/>
      <c r="AE889" s="172"/>
      <c r="AF889" s="172"/>
      <c r="AG889" s="172"/>
      <c r="AH889" s="172"/>
      <c r="AI889" s="172"/>
      <c r="AJ889" s="172"/>
      <c r="AK889" s="172"/>
    </row>
    <row r="890" s="177" customFormat="true" ht="18" hidden="false" customHeight="true" outlineLevel="0" collapsed="false">
      <c r="A890" s="172"/>
      <c r="B890" s="173"/>
      <c r="C890" s="173"/>
      <c r="D890" s="174"/>
      <c r="E890" s="173"/>
      <c r="F890" s="173"/>
      <c r="G890" s="173" t="s">
        <v>13</v>
      </c>
      <c r="H890" s="175" t="n">
        <f aca="false">Ave!F54</f>
        <v>71</v>
      </c>
      <c r="I890" s="175" t="n">
        <f aca="false">Ave!G54</f>
        <v>59</v>
      </c>
      <c r="J890" s="175" t="n">
        <f aca="false">Ave!H54</f>
        <v>88</v>
      </c>
      <c r="K890" s="175" t="n">
        <f aca="false">Ave!I54</f>
        <v>73</v>
      </c>
      <c r="L890" s="175" t="n">
        <f aca="false">Ave!J54</f>
        <v>76</v>
      </c>
      <c r="M890" s="175" t="n">
        <f aca="false">Ave!K54</f>
        <v>77</v>
      </c>
      <c r="N890" s="175" t="n">
        <f aca="false">Ave!L54</f>
        <v>71</v>
      </c>
      <c r="O890" s="175" t="n">
        <f aca="false">Ave!M54</f>
        <v>71</v>
      </c>
      <c r="P890" s="173" t="n">
        <f aca="false">Ave!N54</f>
        <v>586</v>
      </c>
      <c r="Q890" s="175" t="n">
        <f aca="false">Ave!O54</f>
        <v>73.25</v>
      </c>
      <c r="R890" s="173" t="n">
        <f aca="false">Ave!P54</f>
        <v>35</v>
      </c>
      <c r="S890" s="176"/>
      <c r="T890" s="172"/>
      <c r="U890" s="172"/>
      <c r="V890" s="172"/>
      <c r="W890" s="172"/>
      <c r="X890" s="172"/>
      <c r="Y890" s="172"/>
      <c r="Z890" s="172"/>
      <c r="AA890" s="172"/>
      <c r="AB890" s="172"/>
      <c r="AC890" s="172"/>
      <c r="AD890" s="172"/>
      <c r="AE890" s="172"/>
      <c r="AF890" s="172"/>
      <c r="AG890" s="172"/>
      <c r="AH890" s="172"/>
      <c r="AI890" s="172"/>
      <c r="AJ890" s="172"/>
      <c r="AK890" s="172"/>
    </row>
    <row r="891" s="101" customFormat="true" ht="15" hidden="false" customHeight="true" outlineLevel="0" collapsed="false">
      <c r="B891" s="151"/>
      <c r="C891" s="151"/>
      <c r="D891" s="151"/>
      <c r="E891" s="151"/>
      <c r="F891" s="151"/>
      <c r="G891" s="151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2"/>
      <c r="T891" s="152"/>
      <c r="U891" s="152"/>
      <c r="V891" s="153"/>
    </row>
    <row r="892" s="101" customFormat="true" ht="15" hidden="false" customHeight="true" outlineLevel="0" collapsed="false">
      <c r="B892" s="154" t="s">
        <v>107</v>
      </c>
      <c r="C892" s="154"/>
      <c r="D892" s="154"/>
      <c r="E892" s="154"/>
      <c r="F892" s="155" t="s">
        <v>108</v>
      </c>
      <c r="G892" s="155"/>
      <c r="H892" s="155"/>
      <c r="I892" s="155"/>
      <c r="J892" s="155"/>
      <c r="K892" s="155"/>
      <c r="L892" s="155"/>
      <c r="M892" s="155"/>
      <c r="N892" s="156" t="s">
        <v>109</v>
      </c>
      <c r="O892" s="156"/>
      <c r="P892" s="156"/>
      <c r="Q892" s="156"/>
      <c r="R892" s="156"/>
      <c r="S892" s="156"/>
      <c r="T892" s="156"/>
      <c r="U892" s="156"/>
      <c r="V892" s="156"/>
    </row>
    <row r="893" s="101" customFormat="true" ht="15" hidden="false" customHeight="true" outlineLevel="0" collapsed="false">
      <c r="B893" s="155" t="s">
        <v>110</v>
      </c>
      <c r="C893" s="155"/>
      <c r="D893" s="155"/>
      <c r="E893" s="155"/>
      <c r="F893" s="155"/>
      <c r="G893" s="155"/>
      <c r="H893" s="155"/>
      <c r="I893" s="155"/>
      <c r="J893" s="155"/>
      <c r="K893" s="155"/>
      <c r="L893" s="155"/>
      <c r="M893" s="155"/>
      <c r="N893" s="157" t="s">
        <v>115</v>
      </c>
      <c r="O893" s="157"/>
      <c r="P893" s="157"/>
      <c r="Q893" s="157"/>
      <c r="R893" s="157"/>
      <c r="S893" s="157"/>
      <c r="T893" s="157"/>
      <c r="U893" s="157"/>
      <c r="V893" s="157"/>
    </row>
    <row r="894" s="101" customFormat="true" ht="15" hidden="false" customHeight="true" outlineLevel="0" collapsed="false">
      <c r="B894" s="155" t="s">
        <v>110</v>
      </c>
      <c r="C894" s="155"/>
      <c r="D894" s="155"/>
      <c r="E894" s="155"/>
      <c r="F894" s="155"/>
      <c r="G894" s="155"/>
      <c r="H894" s="155"/>
      <c r="I894" s="155"/>
      <c r="J894" s="155"/>
      <c r="K894" s="155"/>
      <c r="L894" s="155"/>
      <c r="M894" s="155"/>
      <c r="N894" s="152"/>
      <c r="O894" s="152"/>
      <c r="P894" s="152"/>
      <c r="Q894" s="152"/>
      <c r="R894" s="152"/>
      <c r="S894" s="152"/>
      <c r="T894" s="152"/>
      <c r="U894" s="152"/>
      <c r="V894" s="153"/>
    </row>
    <row r="895" s="101" customFormat="true" ht="15" hidden="false" customHeight="true" outlineLevel="0" collapsed="false">
      <c r="B895" s="158"/>
      <c r="C895" s="158"/>
      <c r="D895" s="158"/>
      <c r="E895" s="158"/>
      <c r="F895" s="158"/>
      <c r="G895" s="158"/>
      <c r="H895" s="158"/>
      <c r="I895" s="158"/>
      <c r="J895" s="158"/>
      <c r="K895" s="158"/>
      <c r="L895" s="158"/>
      <c r="M895" s="158"/>
      <c r="N895" s="156" t="s">
        <v>112</v>
      </c>
      <c r="O895" s="156"/>
      <c r="P895" s="156"/>
      <c r="Q895" s="156"/>
      <c r="R895" s="156"/>
      <c r="S895" s="156"/>
      <c r="T895" s="156"/>
      <c r="U895" s="156"/>
      <c r="V895" s="156"/>
    </row>
    <row r="896" s="101" customFormat="true" ht="15" hidden="false" customHeight="true" outlineLevel="0" collapsed="false">
      <c r="B896" s="159" t="s">
        <v>113</v>
      </c>
      <c r="C896" s="159"/>
      <c r="D896" s="159"/>
      <c r="E896" s="159"/>
      <c r="F896" s="159"/>
      <c r="G896" s="159"/>
      <c r="H896" s="159"/>
      <c r="I896" s="159"/>
      <c r="J896" s="159"/>
      <c r="K896" s="159"/>
      <c r="L896" s="159"/>
      <c r="M896" s="159"/>
      <c r="N896" s="152"/>
      <c r="O896" s="152"/>
      <c r="P896" s="152"/>
      <c r="Q896" s="152"/>
      <c r="R896" s="152"/>
      <c r="S896" s="152"/>
      <c r="T896" s="152"/>
      <c r="U896" s="152"/>
      <c r="V896" s="153"/>
    </row>
    <row r="897" s="101" customFormat="true" ht="15" hidden="false" customHeight="true" outlineLevel="0" collapsed="false">
      <c r="B897" s="152"/>
      <c r="C897" s="152"/>
      <c r="D897" s="152"/>
      <c r="E897" s="152"/>
      <c r="F897" s="152"/>
      <c r="G897" s="152"/>
      <c r="H897" s="152"/>
      <c r="I897" s="152"/>
      <c r="J897" s="152"/>
      <c r="K897" s="152"/>
      <c r="L897" s="152"/>
      <c r="M897" s="152"/>
      <c r="N897" s="152"/>
      <c r="O897" s="152"/>
      <c r="P897" s="152"/>
      <c r="Q897" s="152"/>
      <c r="R897" s="152"/>
      <c r="S897" s="152"/>
      <c r="T897" s="152"/>
      <c r="U897" s="152"/>
      <c r="V897" s="153"/>
    </row>
    <row r="898" s="101" customFormat="true" ht="15" hidden="false" customHeight="true" outlineLevel="0" collapsed="false">
      <c r="B898" s="159" t="s">
        <v>114</v>
      </c>
      <c r="C898" s="159"/>
      <c r="D898" s="159"/>
      <c r="E898" s="159"/>
      <c r="F898" s="159"/>
      <c r="G898" s="159"/>
      <c r="H898" s="159"/>
      <c r="I898" s="159"/>
      <c r="J898" s="159"/>
      <c r="K898" s="159"/>
      <c r="L898" s="159"/>
      <c r="M898" s="159"/>
      <c r="N898" s="152"/>
      <c r="O898" s="152"/>
      <c r="P898" s="152"/>
      <c r="Q898" s="152"/>
      <c r="R898" s="152"/>
      <c r="S898" s="152"/>
      <c r="T898" s="152"/>
      <c r="U898" s="152"/>
      <c r="V898" s="153"/>
    </row>
    <row r="899" s="101" customFormat="true" ht="15" hidden="false" customHeight="true" outlineLevel="0" collapsed="false">
      <c r="B899" s="160"/>
      <c r="C899" s="160"/>
      <c r="D899" s="160"/>
      <c r="E899" s="160"/>
      <c r="F899" s="160"/>
      <c r="G899" s="160"/>
      <c r="H899" s="160"/>
      <c r="I899" s="160"/>
      <c r="J899" s="160"/>
      <c r="K899" s="160"/>
      <c r="L899" s="160"/>
      <c r="M899" s="160"/>
      <c r="N899" s="152"/>
      <c r="O899" s="152"/>
      <c r="P899" s="152"/>
      <c r="Q899" s="152"/>
      <c r="R899" s="152"/>
      <c r="S899" s="152"/>
      <c r="T899" s="152"/>
      <c r="U899" s="152"/>
      <c r="V899" s="153"/>
    </row>
    <row r="900" s="101" customFormat="true" ht="15" hidden="false" customHeight="true" outlineLevel="0" collapsed="false">
      <c r="B900" s="158"/>
      <c r="C900" s="158"/>
      <c r="D900" s="158"/>
      <c r="E900" s="158"/>
      <c r="F900" s="158"/>
      <c r="G900" s="158"/>
      <c r="H900" s="158"/>
      <c r="I900" s="158"/>
      <c r="J900" s="158"/>
      <c r="K900" s="158"/>
      <c r="L900" s="158"/>
      <c r="M900" s="158"/>
      <c r="N900" s="152"/>
      <c r="O900" s="152"/>
      <c r="P900" s="152"/>
      <c r="Q900" s="152"/>
      <c r="R900" s="152"/>
      <c r="S900" s="152"/>
      <c r="T900" s="152"/>
      <c r="U900" s="152"/>
      <c r="V900" s="153"/>
    </row>
    <row r="901" s="161" customFormat="true" ht="15" hidden="false" customHeight="true" outlineLevel="0" collapsed="false">
      <c r="B901" s="162"/>
      <c r="C901" s="162"/>
      <c r="D901" s="163" t="s">
        <v>0</v>
      </c>
      <c r="E901" s="161" t="s">
        <v>1</v>
      </c>
      <c r="M901" s="161" t="s">
        <v>100</v>
      </c>
      <c r="V901" s="164"/>
    </row>
    <row r="902" s="161" customFormat="true" ht="15" hidden="false" customHeight="true" outlineLevel="0" collapsed="false">
      <c r="B902" s="162"/>
      <c r="C902" s="162"/>
      <c r="D902" s="163"/>
      <c r="E902" s="165"/>
      <c r="F902" s="165"/>
      <c r="G902" s="165"/>
      <c r="H902" s="165" t="s">
        <v>3</v>
      </c>
      <c r="I902" s="165"/>
      <c r="J902" s="165"/>
      <c r="K902" s="161" t="s">
        <v>4</v>
      </c>
      <c r="V902" s="164"/>
    </row>
    <row r="903" s="166" customFormat="true" ht="18" hidden="false" customHeight="true" outlineLevel="0" collapsed="false">
      <c r="B903" s="145" t="s">
        <v>5</v>
      </c>
      <c r="C903" s="145"/>
      <c r="D903" s="145" t="s">
        <v>7</v>
      </c>
      <c r="E903" s="145" t="s">
        <v>8</v>
      </c>
      <c r="F903" s="145" t="s">
        <v>9</v>
      </c>
      <c r="G903" s="145" t="s">
        <v>88</v>
      </c>
      <c r="H903" s="145" t="s">
        <v>10</v>
      </c>
      <c r="I903" s="145"/>
      <c r="J903" s="145"/>
      <c r="K903" s="145"/>
      <c r="L903" s="145"/>
      <c r="M903" s="145"/>
      <c r="N903" s="145"/>
      <c r="O903" s="145"/>
      <c r="P903" s="145" t="s">
        <v>12</v>
      </c>
      <c r="Q903" s="145" t="s">
        <v>13</v>
      </c>
      <c r="R903" s="145" t="s">
        <v>14</v>
      </c>
      <c r="S903" s="167" t="s">
        <v>76</v>
      </c>
      <c r="T903" s="168"/>
      <c r="U903" s="168"/>
      <c r="V903" s="169"/>
    </row>
    <row r="904" s="166" customFormat="true" ht="18" hidden="false" customHeight="true" outlineLevel="0" collapsed="false">
      <c r="B904" s="145"/>
      <c r="C904" s="145"/>
      <c r="D904" s="145"/>
      <c r="E904" s="145"/>
      <c r="F904" s="145"/>
      <c r="G904" s="145"/>
      <c r="H904" s="144" t="s">
        <v>101</v>
      </c>
      <c r="I904" s="144" t="s">
        <v>102</v>
      </c>
      <c r="J904" s="144" t="s">
        <v>103</v>
      </c>
      <c r="K904" s="144" t="s">
        <v>18</v>
      </c>
      <c r="L904" s="144" t="s">
        <v>19</v>
      </c>
      <c r="M904" s="144" t="s">
        <v>104</v>
      </c>
      <c r="N904" s="144" t="s">
        <v>21</v>
      </c>
      <c r="O904" s="144" t="s">
        <v>22</v>
      </c>
      <c r="P904" s="145"/>
      <c r="Q904" s="145"/>
      <c r="R904" s="145"/>
      <c r="S904" s="167"/>
      <c r="T904" s="168"/>
      <c r="U904" s="168"/>
      <c r="V904" s="169"/>
    </row>
    <row r="905" s="177" customFormat="true" ht="18" hidden="false" customHeight="true" outlineLevel="0" collapsed="false">
      <c r="A905" s="172"/>
      <c r="B905" s="173" t="n">
        <v>51</v>
      </c>
      <c r="C905" s="173" t="n">
        <f aca="false">S1!C61</f>
        <v>57</v>
      </c>
      <c r="D905" s="174" t="n">
        <f aca="false">Ave!C55</f>
        <v>0</v>
      </c>
      <c r="E905" s="173" t="n">
        <f aca="false">S1!E55</f>
        <v>0</v>
      </c>
      <c r="F905" s="173" t="n">
        <f aca="false">S1!F55</f>
        <v>0</v>
      </c>
      <c r="G905" s="173" t="s">
        <v>116</v>
      </c>
      <c r="H905" s="175" t="n">
        <f aca="false">S1!G55</f>
        <v>0</v>
      </c>
      <c r="I905" s="175" t="n">
        <f aca="false">S1!H55</f>
        <v>0</v>
      </c>
      <c r="J905" s="175" t="n">
        <f aca="false">S1!I55</f>
        <v>0</v>
      </c>
      <c r="K905" s="175" t="n">
        <f aca="false">S1!J55</f>
        <v>0</v>
      </c>
      <c r="L905" s="175" t="n">
        <f aca="false">S1!K55</f>
        <v>0</v>
      </c>
      <c r="M905" s="175" t="n">
        <f aca="false">S1!L55</f>
        <v>0</v>
      </c>
      <c r="N905" s="175" t="n">
        <f aca="false">S1!M55</f>
        <v>0</v>
      </c>
      <c r="O905" s="175" t="n">
        <f aca="false">S1!N55</f>
        <v>0</v>
      </c>
      <c r="P905" s="173" t="str">
        <f aca="false">S1!P55</f>
        <v/>
      </c>
      <c r="Q905" s="175" t="str">
        <f aca="false">S1!Q55</f>
        <v/>
      </c>
      <c r="R905" s="173" t="str">
        <f aca="false">S1!R55</f>
        <v/>
      </c>
      <c r="S905" s="176" t="str">
        <f aca="false">Ave!Q55</f>
        <v>-</v>
      </c>
      <c r="T905" s="172"/>
      <c r="U905" s="172"/>
      <c r="V905" s="172"/>
      <c r="W905" s="172"/>
      <c r="X905" s="172"/>
      <c r="Y905" s="172"/>
      <c r="Z905" s="172"/>
      <c r="AA905" s="172"/>
      <c r="AB905" s="172"/>
      <c r="AC905" s="172"/>
      <c r="AD905" s="172"/>
      <c r="AE905" s="172"/>
      <c r="AF905" s="172"/>
      <c r="AG905" s="172"/>
      <c r="AH905" s="172"/>
      <c r="AI905" s="172"/>
      <c r="AJ905" s="172"/>
      <c r="AK905" s="172"/>
    </row>
    <row r="906" s="177" customFormat="true" ht="18" hidden="false" customHeight="true" outlineLevel="0" collapsed="false">
      <c r="A906" s="172"/>
      <c r="B906" s="173"/>
      <c r="C906" s="173"/>
      <c r="D906" s="174"/>
      <c r="E906" s="173"/>
      <c r="F906" s="173"/>
      <c r="G906" s="173" t="s">
        <v>117</v>
      </c>
      <c r="H906" s="175" t="n">
        <f aca="false">S2!G55</f>
        <v>0</v>
      </c>
      <c r="I906" s="175" t="n">
        <f aca="false">S2!H55</f>
        <v>0</v>
      </c>
      <c r="J906" s="175" t="n">
        <f aca="false">S2!I55</f>
        <v>0</v>
      </c>
      <c r="K906" s="175" t="n">
        <f aca="false">S2!J55</f>
        <v>0</v>
      </c>
      <c r="L906" s="175" t="n">
        <f aca="false">S2!K55</f>
        <v>0</v>
      </c>
      <c r="M906" s="175" t="n">
        <f aca="false">S2!L55</f>
        <v>0</v>
      </c>
      <c r="N906" s="175" t="n">
        <f aca="false">S2!M55</f>
        <v>0</v>
      </c>
      <c r="O906" s="175" t="n">
        <f aca="false">S2!N55</f>
        <v>0</v>
      </c>
      <c r="P906" s="173" t="str">
        <f aca="false">S2!P55</f>
        <v/>
      </c>
      <c r="Q906" s="175" t="str">
        <f aca="false">S2!Q55</f>
        <v/>
      </c>
      <c r="R906" s="173" t="str">
        <f aca="false">S2!R55</f>
        <v/>
      </c>
      <c r="S906" s="176"/>
      <c r="T906" s="172"/>
      <c r="U906" s="172"/>
      <c r="V906" s="172"/>
      <c r="W906" s="172"/>
      <c r="X906" s="172"/>
      <c r="Y906" s="172"/>
      <c r="Z906" s="172"/>
      <c r="AA906" s="172"/>
      <c r="AB906" s="172"/>
      <c r="AC906" s="172"/>
      <c r="AD906" s="172"/>
      <c r="AE906" s="172"/>
      <c r="AF906" s="172"/>
      <c r="AG906" s="172"/>
      <c r="AH906" s="172"/>
      <c r="AI906" s="172"/>
      <c r="AJ906" s="172"/>
      <c r="AK906" s="172"/>
    </row>
    <row r="907" s="177" customFormat="true" ht="18" hidden="false" customHeight="true" outlineLevel="0" collapsed="false">
      <c r="A907" s="172"/>
      <c r="B907" s="173"/>
      <c r="C907" s="173"/>
      <c r="D907" s="174"/>
      <c r="E907" s="173"/>
      <c r="F907" s="173"/>
      <c r="G907" s="173" t="s">
        <v>13</v>
      </c>
      <c r="H907" s="175" t="str">
        <f aca="false">Ave!F55</f>
        <v/>
      </c>
      <c r="I907" s="175" t="str">
        <f aca="false">Ave!G55</f>
        <v/>
      </c>
      <c r="J907" s="175" t="str">
        <f aca="false">Ave!H55</f>
        <v/>
      </c>
      <c r="K907" s="175" t="str">
        <f aca="false">Ave!I55</f>
        <v/>
      </c>
      <c r="L907" s="175" t="str">
        <f aca="false">Ave!J55</f>
        <v/>
      </c>
      <c r="M907" s="175" t="str">
        <f aca="false">Ave!K55</f>
        <v/>
      </c>
      <c r="N907" s="175" t="str">
        <f aca="false">Ave!L55</f>
        <v/>
      </c>
      <c r="O907" s="175" t="str">
        <f aca="false">Ave!M55</f>
        <v/>
      </c>
      <c r="P907" s="173" t="str">
        <f aca="false">Ave!N55</f>
        <v/>
      </c>
      <c r="Q907" s="175" t="str">
        <f aca="false">Ave!O55</f>
        <v/>
      </c>
      <c r="R907" s="173" t="str">
        <f aca="false">Ave!P55</f>
        <v/>
      </c>
      <c r="S907" s="176"/>
      <c r="T907" s="172"/>
      <c r="U907" s="172"/>
      <c r="V907" s="172"/>
      <c r="W907" s="172"/>
      <c r="X907" s="172"/>
      <c r="Y907" s="172"/>
      <c r="Z907" s="172"/>
      <c r="AA907" s="172"/>
      <c r="AB907" s="172"/>
      <c r="AC907" s="172"/>
      <c r="AD907" s="172"/>
      <c r="AE907" s="172"/>
      <c r="AF907" s="172"/>
      <c r="AG907" s="172"/>
      <c r="AH907" s="172"/>
      <c r="AI907" s="172"/>
      <c r="AJ907" s="172"/>
      <c r="AK907" s="172"/>
    </row>
    <row r="908" s="101" customFormat="true" ht="15" hidden="false" customHeight="true" outlineLevel="0" collapsed="false">
      <c r="B908" s="151"/>
      <c r="C908" s="151"/>
      <c r="D908" s="151"/>
      <c r="E908" s="151"/>
      <c r="F908" s="151"/>
      <c r="G908" s="151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2"/>
      <c r="T908" s="152"/>
      <c r="U908" s="152"/>
      <c r="V908" s="153"/>
    </row>
    <row r="909" s="101" customFormat="true" ht="15" hidden="false" customHeight="true" outlineLevel="0" collapsed="false">
      <c r="B909" s="154" t="s">
        <v>107</v>
      </c>
      <c r="C909" s="154"/>
      <c r="D909" s="154"/>
      <c r="E909" s="154"/>
      <c r="F909" s="155" t="s">
        <v>108</v>
      </c>
      <c r="G909" s="155"/>
      <c r="H909" s="155"/>
      <c r="I909" s="155"/>
      <c r="J909" s="155"/>
      <c r="K909" s="155"/>
      <c r="L909" s="155"/>
      <c r="M909" s="155"/>
      <c r="N909" s="156" t="s">
        <v>109</v>
      </c>
      <c r="O909" s="156"/>
      <c r="P909" s="156"/>
      <c r="Q909" s="156"/>
      <c r="R909" s="156"/>
      <c r="S909" s="156"/>
      <c r="T909" s="156"/>
      <c r="U909" s="156"/>
      <c r="V909" s="156"/>
    </row>
    <row r="910" s="101" customFormat="true" ht="15" hidden="false" customHeight="true" outlineLevel="0" collapsed="false">
      <c r="B910" s="155" t="s">
        <v>110</v>
      </c>
      <c r="C910" s="155"/>
      <c r="D910" s="155"/>
      <c r="E910" s="155"/>
      <c r="F910" s="155"/>
      <c r="G910" s="155"/>
      <c r="H910" s="155"/>
      <c r="I910" s="155"/>
      <c r="J910" s="155"/>
      <c r="K910" s="155"/>
      <c r="L910" s="155"/>
      <c r="M910" s="155"/>
      <c r="N910" s="157" t="s">
        <v>115</v>
      </c>
      <c r="O910" s="157"/>
      <c r="P910" s="157"/>
      <c r="Q910" s="157"/>
      <c r="R910" s="157"/>
      <c r="S910" s="157"/>
      <c r="T910" s="157"/>
      <c r="U910" s="157"/>
      <c r="V910" s="157"/>
    </row>
    <row r="911" s="101" customFormat="true" ht="15" hidden="false" customHeight="true" outlineLevel="0" collapsed="false">
      <c r="B911" s="155" t="s">
        <v>110</v>
      </c>
      <c r="C911" s="155"/>
      <c r="D911" s="155"/>
      <c r="E911" s="155"/>
      <c r="F911" s="155"/>
      <c r="G911" s="155"/>
      <c r="H911" s="155"/>
      <c r="I911" s="155"/>
      <c r="J911" s="155"/>
      <c r="K911" s="155"/>
      <c r="L911" s="155"/>
      <c r="M911" s="155"/>
      <c r="N911" s="152"/>
      <c r="O911" s="152"/>
      <c r="P911" s="152"/>
      <c r="Q911" s="152"/>
      <c r="R911" s="152"/>
      <c r="S911" s="152"/>
      <c r="T911" s="152"/>
      <c r="U911" s="152"/>
      <c r="V911" s="153"/>
    </row>
    <row r="912" s="101" customFormat="true" ht="15" hidden="false" customHeight="true" outlineLevel="0" collapsed="false">
      <c r="B912" s="158"/>
      <c r="C912" s="158"/>
      <c r="D912" s="158"/>
      <c r="E912" s="158"/>
      <c r="F912" s="158"/>
      <c r="G912" s="158"/>
      <c r="H912" s="158"/>
      <c r="I912" s="158"/>
      <c r="J912" s="158"/>
      <c r="K912" s="158"/>
      <c r="L912" s="158"/>
      <c r="M912" s="158"/>
      <c r="N912" s="156" t="s">
        <v>112</v>
      </c>
      <c r="O912" s="156"/>
      <c r="P912" s="156"/>
      <c r="Q912" s="156"/>
      <c r="R912" s="156"/>
      <c r="S912" s="156"/>
      <c r="T912" s="156"/>
      <c r="U912" s="156"/>
      <c r="V912" s="156"/>
    </row>
    <row r="913" s="101" customFormat="true" ht="15" hidden="false" customHeight="true" outlineLevel="0" collapsed="false">
      <c r="B913" s="159" t="s">
        <v>113</v>
      </c>
      <c r="C913" s="159"/>
      <c r="D913" s="159"/>
      <c r="E913" s="159"/>
      <c r="F913" s="159"/>
      <c r="G913" s="159"/>
      <c r="H913" s="159"/>
      <c r="I913" s="159"/>
      <c r="J913" s="159"/>
      <c r="K913" s="159"/>
      <c r="L913" s="159"/>
      <c r="M913" s="159"/>
      <c r="N913" s="152"/>
      <c r="O913" s="152"/>
      <c r="P913" s="152"/>
      <c r="Q913" s="152"/>
      <c r="R913" s="152"/>
      <c r="S913" s="152"/>
      <c r="T913" s="152"/>
      <c r="U913" s="152"/>
      <c r="V913" s="153"/>
    </row>
    <row r="914" s="101" customFormat="true" ht="15" hidden="false" customHeight="true" outlineLevel="0" collapsed="false">
      <c r="B914" s="152"/>
      <c r="C914" s="152"/>
      <c r="D914" s="152"/>
      <c r="E914" s="152"/>
      <c r="F914" s="152"/>
      <c r="G914" s="152"/>
      <c r="H914" s="152"/>
      <c r="I914" s="152"/>
      <c r="J914" s="152"/>
      <c r="K914" s="152"/>
      <c r="L914" s="152"/>
      <c r="M914" s="152"/>
      <c r="N914" s="152"/>
      <c r="O914" s="152"/>
      <c r="P914" s="152"/>
      <c r="Q914" s="152"/>
      <c r="R914" s="152"/>
      <c r="S914" s="152"/>
      <c r="T914" s="152"/>
      <c r="U914" s="152"/>
      <c r="V914" s="153"/>
    </row>
    <row r="915" s="101" customFormat="true" ht="15" hidden="false" customHeight="true" outlineLevel="0" collapsed="false">
      <c r="B915" s="159" t="s">
        <v>114</v>
      </c>
      <c r="C915" s="159"/>
      <c r="D915" s="159"/>
      <c r="E915" s="159"/>
      <c r="F915" s="159"/>
      <c r="G915" s="159"/>
      <c r="H915" s="159"/>
      <c r="I915" s="159"/>
      <c r="J915" s="159"/>
      <c r="K915" s="159"/>
      <c r="L915" s="159"/>
      <c r="M915" s="159"/>
      <c r="N915" s="152"/>
      <c r="O915" s="152"/>
      <c r="P915" s="152"/>
      <c r="Q915" s="152"/>
      <c r="R915" s="152"/>
      <c r="S915" s="152"/>
      <c r="T915" s="152"/>
      <c r="U915" s="152"/>
      <c r="V915" s="153"/>
    </row>
    <row r="916" s="101" customFormat="true" ht="15" hidden="false" customHeight="true" outlineLevel="0" collapsed="false">
      <c r="B916" s="160"/>
      <c r="C916" s="160"/>
      <c r="D916" s="160"/>
      <c r="E916" s="160"/>
      <c r="F916" s="160"/>
      <c r="G916" s="160"/>
      <c r="H916" s="160"/>
      <c r="I916" s="160"/>
      <c r="J916" s="160"/>
      <c r="K916" s="160"/>
      <c r="L916" s="160"/>
      <c r="M916" s="160"/>
      <c r="N916" s="152"/>
      <c r="O916" s="152"/>
      <c r="P916" s="152"/>
      <c r="Q916" s="152"/>
      <c r="R916" s="152"/>
      <c r="S916" s="152"/>
      <c r="T916" s="152"/>
      <c r="U916" s="152"/>
      <c r="V916" s="153"/>
    </row>
    <row r="917" s="101" customFormat="true" ht="15" hidden="false" customHeight="true" outlineLevel="0" collapsed="false">
      <c r="B917" s="160"/>
      <c r="C917" s="160"/>
      <c r="D917" s="160"/>
      <c r="E917" s="160"/>
      <c r="F917" s="160"/>
      <c r="G917" s="160"/>
      <c r="H917" s="160"/>
      <c r="I917" s="160"/>
      <c r="J917" s="160"/>
      <c r="K917" s="160"/>
      <c r="L917" s="160"/>
      <c r="M917" s="160"/>
      <c r="N917" s="152"/>
      <c r="O917" s="152"/>
      <c r="P917" s="152"/>
      <c r="Q917" s="152"/>
      <c r="R917" s="152"/>
      <c r="S917" s="152"/>
      <c r="T917" s="152"/>
      <c r="U917" s="152"/>
      <c r="V917" s="153"/>
    </row>
    <row r="918" s="101" customFormat="true" ht="15" hidden="false" customHeight="true" outlineLevel="0" collapsed="false">
      <c r="B918" s="160"/>
      <c r="C918" s="160"/>
      <c r="D918" s="160"/>
      <c r="E918" s="160"/>
      <c r="F918" s="160"/>
      <c r="G918" s="160"/>
      <c r="H918" s="160"/>
      <c r="I918" s="160"/>
      <c r="J918" s="160"/>
      <c r="K918" s="160"/>
      <c r="L918" s="160"/>
      <c r="M918" s="160"/>
      <c r="N918" s="152"/>
      <c r="O918" s="152"/>
      <c r="P918" s="152"/>
      <c r="Q918" s="152"/>
      <c r="R918" s="152"/>
      <c r="S918" s="152"/>
      <c r="T918" s="152"/>
      <c r="U918" s="152"/>
      <c r="V918" s="153"/>
    </row>
    <row r="919" s="101" customFormat="true" ht="15" hidden="false" customHeight="true" outlineLevel="0" collapsed="false">
      <c r="B919" s="158"/>
      <c r="C919" s="158"/>
      <c r="D919" s="158"/>
      <c r="E919" s="158"/>
      <c r="F919" s="158"/>
      <c r="G919" s="158"/>
      <c r="H919" s="158"/>
      <c r="I919" s="158"/>
      <c r="J919" s="158"/>
      <c r="K919" s="158"/>
      <c r="L919" s="158"/>
      <c r="M919" s="158"/>
      <c r="N919" s="152"/>
      <c r="O919" s="152"/>
      <c r="P919" s="152"/>
      <c r="Q919" s="152"/>
      <c r="R919" s="152"/>
      <c r="S919" s="152"/>
      <c r="T919" s="152"/>
      <c r="U919" s="152"/>
      <c r="V919" s="153"/>
    </row>
    <row r="920" s="161" customFormat="true" ht="15" hidden="false" customHeight="true" outlineLevel="0" collapsed="false">
      <c r="B920" s="162"/>
      <c r="C920" s="162"/>
      <c r="D920" s="163" t="s">
        <v>0</v>
      </c>
      <c r="E920" s="161" t="s">
        <v>1</v>
      </c>
      <c r="M920" s="161" t="s">
        <v>100</v>
      </c>
      <c r="V920" s="164"/>
    </row>
    <row r="921" s="161" customFormat="true" ht="15" hidden="false" customHeight="true" outlineLevel="0" collapsed="false">
      <c r="B921" s="162"/>
      <c r="C921" s="162"/>
      <c r="D921" s="163"/>
      <c r="E921" s="165"/>
      <c r="F921" s="165"/>
      <c r="G921" s="165"/>
      <c r="H921" s="165" t="s">
        <v>3</v>
      </c>
      <c r="I921" s="165"/>
      <c r="J921" s="165"/>
      <c r="K921" s="161" t="s">
        <v>4</v>
      </c>
      <c r="V921" s="164"/>
    </row>
    <row r="922" s="166" customFormat="true" ht="18" hidden="false" customHeight="true" outlineLevel="0" collapsed="false">
      <c r="B922" s="145" t="s">
        <v>5</v>
      </c>
      <c r="C922" s="145"/>
      <c r="D922" s="145" t="s">
        <v>7</v>
      </c>
      <c r="E922" s="145" t="s">
        <v>8</v>
      </c>
      <c r="F922" s="145" t="s">
        <v>9</v>
      </c>
      <c r="G922" s="145" t="s">
        <v>88</v>
      </c>
      <c r="H922" s="145" t="s">
        <v>10</v>
      </c>
      <c r="I922" s="145"/>
      <c r="J922" s="145"/>
      <c r="K922" s="145"/>
      <c r="L922" s="145"/>
      <c r="M922" s="145"/>
      <c r="N922" s="145"/>
      <c r="O922" s="145"/>
      <c r="P922" s="145" t="s">
        <v>12</v>
      </c>
      <c r="Q922" s="145" t="s">
        <v>13</v>
      </c>
      <c r="R922" s="145" t="s">
        <v>14</v>
      </c>
      <c r="S922" s="167" t="s">
        <v>76</v>
      </c>
      <c r="T922" s="168"/>
      <c r="U922" s="168"/>
      <c r="V922" s="169"/>
    </row>
    <row r="923" s="166" customFormat="true" ht="18" hidden="false" customHeight="true" outlineLevel="0" collapsed="false">
      <c r="B923" s="145"/>
      <c r="C923" s="145"/>
      <c r="D923" s="145"/>
      <c r="E923" s="145"/>
      <c r="F923" s="145"/>
      <c r="G923" s="145"/>
      <c r="H923" s="144" t="s">
        <v>101</v>
      </c>
      <c r="I923" s="144" t="s">
        <v>102</v>
      </c>
      <c r="J923" s="144" t="s">
        <v>103</v>
      </c>
      <c r="K923" s="144" t="s">
        <v>18</v>
      </c>
      <c r="L923" s="144" t="s">
        <v>19</v>
      </c>
      <c r="M923" s="144" t="s">
        <v>104</v>
      </c>
      <c r="N923" s="144" t="s">
        <v>21</v>
      </c>
      <c r="O923" s="144" t="s">
        <v>22</v>
      </c>
      <c r="P923" s="145"/>
      <c r="Q923" s="145"/>
      <c r="R923" s="145"/>
      <c r="S923" s="167"/>
      <c r="T923" s="168"/>
      <c r="U923" s="168"/>
      <c r="V923" s="169"/>
    </row>
    <row r="924" s="177" customFormat="true" ht="18" hidden="false" customHeight="true" outlineLevel="0" collapsed="false">
      <c r="A924" s="172"/>
      <c r="B924" s="173" t="n">
        <v>52</v>
      </c>
      <c r="C924" s="173" t="n">
        <f aca="false">S1!C62</f>
        <v>58</v>
      </c>
      <c r="D924" s="174" t="n">
        <f aca="false">Ave!C56</f>
        <v>0</v>
      </c>
      <c r="E924" s="173" t="n">
        <f aca="false">S1!E56</f>
        <v>0</v>
      </c>
      <c r="F924" s="173" t="n">
        <f aca="false">S1!F56</f>
        <v>0</v>
      </c>
      <c r="G924" s="173" t="s">
        <v>116</v>
      </c>
      <c r="H924" s="175" t="n">
        <f aca="false">S1!G56</f>
        <v>0</v>
      </c>
      <c r="I924" s="175" t="n">
        <f aca="false">S1!H56</f>
        <v>0</v>
      </c>
      <c r="J924" s="175" t="n">
        <f aca="false">S1!I56</f>
        <v>0</v>
      </c>
      <c r="K924" s="175" t="n">
        <f aca="false">S1!J56</f>
        <v>0</v>
      </c>
      <c r="L924" s="175" t="n">
        <f aca="false">S1!K56</f>
        <v>0</v>
      </c>
      <c r="M924" s="175" t="n">
        <f aca="false">S1!L56</f>
        <v>0</v>
      </c>
      <c r="N924" s="175" t="n">
        <f aca="false">S1!M56</f>
        <v>0</v>
      </c>
      <c r="O924" s="175" t="n">
        <f aca="false">S1!N56</f>
        <v>0</v>
      </c>
      <c r="P924" s="173" t="str">
        <f aca="false">S1!P56</f>
        <v/>
      </c>
      <c r="Q924" s="175" t="str">
        <f aca="false">S1!Q56</f>
        <v/>
      </c>
      <c r="R924" s="173" t="str">
        <f aca="false">S1!R56</f>
        <v/>
      </c>
      <c r="S924" s="176" t="str">
        <f aca="false">Ave!Q56</f>
        <v>-</v>
      </c>
      <c r="T924" s="172"/>
      <c r="U924" s="172"/>
      <c r="V924" s="172"/>
      <c r="W924" s="172"/>
      <c r="X924" s="172"/>
      <c r="Y924" s="172"/>
      <c r="Z924" s="172"/>
      <c r="AA924" s="172"/>
      <c r="AB924" s="172"/>
      <c r="AC924" s="172"/>
      <c r="AD924" s="172"/>
      <c r="AE924" s="172"/>
      <c r="AF924" s="172"/>
      <c r="AG924" s="172"/>
      <c r="AH924" s="172"/>
      <c r="AI924" s="172"/>
      <c r="AJ924" s="172"/>
      <c r="AK924" s="172"/>
    </row>
    <row r="925" s="177" customFormat="true" ht="18" hidden="false" customHeight="true" outlineLevel="0" collapsed="false">
      <c r="A925" s="172"/>
      <c r="B925" s="173"/>
      <c r="C925" s="173"/>
      <c r="D925" s="174"/>
      <c r="E925" s="173"/>
      <c r="F925" s="173"/>
      <c r="G925" s="173" t="s">
        <v>117</v>
      </c>
      <c r="H925" s="175" t="n">
        <f aca="false">S2!G56</f>
        <v>0</v>
      </c>
      <c r="I925" s="175" t="n">
        <f aca="false">S2!H56</f>
        <v>0</v>
      </c>
      <c r="J925" s="175" t="n">
        <f aca="false">S2!I56</f>
        <v>0</v>
      </c>
      <c r="K925" s="175" t="n">
        <f aca="false">S2!J56</f>
        <v>0</v>
      </c>
      <c r="L925" s="175" t="n">
        <f aca="false">S2!K56</f>
        <v>0</v>
      </c>
      <c r="M925" s="175" t="n">
        <f aca="false">S2!L56</f>
        <v>0</v>
      </c>
      <c r="N925" s="175" t="n">
        <f aca="false">S2!M56</f>
        <v>0</v>
      </c>
      <c r="O925" s="175" t="n">
        <f aca="false">S2!N56</f>
        <v>0</v>
      </c>
      <c r="P925" s="173" t="str">
        <f aca="false">S2!P56</f>
        <v/>
      </c>
      <c r="Q925" s="175" t="str">
        <f aca="false">S2!Q56</f>
        <v/>
      </c>
      <c r="R925" s="173" t="str">
        <f aca="false">S2!R56</f>
        <v/>
      </c>
      <c r="S925" s="176"/>
      <c r="T925" s="172"/>
      <c r="U925" s="172"/>
      <c r="V925" s="172"/>
      <c r="W925" s="172"/>
      <c r="X925" s="172"/>
      <c r="Y925" s="172"/>
      <c r="Z925" s="172"/>
      <c r="AA925" s="172"/>
      <c r="AB925" s="172"/>
      <c r="AC925" s="172"/>
      <c r="AD925" s="172"/>
      <c r="AE925" s="172"/>
      <c r="AF925" s="172"/>
      <c r="AG925" s="172"/>
      <c r="AH925" s="172"/>
      <c r="AI925" s="172"/>
      <c r="AJ925" s="172"/>
      <c r="AK925" s="172"/>
    </row>
    <row r="926" s="177" customFormat="true" ht="18" hidden="false" customHeight="true" outlineLevel="0" collapsed="false">
      <c r="A926" s="172"/>
      <c r="B926" s="173"/>
      <c r="C926" s="173"/>
      <c r="D926" s="174"/>
      <c r="E926" s="173"/>
      <c r="F926" s="173"/>
      <c r="G926" s="173" t="s">
        <v>13</v>
      </c>
      <c r="H926" s="175" t="str">
        <f aca="false">Ave!F56</f>
        <v/>
      </c>
      <c r="I926" s="175" t="str">
        <f aca="false">Ave!G56</f>
        <v/>
      </c>
      <c r="J926" s="175" t="str">
        <f aca="false">Ave!H56</f>
        <v/>
      </c>
      <c r="K926" s="175" t="str">
        <f aca="false">Ave!I56</f>
        <v/>
      </c>
      <c r="L926" s="175" t="str">
        <f aca="false">Ave!J56</f>
        <v/>
      </c>
      <c r="M926" s="175" t="str">
        <f aca="false">Ave!K56</f>
        <v/>
      </c>
      <c r="N926" s="175" t="str">
        <f aca="false">Ave!L56</f>
        <v/>
      </c>
      <c r="O926" s="175" t="str">
        <f aca="false">Ave!M56</f>
        <v/>
      </c>
      <c r="P926" s="173" t="str">
        <f aca="false">Ave!N56</f>
        <v/>
      </c>
      <c r="Q926" s="175" t="str">
        <f aca="false">Ave!O56</f>
        <v/>
      </c>
      <c r="R926" s="173" t="str">
        <f aca="false">Ave!P56</f>
        <v/>
      </c>
      <c r="S926" s="176"/>
      <c r="T926" s="172"/>
      <c r="U926" s="172"/>
      <c r="V926" s="172"/>
      <c r="W926" s="172"/>
      <c r="X926" s="172"/>
      <c r="Y926" s="172"/>
      <c r="Z926" s="172"/>
      <c r="AA926" s="172"/>
      <c r="AB926" s="172"/>
      <c r="AC926" s="172"/>
      <c r="AD926" s="172"/>
      <c r="AE926" s="172"/>
      <c r="AF926" s="172"/>
      <c r="AG926" s="172"/>
      <c r="AH926" s="172"/>
      <c r="AI926" s="172"/>
      <c r="AJ926" s="172"/>
      <c r="AK926" s="172"/>
    </row>
    <row r="927" s="101" customFormat="true" ht="15" hidden="false" customHeight="true" outlineLevel="0" collapsed="false">
      <c r="B927" s="151"/>
      <c r="C927" s="151"/>
      <c r="D927" s="151"/>
      <c r="E927" s="151"/>
      <c r="F927" s="151"/>
      <c r="G927" s="151"/>
      <c r="H927" s="151"/>
      <c r="I927" s="151"/>
      <c r="J927" s="151"/>
      <c r="K927" s="151"/>
      <c r="L927" s="151"/>
      <c r="M927" s="151"/>
      <c r="N927" s="151"/>
      <c r="O927" s="151"/>
      <c r="P927" s="151"/>
      <c r="Q927" s="151"/>
      <c r="R927" s="151"/>
      <c r="S927" s="152"/>
      <c r="T927" s="152"/>
      <c r="U927" s="152"/>
      <c r="V927" s="153"/>
    </row>
    <row r="928" s="101" customFormat="true" ht="15" hidden="false" customHeight="true" outlineLevel="0" collapsed="false">
      <c r="B928" s="154" t="s">
        <v>107</v>
      </c>
      <c r="C928" s="154"/>
      <c r="D928" s="154"/>
      <c r="E928" s="154"/>
      <c r="F928" s="155" t="s">
        <v>108</v>
      </c>
      <c r="G928" s="155"/>
      <c r="H928" s="155"/>
      <c r="I928" s="155"/>
      <c r="J928" s="155"/>
      <c r="K928" s="155"/>
      <c r="L928" s="155"/>
      <c r="M928" s="155"/>
      <c r="N928" s="156" t="s">
        <v>109</v>
      </c>
      <c r="O928" s="156"/>
      <c r="P928" s="156"/>
      <c r="Q928" s="156"/>
      <c r="R928" s="156"/>
      <c r="S928" s="156"/>
      <c r="T928" s="156"/>
      <c r="U928" s="156"/>
      <c r="V928" s="156"/>
    </row>
    <row r="929" s="101" customFormat="true" ht="15" hidden="false" customHeight="true" outlineLevel="0" collapsed="false">
      <c r="B929" s="155" t="s">
        <v>110</v>
      </c>
      <c r="C929" s="155"/>
      <c r="D929" s="155"/>
      <c r="E929" s="155"/>
      <c r="F929" s="155"/>
      <c r="G929" s="155"/>
      <c r="H929" s="155"/>
      <c r="I929" s="155"/>
      <c r="J929" s="155"/>
      <c r="K929" s="155"/>
      <c r="L929" s="155"/>
      <c r="M929" s="155"/>
      <c r="N929" s="157" t="s">
        <v>115</v>
      </c>
      <c r="O929" s="157"/>
      <c r="P929" s="157"/>
      <c r="Q929" s="157"/>
      <c r="R929" s="157"/>
      <c r="S929" s="157"/>
      <c r="T929" s="157"/>
      <c r="U929" s="157"/>
      <c r="V929" s="157"/>
    </row>
    <row r="930" s="101" customFormat="true" ht="15" hidden="false" customHeight="true" outlineLevel="0" collapsed="false">
      <c r="B930" s="155" t="s">
        <v>110</v>
      </c>
      <c r="C930" s="155"/>
      <c r="D930" s="155"/>
      <c r="E930" s="155"/>
      <c r="F930" s="155"/>
      <c r="G930" s="155"/>
      <c r="H930" s="155"/>
      <c r="I930" s="155"/>
      <c r="J930" s="155"/>
      <c r="K930" s="155"/>
      <c r="L930" s="155"/>
      <c r="M930" s="155"/>
      <c r="N930" s="152"/>
      <c r="O930" s="152"/>
      <c r="P930" s="152"/>
      <c r="Q930" s="152"/>
      <c r="R930" s="152"/>
      <c r="S930" s="152"/>
      <c r="T930" s="152"/>
      <c r="U930" s="152"/>
      <c r="V930" s="153"/>
    </row>
    <row r="931" s="101" customFormat="true" ht="15" hidden="false" customHeight="true" outlineLevel="0" collapsed="false">
      <c r="B931" s="158"/>
      <c r="C931" s="158"/>
      <c r="D931" s="158"/>
      <c r="E931" s="158"/>
      <c r="F931" s="158"/>
      <c r="G931" s="158"/>
      <c r="H931" s="158"/>
      <c r="I931" s="158"/>
      <c r="J931" s="158"/>
      <c r="K931" s="158"/>
      <c r="L931" s="158"/>
      <c r="M931" s="158"/>
      <c r="N931" s="156" t="s">
        <v>112</v>
      </c>
      <c r="O931" s="156"/>
      <c r="P931" s="156"/>
      <c r="Q931" s="156"/>
      <c r="R931" s="156"/>
      <c r="S931" s="156"/>
      <c r="T931" s="156"/>
      <c r="U931" s="156"/>
      <c r="V931" s="156"/>
    </row>
    <row r="932" s="101" customFormat="true" ht="15" hidden="false" customHeight="true" outlineLevel="0" collapsed="false">
      <c r="B932" s="159" t="s">
        <v>113</v>
      </c>
      <c r="C932" s="159"/>
      <c r="D932" s="159"/>
      <c r="E932" s="159"/>
      <c r="F932" s="159"/>
      <c r="G932" s="159"/>
      <c r="H932" s="159"/>
      <c r="I932" s="159"/>
      <c r="J932" s="159"/>
      <c r="K932" s="159"/>
      <c r="L932" s="159"/>
      <c r="M932" s="159"/>
      <c r="N932" s="152"/>
      <c r="O932" s="152"/>
      <c r="P932" s="152"/>
      <c r="Q932" s="152"/>
      <c r="R932" s="152"/>
      <c r="S932" s="152"/>
      <c r="T932" s="152"/>
      <c r="U932" s="152"/>
      <c r="V932" s="153"/>
    </row>
    <row r="933" s="101" customFormat="true" ht="15" hidden="false" customHeight="true" outlineLevel="0" collapsed="false">
      <c r="B933" s="152"/>
      <c r="C933" s="152"/>
      <c r="D933" s="152"/>
      <c r="E933" s="152"/>
      <c r="F933" s="152"/>
      <c r="G933" s="152"/>
      <c r="H933" s="152"/>
      <c r="I933" s="152"/>
      <c r="J933" s="152"/>
      <c r="K933" s="152"/>
      <c r="L933" s="152"/>
      <c r="M933" s="152"/>
      <c r="N933" s="152"/>
      <c r="O933" s="152"/>
      <c r="P933" s="152"/>
      <c r="Q933" s="152"/>
      <c r="R933" s="152"/>
      <c r="S933" s="152"/>
      <c r="T933" s="152"/>
      <c r="U933" s="152"/>
      <c r="V933" s="153"/>
    </row>
    <row r="934" s="101" customFormat="true" ht="15" hidden="false" customHeight="true" outlineLevel="0" collapsed="false">
      <c r="B934" s="159" t="s">
        <v>114</v>
      </c>
      <c r="C934" s="159"/>
      <c r="D934" s="159"/>
      <c r="E934" s="159"/>
      <c r="F934" s="159"/>
      <c r="G934" s="159"/>
      <c r="H934" s="159"/>
      <c r="I934" s="159"/>
      <c r="J934" s="159"/>
      <c r="K934" s="159"/>
      <c r="L934" s="159"/>
      <c r="M934" s="159"/>
      <c r="N934" s="152"/>
      <c r="O934" s="152"/>
      <c r="P934" s="152"/>
      <c r="Q934" s="152"/>
      <c r="R934" s="152"/>
      <c r="S934" s="152"/>
      <c r="T934" s="152"/>
      <c r="U934" s="152"/>
      <c r="V934" s="153"/>
    </row>
    <row r="935" s="101" customFormat="true" ht="15" hidden="false" customHeight="true" outlineLevel="0" collapsed="false">
      <c r="B935" s="160"/>
      <c r="C935" s="160"/>
      <c r="D935" s="160"/>
      <c r="E935" s="160"/>
      <c r="F935" s="160"/>
      <c r="G935" s="160"/>
      <c r="H935" s="160"/>
      <c r="I935" s="160"/>
      <c r="J935" s="160"/>
      <c r="K935" s="160"/>
      <c r="L935" s="160"/>
      <c r="M935" s="160"/>
      <c r="N935" s="152"/>
      <c r="O935" s="152"/>
      <c r="P935" s="152"/>
      <c r="Q935" s="152"/>
      <c r="R935" s="152"/>
      <c r="S935" s="152"/>
      <c r="T935" s="152"/>
      <c r="U935" s="152"/>
      <c r="V935" s="153"/>
    </row>
    <row r="936" s="101" customFormat="true" ht="15" hidden="false" customHeight="true" outlineLevel="0" collapsed="false">
      <c r="B936" s="158"/>
      <c r="C936" s="158"/>
      <c r="D936" s="158"/>
      <c r="E936" s="158"/>
      <c r="F936" s="158"/>
      <c r="G936" s="158"/>
      <c r="H936" s="158"/>
      <c r="I936" s="158"/>
      <c r="J936" s="158"/>
      <c r="K936" s="158"/>
      <c r="L936" s="158"/>
      <c r="M936" s="158"/>
      <c r="N936" s="152"/>
      <c r="O936" s="152"/>
      <c r="P936" s="152"/>
      <c r="Q936" s="152"/>
      <c r="R936" s="152"/>
      <c r="S936" s="152"/>
      <c r="T936" s="152"/>
      <c r="U936" s="152"/>
      <c r="V936" s="153"/>
    </row>
    <row r="937" s="161" customFormat="true" ht="15" hidden="false" customHeight="true" outlineLevel="0" collapsed="false">
      <c r="B937" s="162"/>
      <c r="C937" s="162"/>
      <c r="D937" s="163" t="s">
        <v>0</v>
      </c>
      <c r="E937" s="161" t="s">
        <v>1</v>
      </c>
      <c r="M937" s="161" t="s">
        <v>100</v>
      </c>
      <c r="V937" s="164"/>
    </row>
    <row r="938" s="161" customFormat="true" ht="15" hidden="false" customHeight="true" outlineLevel="0" collapsed="false">
      <c r="B938" s="162"/>
      <c r="C938" s="162"/>
      <c r="D938" s="163"/>
      <c r="E938" s="165"/>
      <c r="F938" s="165"/>
      <c r="G938" s="165"/>
      <c r="H938" s="165" t="s">
        <v>3</v>
      </c>
      <c r="I938" s="165"/>
      <c r="J938" s="165"/>
      <c r="K938" s="161" t="s">
        <v>4</v>
      </c>
      <c r="V938" s="164"/>
    </row>
    <row r="939" s="166" customFormat="true" ht="18" hidden="false" customHeight="true" outlineLevel="0" collapsed="false">
      <c r="B939" s="145" t="s">
        <v>5</v>
      </c>
      <c r="C939" s="145"/>
      <c r="D939" s="145" t="s">
        <v>7</v>
      </c>
      <c r="E939" s="145" t="s">
        <v>8</v>
      </c>
      <c r="F939" s="145" t="s">
        <v>9</v>
      </c>
      <c r="G939" s="145" t="s">
        <v>88</v>
      </c>
      <c r="H939" s="145" t="s">
        <v>10</v>
      </c>
      <c r="I939" s="145"/>
      <c r="J939" s="145"/>
      <c r="K939" s="145"/>
      <c r="L939" s="145"/>
      <c r="M939" s="145"/>
      <c r="N939" s="145"/>
      <c r="O939" s="145"/>
      <c r="P939" s="145" t="s">
        <v>12</v>
      </c>
      <c r="Q939" s="145" t="s">
        <v>13</v>
      </c>
      <c r="R939" s="145" t="s">
        <v>14</v>
      </c>
      <c r="S939" s="167" t="s">
        <v>76</v>
      </c>
      <c r="T939" s="168"/>
      <c r="U939" s="168"/>
      <c r="V939" s="169"/>
    </row>
    <row r="940" s="166" customFormat="true" ht="18" hidden="false" customHeight="true" outlineLevel="0" collapsed="false">
      <c r="B940" s="145"/>
      <c r="C940" s="145"/>
      <c r="D940" s="145"/>
      <c r="E940" s="145"/>
      <c r="F940" s="145"/>
      <c r="G940" s="145"/>
      <c r="H940" s="144" t="s">
        <v>101</v>
      </c>
      <c r="I940" s="144" t="s">
        <v>102</v>
      </c>
      <c r="J940" s="144" t="s">
        <v>103</v>
      </c>
      <c r="K940" s="144" t="s">
        <v>18</v>
      </c>
      <c r="L940" s="144" t="s">
        <v>19</v>
      </c>
      <c r="M940" s="144" t="s">
        <v>104</v>
      </c>
      <c r="N940" s="144" t="s">
        <v>21</v>
      </c>
      <c r="O940" s="144" t="s">
        <v>22</v>
      </c>
      <c r="P940" s="145"/>
      <c r="Q940" s="145"/>
      <c r="R940" s="145"/>
      <c r="S940" s="167"/>
      <c r="T940" s="168"/>
      <c r="U940" s="168"/>
      <c r="V940" s="169"/>
    </row>
    <row r="941" s="177" customFormat="true" ht="18" hidden="false" customHeight="true" outlineLevel="0" collapsed="false">
      <c r="A941" s="172"/>
      <c r="B941" s="173" t="n">
        <v>53</v>
      </c>
      <c r="C941" s="173" t="n">
        <f aca="false">S1!C63</f>
        <v>59</v>
      </c>
      <c r="D941" s="174" t="n">
        <f aca="false">Ave!C57</f>
        <v>0</v>
      </c>
      <c r="E941" s="173" t="n">
        <f aca="false">S1!E57</f>
        <v>0</v>
      </c>
      <c r="F941" s="173" t="n">
        <f aca="false">S1!F57</f>
        <v>0</v>
      </c>
      <c r="G941" s="173" t="s">
        <v>116</v>
      </c>
      <c r="H941" s="175" t="n">
        <f aca="false">S1!G57</f>
        <v>0</v>
      </c>
      <c r="I941" s="175" t="n">
        <f aca="false">S1!H57</f>
        <v>0</v>
      </c>
      <c r="J941" s="175" t="n">
        <f aca="false">S1!I57</f>
        <v>0</v>
      </c>
      <c r="K941" s="175" t="n">
        <f aca="false">S1!J57</f>
        <v>0</v>
      </c>
      <c r="L941" s="175" t="n">
        <f aca="false">S1!K57</f>
        <v>0</v>
      </c>
      <c r="M941" s="175" t="n">
        <f aca="false">S1!L57</f>
        <v>0</v>
      </c>
      <c r="N941" s="175" t="n">
        <f aca="false">S1!M57</f>
        <v>0</v>
      </c>
      <c r="O941" s="175" t="n">
        <f aca="false">S1!N57</f>
        <v>0</v>
      </c>
      <c r="P941" s="173" t="str">
        <f aca="false">S1!P57</f>
        <v/>
      </c>
      <c r="Q941" s="175" t="str">
        <f aca="false">S1!Q57</f>
        <v/>
      </c>
      <c r="R941" s="173" t="str">
        <f aca="false">S1!R57</f>
        <v/>
      </c>
      <c r="S941" s="176" t="str">
        <f aca="false">Ave!Q57</f>
        <v>-</v>
      </c>
      <c r="T941" s="172"/>
      <c r="U941" s="172"/>
      <c r="V941" s="172"/>
      <c r="W941" s="172"/>
      <c r="X941" s="172"/>
      <c r="Y941" s="172"/>
      <c r="Z941" s="172"/>
      <c r="AA941" s="172"/>
      <c r="AB941" s="172"/>
      <c r="AC941" s="172"/>
      <c r="AD941" s="172"/>
      <c r="AE941" s="172"/>
      <c r="AF941" s="172"/>
      <c r="AG941" s="172"/>
      <c r="AH941" s="172"/>
      <c r="AI941" s="172"/>
      <c r="AJ941" s="172"/>
      <c r="AK941" s="172"/>
    </row>
    <row r="942" s="177" customFormat="true" ht="18" hidden="false" customHeight="true" outlineLevel="0" collapsed="false">
      <c r="A942" s="172"/>
      <c r="B942" s="173"/>
      <c r="C942" s="173"/>
      <c r="D942" s="174"/>
      <c r="E942" s="173"/>
      <c r="F942" s="173"/>
      <c r="G942" s="173" t="s">
        <v>117</v>
      </c>
      <c r="H942" s="175" t="n">
        <f aca="false">S2!G57</f>
        <v>0</v>
      </c>
      <c r="I942" s="175" t="n">
        <f aca="false">S2!H57</f>
        <v>0</v>
      </c>
      <c r="J942" s="175" t="n">
        <f aca="false">S2!I57</f>
        <v>0</v>
      </c>
      <c r="K942" s="175" t="n">
        <f aca="false">S2!J57</f>
        <v>0</v>
      </c>
      <c r="L942" s="175" t="n">
        <f aca="false">S2!K57</f>
        <v>0</v>
      </c>
      <c r="M942" s="175" t="n">
        <f aca="false">S2!L57</f>
        <v>0</v>
      </c>
      <c r="N942" s="175" t="n">
        <f aca="false">S2!M57</f>
        <v>0</v>
      </c>
      <c r="O942" s="175" t="n">
        <f aca="false">S2!N57</f>
        <v>0</v>
      </c>
      <c r="P942" s="173" t="str">
        <f aca="false">S2!P57</f>
        <v/>
      </c>
      <c r="Q942" s="175" t="str">
        <f aca="false">S2!Q57</f>
        <v/>
      </c>
      <c r="R942" s="173" t="str">
        <f aca="false">S2!R57</f>
        <v/>
      </c>
      <c r="S942" s="176"/>
      <c r="T942" s="172"/>
      <c r="U942" s="172"/>
      <c r="V942" s="172"/>
      <c r="W942" s="172"/>
      <c r="X942" s="172"/>
      <c r="Y942" s="172"/>
      <c r="Z942" s="172"/>
      <c r="AA942" s="172"/>
      <c r="AB942" s="172"/>
      <c r="AC942" s="172"/>
      <c r="AD942" s="172"/>
      <c r="AE942" s="172"/>
      <c r="AF942" s="172"/>
      <c r="AG942" s="172"/>
      <c r="AH942" s="172"/>
      <c r="AI942" s="172"/>
      <c r="AJ942" s="172"/>
      <c r="AK942" s="172"/>
    </row>
    <row r="943" s="177" customFormat="true" ht="18" hidden="false" customHeight="true" outlineLevel="0" collapsed="false">
      <c r="A943" s="172"/>
      <c r="B943" s="173"/>
      <c r="C943" s="173"/>
      <c r="D943" s="174"/>
      <c r="E943" s="173"/>
      <c r="F943" s="173"/>
      <c r="G943" s="173" t="s">
        <v>13</v>
      </c>
      <c r="H943" s="175" t="str">
        <f aca="false">Ave!F57</f>
        <v/>
      </c>
      <c r="I943" s="175" t="str">
        <f aca="false">Ave!G57</f>
        <v/>
      </c>
      <c r="J943" s="175" t="str">
        <f aca="false">Ave!H57</f>
        <v/>
      </c>
      <c r="K943" s="175" t="str">
        <f aca="false">Ave!I57</f>
        <v/>
      </c>
      <c r="L943" s="175" t="str">
        <f aca="false">Ave!J57</f>
        <v/>
      </c>
      <c r="M943" s="175" t="str">
        <f aca="false">Ave!K57</f>
        <v/>
      </c>
      <c r="N943" s="175" t="str">
        <f aca="false">Ave!L57</f>
        <v/>
      </c>
      <c r="O943" s="175" t="str">
        <f aca="false">Ave!M57</f>
        <v/>
      </c>
      <c r="P943" s="173" t="str">
        <f aca="false">Ave!N57</f>
        <v/>
      </c>
      <c r="Q943" s="175" t="str">
        <f aca="false">Ave!O57</f>
        <v/>
      </c>
      <c r="R943" s="173" t="str">
        <f aca="false">Ave!P57</f>
        <v/>
      </c>
      <c r="S943" s="176"/>
      <c r="T943" s="172"/>
      <c r="U943" s="172"/>
      <c r="V943" s="172"/>
      <c r="W943" s="172"/>
      <c r="X943" s="172"/>
      <c r="Y943" s="172"/>
      <c r="Z943" s="172"/>
      <c r="AA943" s="172"/>
      <c r="AB943" s="172"/>
      <c r="AC943" s="172"/>
      <c r="AD943" s="172"/>
      <c r="AE943" s="172"/>
      <c r="AF943" s="172"/>
      <c r="AG943" s="172"/>
      <c r="AH943" s="172"/>
      <c r="AI943" s="172"/>
      <c r="AJ943" s="172"/>
      <c r="AK943" s="172"/>
    </row>
    <row r="944" s="101" customFormat="true" ht="15" hidden="false" customHeight="true" outlineLevel="0" collapsed="false">
      <c r="B944" s="151"/>
      <c r="C944" s="151"/>
      <c r="D944" s="151"/>
      <c r="E944" s="151"/>
      <c r="F944" s="151"/>
      <c r="G944" s="151"/>
      <c r="H944" s="151"/>
      <c r="I944" s="151"/>
      <c r="J944" s="151"/>
      <c r="K944" s="151"/>
      <c r="L944" s="151"/>
      <c r="M944" s="151"/>
      <c r="N944" s="151"/>
      <c r="O944" s="151"/>
      <c r="P944" s="151"/>
      <c r="Q944" s="151"/>
      <c r="R944" s="151"/>
      <c r="S944" s="152"/>
      <c r="T944" s="152"/>
      <c r="U944" s="152"/>
      <c r="V944" s="153"/>
    </row>
    <row r="945" s="101" customFormat="true" ht="15" hidden="false" customHeight="true" outlineLevel="0" collapsed="false">
      <c r="B945" s="154" t="s">
        <v>107</v>
      </c>
      <c r="C945" s="154"/>
      <c r="D945" s="154"/>
      <c r="E945" s="154"/>
      <c r="F945" s="155" t="s">
        <v>108</v>
      </c>
      <c r="G945" s="155"/>
      <c r="H945" s="155"/>
      <c r="I945" s="155"/>
      <c r="J945" s="155"/>
      <c r="K945" s="155"/>
      <c r="L945" s="155"/>
      <c r="M945" s="155"/>
      <c r="N945" s="156" t="s">
        <v>109</v>
      </c>
      <c r="O945" s="156"/>
      <c r="P945" s="156"/>
      <c r="Q945" s="156"/>
      <c r="R945" s="156"/>
      <c r="S945" s="156"/>
      <c r="T945" s="156"/>
      <c r="U945" s="156"/>
      <c r="V945" s="156"/>
    </row>
    <row r="946" s="101" customFormat="true" ht="15" hidden="false" customHeight="true" outlineLevel="0" collapsed="false">
      <c r="B946" s="155" t="s">
        <v>110</v>
      </c>
      <c r="C946" s="155"/>
      <c r="D946" s="155"/>
      <c r="E946" s="155"/>
      <c r="F946" s="155"/>
      <c r="G946" s="155"/>
      <c r="H946" s="155"/>
      <c r="I946" s="155"/>
      <c r="J946" s="155"/>
      <c r="K946" s="155"/>
      <c r="L946" s="155"/>
      <c r="M946" s="155"/>
      <c r="N946" s="157" t="s">
        <v>115</v>
      </c>
      <c r="O946" s="157"/>
      <c r="P946" s="157"/>
      <c r="Q946" s="157"/>
      <c r="R946" s="157"/>
      <c r="S946" s="157"/>
      <c r="T946" s="157"/>
      <c r="U946" s="157"/>
      <c r="V946" s="157"/>
    </row>
    <row r="947" s="101" customFormat="true" ht="15" hidden="false" customHeight="true" outlineLevel="0" collapsed="false">
      <c r="B947" s="155" t="s">
        <v>110</v>
      </c>
      <c r="C947" s="155"/>
      <c r="D947" s="155"/>
      <c r="E947" s="155"/>
      <c r="F947" s="155"/>
      <c r="G947" s="155"/>
      <c r="H947" s="155"/>
      <c r="I947" s="155"/>
      <c r="J947" s="155"/>
      <c r="K947" s="155"/>
      <c r="L947" s="155"/>
      <c r="M947" s="155"/>
      <c r="N947" s="152"/>
      <c r="O947" s="152"/>
      <c r="P947" s="152"/>
      <c r="Q947" s="152"/>
      <c r="R947" s="152"/>
      <c r="S947" s="152"/>
      <c r="T947" s="152"/>
      <c r="U947" s="152"/>
      <c r="V947" s="153"/>
    </row>
    <row r="948" s="101" customFormat="true" ht="15" hidden="false" customHeight="true" outlineLevel="0" collapsed="false">
      <c r="B948" s="158"/>
      <c r="C948" s="158"/>
      <c r="D948" s="158"/>
      <c r="E948" s="158"/>
      <c r="F948" s="158"/>
      <c r="G948" s="158"/>
      <c r="H948" s="158"/>
      <c r="I948" s="158"/>
      <c r="J948" s="158"/>
      <c r="K948" s="158"/>
      <c r="L948" s="158"/>
      <c r="M948" s="158"/>
      <c r="N948" s="156" t="s">
        <v>112</v>
      </c>
      <c r="O948" s="156"/>
      <c r="P948" s="156"/>
      <c r="Q948" s="156"/>
      <c r="R948" s="156"/>
      <c r="S948" s="156"/>
      <c r="T948" s="156"/>
      <c r="U948" s="156"/>
      <c r="V948" s="156"/>
    </row>
    <row r="949" s="101" customFormat="true" ht="15" hidden="false" customHeight="true" outlineLevel="0" collapsed="false">
      <c r="B949" s="159" t="s">
        <v>113</v>
      </c>
      <c r="C949" s="159"/>
      <c r="D949" s="159"/>
      <c r="E949" s="159"/>
      <c r="F949" s="159"/>
      <c r="G949" s="159"/>
      <c r="H949" s="159"/>
      <c r="I949" s="159"/>
      <c r="J949" s="159"/>
      <c r="K949" s="159"/>
      <c r="L949" s="159"/>
      <c r="M949" s="159"/>
      <c r="N949" s="152"/>
      <c r="O949" s="152"/>
      <c r="P949" s="152"/>
      <c r="Q949" s="152"/>
      <c r="R949" s="152"/>
      <c r="S949" s="152"/>
      <c r="T949" s="152"/>
      <c r="U949" s="152"/>
      <c r="V949" s="153"/>
    </row>
    <row r="950" s="101" customFormat="true" ht="15" hidden="false" customHeight="true" outlineLevel="0" collapsed="false">
      <c r="B950" s="152"/>
      <c r="C950" s="152"/>
      <c r="D950" s="152"/>
      <c r="E950" s="152"/>
      <c r="F950" s="152"/>
      <c r="G950" s="152"/>
      <c r="H950" s="152"/>
      <c r="I950" s="152"/>
      <c r="J950" s="152"/>
      <c r="K950" s="152"/>
      <c r="L950" s="152"/>
      <c r="M950" s="152"/>
      <c r="N950" s="152"/>
      <c r="O950" s="152"/>
      <c r="P950" s="152"/>
      <c r="Q950" s="152"/>
      <c r="R950" s="152"/>
      <c r="S950" s="152"/>
      <c r="T950" s="152"/>
      <c r="U950" s="152"/>
      <c r="V950" s="153"/>
    </row>
    <row r="951" s="101" customFormat="true" ht="15" hidden="false" customHeight="true" outlineLevel="0" collapsed="false">
      <c r="B951" s="159" t="s">
        <v>114</v>
      </c>
      <c r="C951" s="159"/>
      <c r="D951" s="159"/>
      <c r="E951" s="159"/>
      <c r="F951" s="159"/>
      <c r="G951" s="159"/>
      <c r="H951" s="159"/>
      <c r="I951" s="159"/>
      <c r="J951" s="159"/>
      <c r="K951" s="159"/>
      <c r="L951" s="159"/>
      <c r="M951" s="159"/>
      <c r="N951" s="152"/>
      <c r="O951" s="152"/>
      <c r="P951" s="152"/>
      <c r="Q951" s="152"/>
      <c r="R951" s="152"/>
      <c r="S951" s="152"/>
      <c r="T951" s="152"/>
      <c r="U951" s="152"/>
      <c r="V951" s="153"/>
    </row>
    <row r="952" s="101" customFormat="true" ht="15" hidden="false" customHeight="true" outlineLevel="0" collapsed="false">
      <c r="B952" s="160"/>
      <c r="C952" s="160"/>
      <c r="D952" s="160"/>
      <c r="E952" s="160"/>
      <c r="F952" s="160"/>
      <c r="G952" s="160"/>
      <c r="H952" s="160"/>
      <c r="I952" s="160"/>
      <c r="J952" s="160"/>
      <c r="K952" s="160"/>
      <c r="L952" s="160"/>
      <c r="M952" s="160"/>
      <c r="N952" s="152"/>
      <c r="O952" s="152"/>
      <c r="P952" s="152"/>
      <c r="Q952" s="152"/>
      <c r="R952" s="152"/>
      <c r="S952" s="152"/>
      <c r="T952" s="152"/>
      <c r="U952" s="152"/>
      <c r="V952" s="153"/>
    </row>
    <row r="953" s="101" customFormat="true" ht="15" hidden="false" customHeight="true" outlineLevel="0" collapsed="false">
      <c r="B953" s="160"/>
      <c r="C953" s="160"/>
      <c r="D953" s="160"/>
      <c r="E953" s="160"/>
      <c r="F953" s="160"/>
      <c r="G953" s="160"/>
      <c r="H953" s="160"/>
      <c r="I953" s="160"/>
      <c r="J953" s="160"/>
      <c r="K953" s="160"/>
      <c r="L953" s="160"/>
      <c r="M953" s="160"/>
      <c r="N953" s="152"/>
      <c r="O953" s="152"/>
      <c r="P953" s="152"/>
      <c r="Q953" s="152"/>
      <c r="R953" s="152"/>
      <c r="S953" s="152"/>
      <c r="T953" s="152"/>
      <c r="U953" s="152"/>
      <c r="V953" s="153"/>
    </row>
    <row r="954" s="101" customFormat="true" ht="15" hidden="false" customHeight="true" outlineLevel="0" collapsed="false">
      <c r="B954" s="160"/>
      <c r="C954" s="160"/>
      <c r="D954" s="160"/>
      <c r="E954" s="160"/>
      <c r="F954" s="160"/>
      <c r="G954" s="160"/>
      <c r="H954" s="160"/>
      <c r="I954" s="160"/>
      <c r="J954" s="160"/>
      <c r="K954" s="160"/>
      <c r="L954" s="160"/>
      <c r="M954" s="160"/>
      <c r="N954" s="152"/>
      <c r="O954" s="152"/>
      <c r="P954" s="152"/>
      <c r="Q954" s="152"/>
      <c r="R954" s="152"/>
      <c r="S954" s="152"/>
      <c r="T954" s="152"/>
      <c r="U954" s="152"/>
      <c r="V954" s="153"/>
    </row>
    <row r="955" s="101" customFormat="true" ht="15" hidden="false" customHeight="true" outlineLevel="0" collapsed="false">
      <c r="B955" s="158"/>
      <c r="C955" s="158"/>
      <c r="D955" s="158"/>
      <c r="E955" s="158"/>
      <c r="F955" s="158"/>
      <c r="G955" s="158"/>
      <c r="H955" s="158"/>
      <c r="I955" s="158"/>
      <c r="J955" s="158"/>
      <c r="K955" s="158"/>
      <c r="L955" s="158"/>
      <c r="M955" s="158"/>
      <c r="N955" s="152"/>
      <c r="O955" s="152"/>
      <c r="P955" s="152"/>
      <c r="Q955" s="152"/>
      <c r="R955" s="152"/>
      <c r="S955" s="152"/>
      <c r="T955" s="152"/>
      <c r="U955" s="152"/>
      <c r="V955" s="153"/>
    </row>
    <row r="956" s="161" customFormat="true" ht="15" hidden="false" customHeight="true" outlineLevel="0" collapsed="false">
      <c r="B956" s="162"/>
      <c r="C956" s="162"/>
      <c r="D956" s="163" t="s">
        <v>0</v>
      </c>
      <c r="E956" s="161" t="s">
        <v>1</v>
      </c>
      <c r="M956" s="161" t="s">
        <v>100</v>
      </c>
      <c r="V956" s="164"/>
    </row>
    <row r="957" s="161" customFormat="true" ht="15" hidden="false" customHeight="true" outlineLevel="0" collapsed="false">
      <c r="B957" s="162"/>
      <c r="C957" s="162"/>
      <c r="D957" s="163"/>
      <c r="E957" s="165"/>
      <c r="F957" s="165"/>
      <c r="G957" s="165"/>
      <c r="H957" s="165" t="s">
        <v>3</v>
      </c>
      <c r="I957" s="165"/>
      <c r="J957" s="165"/>
      <c r="K957" s="161" t="s">
        <v>4</v>
      </c>
      <c r="V957" s="164"/>
    </row>
    <row r="958" s="166" customFormat="true" ht="18" hidden="false" customHeight="true" outlineLevel="0" collapsed="false">
      <c r="B958" s="145" t="s">
        <v>5</v>
      </c>
      <c r="C958" s="145"/>
      <c r="D958" s="145" t="s">
        <v>7</v>
      </c>
      <c r="E958" s="145" t="s">
        <v>8</v>
      </c>
      <c r="F958" s="145" t="s">
        <v>9</v>
      </c>
      <c r="G958" s="145" t="s">
        <v>88</v>
      </c>
      <c r="H958" s="145" t="s">
        <v>10</v>
      </c>
      <c r="I958" s="145"/>
      <c r="J958" s="145"/>
      <c r="K958" s="145"/>
      <c r="L958" s="145"/>
      <c r="M958" s="145"/>
      <c r="N958" s="145"/>
      <c r="O958" s="145"/>
      <c r="P958" s="145" t="s">
        <v>12</v>
      </c>
      <c r="Q958" s="145" t="s">
        <v>13</v>
      </c>
      <c r="R958" s="145" t="s">
        <v>14</v>
      </c>
      <c r="S958" s="167" t="s">
        <v>76</v>
      </c>
      <c r="T958" s="168"/>
      <c r="U958" s="168"/>
      <c r="V958" s="169"/>
    </row>
    <row r="959" s="166" customFormat="true" ht="18" hidden="false" customHeight="true" outlineLevel="0" collapsed="false">
      <c r="B959" s="145"/>
      <c r="C959" s="145"/>
      <c r="D959" s="145"/>
      <c r="E959" s="145"/>
      <c r="F959" s="145"/>
      <c r="G959" s="145"/>
      <c r="H959" s="144" t="s">
        <v>101</v>
      </c>
      <c r="I959" s="144" t="s">
        <v>102</v>
      </c>
      <c r="J959" s="144" t="s">
        <v>103</v>
      </c>
      <c r="K959" s="144" t="s">
        <v>18</v>
      </c>
      <c r="L959" s="144" t="s">
        <v>19</v>
      </c>
      <c r="M959" s="144" t="s">
        <v>104</v>
      </c>
      <c r="N959" s="144" t="s">
        <v>21</v>
      </c>
      <c r="O959" s="144" t="s">
        <v>22</v>
      </c>
      <c r="P959" s="145"/>
      <c r="Q959" s="145"/>
      <c r="R959" s="145"/>
      <c r="S959" s="167"/>
      <c r="T959" s="168"/>
      <c r="U959" s="168"/>
      <c r="V959" s="169"/>
    </row>
    <row r="960" s="177" customFormat="true" ht="18" hidden="false" customHeight="true" outlineLevel="0" collapsed="false">
      <c r="A960" s="172"/>
      <c r="B960" s="173" t="n">
        <v>54</v>
      </c>
      <c r="C960" s="173" t="n">
        <f aca="false">S1!C64</f>
        <v>60</v>
      </c>
      <c r="D960" s="174" t="n">
        <f aca="false">Ave!C58</f>
        <v>0</v>
      </c>
      <c r="E960" s="173" t="n">
        <f aca="false">S1!E58</f>
        <v>0</v>
      </c>
      <c r="F960" s="173" t="n">
        <f aca="false">S1!F58</f>
        <v>0</v>
      </c>
      <c r="G960" s="173" t="s">
        <v>116</v>
      </c>
      <c r="H960" s="175" t="n">
        <f aca="false">S1!G58</f>
        <v>0</v>
      </c>
      <c r="I960" s="175" t="n">
        <f aca="false">S1!H58</f>
        <v>0</v>
      </c>
      <c r="J960" s="175" t="n">
        <f aca="false">S1!I58</f>
        <v>0</v>
      </c>
      <c r="K960" s="175" t="n">
        <f aca="false">S1!J58</f>
        <v>0</v>
      </c>
      <c r="L960" s="175" t="n">
        <f aca="false">S1!K58</f>
        <v>0</v>
      </c>
      <c r="M960" s="175" t="n">
        <f aca="false">S1!L58</f>
        <v>0</v>
      </c>
      <c r="N960" s="175" t="n">
        <f aca="false">S1!M58</f>
        <v>0</v>
      </c>
      <c r="O960" s="175" t="n">
        <f aca="false">S1!N58</f>
        <v>0</v>
      </c>
      <c r="P960" s="173" t="str">
        <f aca="false">S1!P58</f>
        <v/>
      </c>
      <c r="Q960" s="175" t="str">
        <f aca="false">S1!Q58</f>
        <v/>
      </c>
      <c r="R960" s="173" t="str">
        <f aca="false">S1!R58</f>
        <v/>
      </c>
      <c r="S960" s="176" t="str">
        <f aca="false">Ave!Q58</f>
        <v>-</v>
      </c>
      <c r="T960" s="172"/>
      <c r="U960" s="172"/>
      <c r="V960" s="172"/>
      <c r="W960" s="172"/>
      <c r="X960" s="172"/>
      <c r="Y960" s="172"/>
      <c r="Z960" s="172"/>
      <c r="AA960" s="172"/>
      <c r="AB960" s="172"/>
      <c r="AC960" s="172"/>
      <c r="AD960" s="172"/>
      <c r="AE960" s="172"/>
      <c r="AF960" s="172"/>
      <c r="AG960" s="172"/>
      <c r="AH960" s="172"/>
      <c r="AI960" s="172"/>
      <c r="AJ960" s="172"/>
      <c r="AK960" s="172"/>
    </row>
    <row r="961" s="177" customFormat="true" ht="18" hidden="false" customHeight="true" outlineLevel="0" collapsed="false">
      <c r="A961" s="172"/>
      <c r="B961" s="173"/>
      <c r="C961" s="173"/>
      <c r="D961" s="174"/>
      <c r="E961" s="173"/>
      <c r="F961" s="173"/>
      <c r="G961" s="173" t="s">
        <v>117</v>
      </c>
      <c r="H961" s="175" t="n">
        <f aca="false">S2!G58</f>
        <v>0</v>
      </c>
      <c r="I961" s="175" t="n">
        <f aca="false">S2!H58</f>
        <v>0</v>
      </c>
      <c r="J961" s="175" t="n">
        <f aca="false">S2!I58</f>
        <v>0</v>
      </c>
      <c r="K961" s="175" t="n">
        <f aca="false">S2!J58</f>
        <v>0</v>
      </c>
      <c r="L961" s="175" t="n">
        <f aca="false">S2!K58</f>
        <v>0</v>
      </c>
      <c r="M961" s="175" t="n">
        <f aca="false">S2!L58</f>
        <v>0</v>
      </c>
      <c r="N961" s="175" t="n">
        <f aca="false">S2!M58</f>
        <v>0</v>
      </c>
      <c r="O961" s="175" t="n">
        <f aca="false">S2!N58</f>
        <v>0</v>
      </c>
      <c r="P961" s="173" t="str">
        <f aca="false">S2!P58</f>
        <v/>
      </c>
      <c r="Q961" s="175" t="str">
        <f aca="false">S2!Q58</f>
        <v/>
      </c>
      <c r="R961" s="173" t="str">
        <f aca="false">S2!R58</f>
        <v/>
      </c>
      <c r="S961" s="176"/>
      <c r="T961" s="172"/>
      <c r="U961" s="172"/>
      <c r="V961" s="172"/>
      <c r="W961" s="172"/>
      <c r="X961" s="172"/>
      <c r="Y961" s="172"/>
      <c r="Z961" s="172"/>
      <c r="AA961" s="172"/>
      <c r="AB961" s="172"/>
      <c r="AC961" s="172"/>
      <c r="AD961" s="172"/>
      <c r="AE961" s="172"/>
      <c r="AF961" s="172"/>
      <c r="AG961" s="172"/>
      <c r="AH961" s="172"/>
      <c r="AI961" s="172"/>
      <c r="AJ961" s="172"/>
      <c r="AK961" s="172"/>
    </row>
    <row r="962" s="177" customFormat="true" ht="18" hidden="false" customHeight="true" outlineLevel="0" collapsed="false">
      <c r="A962" s="172"/>
      <c r="B962" s="173"/>
      <c r="C962" s="173"/>
      <c r="D962" s="174"/>
      <c r="E962" s="173"/>
      <c r="F962" s="173"/>
      <c r="G962" s="173" t="s">
        <v>13</v>
      </c>
      <c r="H962" s="175" t="str">
        <f aca="false">Ave!F58</f>
        <v/>
      </c>
      <c r="I962" s="175" t="str">
        <f aca="false">Ave!G58</f>
        <v/>
      </c>
      <c r="J962" s="175" t="str">
        <f aca="false">Ave!H58</f>
        <v/>
      </c>
      <c r="K962" s="175" t="str">
        <f aca="false">Ave!I58</f>
        <v/>
      </c>
      <c r="L962" s="175" t="str">
        <f aca="false">Ave!J58</f>
        <v/>
      </c>
      <c r="M962" s="175" t="str">
        <f aca="false">Ave!K58</f>
        <v/>
      </c>
      <c r="N962" s="175" t="str">
        <f aca="false">Ave!L58</f>
        <v/>
      </c>
      <c r="O962" s="175" t="str">
        <f aca="false">Ave!M58</f>
        <v/>
      </c>
      <c r="P962" s="173" t="str">
        <f aca="false">Ave!N58</f>
        <v/>
      </c>
      <c r="Q962" s="175" t="str">
        <f aca="false">Ave!O58</f>
        <v/>
      </c>
      <c r="R962" s="173" t="str">
        <f aca="false">Ave!P58</f>
        <v/>
      </c>
      <c r="S962" s="176"/>
      <c r="T962" s="172"/>
      <c r="U962" s="172"/>
      <c r="V962" s="172"/>
      <c r="W962" s="172"/>
      <c r="X962" s="172"/>
      <c r="Y962" s="172"/>
      <c r="Z962" s="172"/>
      <c r="AA962" s="172"/>
      <c r="AB962" s="172"/>
      <c r="AC962" s="172"/>
      <c r="AD962" s="172"/>
      <c r="AE962" s="172"/>
      <c r="AF962" s="172"/>
      <c r="AG962" s="172"/>
      <c r="AH962" s="172"/>
      <c r="AI962" s="172"/>
      <c r="AJ962" s="172"/>
      <c r="AK962" s="172"/>
    </row>
    <row r="963" s="101" customFormat="true" ht="15" hidden="false" customHeight="true" outlineLevel="0" collapsed="false">
      <c r="B963" s="151"/>
      <c r="C963" s="151"/>
      <c r="D963" s="151"/>
      <c r="E963" s="151"/>
      <c r="F963" s="151"/>
      <c r="G963" s="151"/>
      <c r="H963" s="151"/>
      <c r="I963" s="151"/>
      <c r="J963" s="151"/>
      <c r="K963" s="151"/>
      <c r="L963" s="151"/>
      <c r="M963" s="151"/>
      <c r="N963" s="151"/>
      <c r="O963" s="151"/>
      <c r="P963" s="151"/>
      <c r="Q963" s="151"/>
      <c r="R963" s="151"/>
      <c r="S963" s="152"/>
      <c r="T963" s="152"/>
      <c r="U963" s="152"/>
      <c r="V963" s="153"/>
    </row>
    <row r="964" s="101" customFormat="true" ht="15" hidden="false" customHeight="true" outlineLevel="0" collapsed="false">
      <c r="B964" s="154" t="s">
        <v>107</v>
      </c>
      <c r="C964" s="154"/>
      <c r="D964" s="154"/>
      <c r="E964" s="154"/>
      <c r="F964" s="155" t="s">
        <v>108</v>
      </c>
      <c r="G964" s="155"/>
      <c r="H964" s="155"/>
      <c r="I964" s="155"/>
      <c r="J964" s="155"/>
      <c r="K964" s="155"/>
      <c r="L964" s="155"/>
      <c r="M964" s="155"/>
      <c r="N964" s="156" t="s">
        <v>109</v>
      </c>
      <c r="O964" s="156"/>
      <c r="P964" s="156"/>
      <c r="Q964" s="156"/>
      <c r="R964" s="156"/>
      <c r="S964" s="156"/>
      <c r="T964" s="156"/>
      <c r="U964" s="156"/>
      <c r="V964" s="156"/>
    </row>
    <row r="965" s="101" customFormat="true" ht="15" hidden="false" customHeight="true" outlineLevel="0" collapsed="false">
      <c r="B965" s="155" t="s">
        <v>110</v>
      </c>
      <c r="C965" s="155"/>
      <c r="D965" s="155"/>
      <c r="E965" s="155"/>
      <c r="F965" s="155"/>
      <c r="G965" s="155"/>
      <c r="H965" s="155"/>
      <c r="I965" s="155"/>
      <c r="J965" s="155"/>
      <c r="K965" s="155"/>
      <c r="L965" s="155"/>
      <c r="M965" s="155"/>
      <c r="N965" s="157" t="s">
        <v>115</v>
      </c>
      <c r="O965" s="157"/>
      <c r="P965" s="157"/>
      <c r="Q965" s="157"/>
      <c r="R965" s="157"/>
      <c r="S965" s="157"/>
      <c r="T965" s="157"/>
      <c r="U965" s="157"/>
      <c r="V965" s="157"/>
    </row>
    <row r="966" s="101" customFormat="true" ht="15" hidden="false" customHeight="true" outlineLevel="0" collapsed="false">
      <c r="B966" s="155" t="s">
        <v>110</v>
      </c>
      <c r="C966" s="155"/>
      <c r="D966" s="155"/>
      <c r="E966" s="155"/>
      <c r="F966" s="155"/>
      <c r="G966" s="155"/>
      <c r="H966" s="155"/>
      <c r="I966" s="155"/>
      <c r="J966" s="155"/>
      <c r="K966" s="155"/>
      <c r="L966" s="155"/>
      <c r="M966" s="155"/>
      <c r="N966" s="152"/>
      <c r="O966" s="152"/>
      <c r="P966" s="152"/>
      <c r="Q966" s="152"/>
      <c r="R966" s="152"/>
      <c r="S966" s="152"/>
      <c r="T966" s="152"/>
      <c r="U966" s="152"/>
      <c r="V966" s="153"/>
    </row>
    <row r="967" s="101" customFormat="true" ht="15" hidden="false" customHeight="true" outlineLevel="0" collapsed="false">
      <c r="B967" s="158"/>
      <c r="C967" s="158"/>
      <c r="D967" s="158"/>
      <c r="E967" s="158"/>
      <c r="F967" s="158"/>
      <c r="G967" s="158"/>
      <c r="H967" s="158"/>
      <c r="I967" s="158"/>
      <c r="J967" s="158"/>
      <c r="K967" s="158"/>
      <c r="L967" s="158"/>
      <c r="M967" s="158"/>
      <c r="N967" s="156" t="s">
        <v>112</v>
      </c>
      <c r="O967" s="156"/>
      <c r="P967" s="156"/>
      <c r="Q967" s="156"/>
      <c r="R967" s="156"/>
      <c r="S967" s="156"/>
      <c r="T967" s="156"/>
      <c r="U967" s="156"/>
      <c r="V967" s="156"/>
    </row>
    <row r="968" s="101" customFormat="true" ht="15" hidden="false" customHeight="true" outlineLevel="0" collapsed="false">
      <c r="B968" s="159" t="s">
        <v>113</v>
      </c>
      <c r="C968" s="159"/>
      <c r="D968" s="159"/>
      <c r="E968" s="159"/>
      <c r="F968" s="159"/>
      <c r="G968" s="159"/>
      <c r="H968" s="159"/>
      <c r="I968" s="159"/>
      <c r="J968" s="159"/>
      <c r="K968" s="159"/>
      <c r="L968" s="159"/>
      <c r="M968" s="159"/>
      <c r="N968" s="152"/>
      <c r="O968" s="152"/>
      <c r="P968" s="152"/>
      <c r="Q968" s="152"/>
      <c r="R968" s="152"/>
      <c r="S968" s="152"/>
      <c r="T968" s="152"/>
      <c r="U968" s="152"/>
      <c r="V968" s="153"/>
    </row>
    <row r="969" s="101" customFormat="true" ht="15" hidden="false" customHeight="true" outlineLevel="0" collapsed="false">
      <c r="B969" s="152"/>
      <c r="C969" s="152"/>
      <c r="D969" s="152"/>
      <c r="E969" s="152"/>
      <c r="F969" s="152"/>
      <c r="G969" s="152"/>
      <c r="H969" s="152"/>
      <c r="I969" s="152"/>
      <c r="J969" s="152"/>
      <c r="K969" s="152"/>
      <c r="L969" s="152"/>
      <c r="M969" s="152"/>
      <c r="N969" s="152"/>
      <c r="O969" s="152"/>
      <c r="P969" s="152"/>
      <c r="Q969" s="152"/>
      <c r="R969" s="152"/>
      <c r="S969" s="152"/>
      <c r="T969" s="152"/>
      <c r="U969" s="152"/>
      <c r="V969" s="153"/>
    </row>
    <row r="970" s="101" customFormat="true" ht="15" hidden="false" customHeight="true" outlineLevel="0" collapsed="false">
      <c r="B970" s="159" t="s">
        <v>114</v>
      </c>
      <c r="C970" s="159"/>
      <c r="D970" s="159"/>
      <c r="E970" s="159"/>
      <c r="F970" s="159"/>
      <c r="G970" s="159"/>
      <c r="H970" s="159"/>
      <c r="I970" s="159"/>
      <c r="J970" s="159"/>
      <c r="K970" s="159"/>
      <c r="L970" s="159"/>
      <c r="M970" s="159"/>
      <c r="N970" s="152"/>
      <c r="O970" s="152"/>
      <c r="P970" s="152"/>
      <c r="Q970" s="152"/>
      <c r="R970" s="152"/>
      <c r="S970" s="152"/>
      <c r="T970" s="152"/>
      <c r="U970" s="152"/>
      <c r="V970" s="153"/>
    </row>
    <row r="971" s="101" customFormat="true" ht="15" hidden="false" customHeight="true" outlineLevel="0" collapsed="false">
      <c r="B971" s="160"/>
      <c r="C971" s="160"/>
      <c r="D971" s="160"/>
      <c r="E971" s="160"/>
      <c r="F971" s="160"/>
      <c r="G971" s="160"/>
      <c r="H971" s="160"/>
      <c r="I971" s="160"/>
      <c r="J971" s="160"/>
      <c r="K971" s="160"/>
      <c r="L971" s="160"/>
      <c r="M971" s="160"/>
      <c r="N971" s="152"/>
      <c r="O971" s="152"/>
      <c r="P971" s="152"/>
      <c r="Q971" s="152"/>
      <c r="R971" s="152"/>
      <c r="S971" s="152"/>
      <c r="T971" s="152"/>
      <c r="U971" s="152"/>
      <c r="V971" s="153"/>
    </row>
    <row r="972" s="101" customFormat="true" ht="15" hidden="false" customHeight="true" outlineLevel="0" collapsed="false">
      <c r="B972" s="158"/>
      <c r="C972" s="158"/>
      <c r="D972" s="158"/>
      <c r="E972" s="158"/>
      <c r="F972" s="158"/>
      <c r="G972" s="158"/>
      <c r="H972" s="158"/>
      <c r="I972" s="158"/>
      <c r="J972" s="158"/>
      <c r="K972" s="158"/>
      <c r="L972" s="158"/>
      <c r="M972" s="158"/>
      <c r="N972" s="152"/>
      <c r="O972" s="152"/>
      <c r="P972" s="152"/>
      <c r="Q972" s="152"/>
      <c r="R972" s="152"/>
      <c r="S972" s="152"/>
      <c r="T972" s="152"/>
      <c r="U972" s="152"/>
      <c r="V972" s="153"/>
    </row>
    <row r="973" s="161" customFormat="true" ht="15" hidden="false" customHeight="true" outlineLevel="0" collapsed="false">
      <c r="B973" s="162"/>
      <c r="C973" s="162"/>
      <c r="D973" s="163" t="s">
        <v>0</v>
      </c>
      <c r="E973" s="161" t="s">
        <v>1</v>
      </c>
      <c r="M973" s="161" t="s">
        <v>100</v>
      </c>
      <c r="V973" s="164"/>
    </row>
    <row r="974" s="161" customFormat="true" ht="15" hidden="false" customHeight="true" outlineLevel="0" collapsed="false">
      <c r="B974" s="162"/>
      <c r="C974" s="162"/>
      <c r="D974" s="163"/>
      <c r="E974" s="165"/>
      <c r="F974" s="165"/>
      <c r="G974" s="165"/>
      <c r="H974" s="165" t="s">
        <v>3</v>
      </c>
      <c r="I974" s="165"/>
      <c r="J974" s="165"/>
      <c r="K974" s="161" t="s">
        <v>4</v>
      </c>
      <c r="V974" s="164"/>
    </row>
    <row r="975" s="166" customFormat="true" ht="18" hidden="false" customHeight="true" outlineLevel="0" collapsed="false">
      <c r="B975" s="145" t="s">
        <v>5</v>
      </c>
      <c r="C975" s="145"/>
      <c r="D975" s="145" t="s">
        <v>7</v>
      </c>
      <c r="E975" s="145" t="s">
        <v>8</v>
      </c>
      <c r="F975" s="145" t="s">
        <v>9</v>
      </c>
      <c r="G975" s="145" t="s">
        <v>88</v>
      </c>
      <c r="H975" s="145" t="s">
        <v>10</v>
      </c>
      <c r="I975" s="145"/>
      <c r="J975" s="145"/>
      <c r="K975" s="145"/>
      <c r="L975" s="145"/>
      <c r="M975" s="145"/>
      <c r="N975" s="145"/>
      <c r="O975" s="145"/>
      <c r="P975" s="145" t="s">
        <v>12</v>
      </c>
      <c r="Q975" s="145" t="s">
        <v>13</v>
      </c>
      <c r="R975" s="145" t="s">
        <v>14</v>
      </c>
      <c r="S975" s="167" t="s">
        <v>76</v>
      </c>
      <c r="T975" s="168"/>
      <c r="U975" s="168"/>
      <c r="V975" s="169"/>
    </row>
    <row r="976" s="166" customFormat="true" ht="18" hidden="false" customHeight="true" outlineLevel="0" collapsed="false">
      <c r="B976" s="145"/>
      <c r="C976" s="145"/>
      <c r="D976" s="145"/>
      <c r="E976" s="145"/>
      <c r="F976" s="145"/>
      <c r="G976" s="145"/>
      <c r="H976" s="144" t="s">
        <v>101</v>
      </c>
      <c r="I976" s="144" t="s">
        <v>102</v>
      </c>
      <c r="J976" s="144" t="s">
        <v>103</v>
      </c>
      <c r="K976" s="144" t="s">
        <v>18</v>
      </c>
      <c r="L976" s="144" t="s">
        <v>19</v>
      </c>
      <c r="M976" s="144" t="s">
        <v>104</v>
      </c>
      <c r="N976" s="144" t="s">
        <v>21</v>
      </c>
      <c r="O976" s="144" t="s">
        <v>22</v>
      </c>
      <c r="P976" s="145"/>
      <c r="Q976" s="145"/>
      <c r="R976" s="145"/>
      <c r="S976" s="167"/>
      <c r="T976" s="168"/>
      <c r="U976" s="168"/>
      <c r="V976" s="169"/>
    </row>
    <row r="977" s="179" customFormat="true" ht="18" hidden="false" customHeight="true" outlineLevel="0" collapsed="false">
      <c r="B977" s="180" t="n">
        <v>55</v>
      </c>
      <c r="C977" s="181"/>
      <c r="D977" s="182" t="n">
        <f aca="false">Ave!C59</f>
        <v>0</v>
      </c>
      <c r="E977" s="182" t="n">
        <f aca="false">S1!E59</f>
        <v>0</v>
      </c>
      <c r="F977" s="180" t="n">
        <f aca="false">S1!F59</f>
        <v>0</v>
      </c>
      <c r="G977" s="173" t="s">
        <v>116</v>
      </c>
      <c r="H977" s="183" t="n">
        <f aca="false">S1!G59</f>
        <v>0</v>
      </c>
      <c r="I977" s="183" t="n">
        <f aca="false">S1!G59</f>
        <v>0</v>
      </c>
      <c r="J977" s="183" t="n">
        <f aca="false">S1!I59</f>
        <v>0</v>
      </c>
      <c r="K977" s="183" t="n">
        <f aca="false">S1!J59</f>
        <v>0</v>
      </c>
      <c r="L977" s="183" t="n">
        <f aca="false">S1!K59</f>
        <v>0</v>
      </c>
      <c r="M977" s="183" t="n">
        <f aca="false">S1!L59</f>
        <v>0</v>
      </c>
      <c r="N977" s="183" t="n">
        <f aca="false">S1!M59</f>
        <v>0</v>
      </c>
      <c r="O977" s="183" t="n">
        <f aca="false">S1!N59</f>
        <v>0</v>
      </c>
      <c r="P977" s="183" t="str">
        <f aca="false">S1!P59</f>
        <v/>
      </c>
      <c r="Q977" s="183" t="str">
        <f aca="false">S1!Q59</f>
        <v/>
      </c>
      <c r="R977" s="183" t="str">
        <f aca="false">S1!R59</f>
        <v/>
      </c>
      <c r="S977" s="184" t="str">
        <f aca="false">Ave!Q59</f>
        <v>-</v>
      </c>
      <c r="T977" s="185"/>
      <c r="U977" s="185"/>
      <c r="V977" s="153"/>
    </row>
    <row r="978" s="172" customFormat="true" ht="18" hidden="false" customHeight="true" outlineLevel="0" collapsed="false">
      <c r="B978" s="180"/>
      <c r="C978" s="186"/>
      <c r="D978" s="182"/>
      <c r="E978" s="182"/>
      <c r="F978" s="182"/>
      <c r="G978" s="173" t="s">
        <v>117</v>
      </c>
      <c r="H978" s="187" t="n">
        <f aca="false">S2!G59</f>
        <v>0</v>
      </c>
      <c r="I978" s="187" t="n">
        <f aca="false">S2!H59</f>
        <v>0</v>
      </c>
      <c r="J978" s="187" t="n">
        <f aca="false">S2!I59</f>
        <v>0</v>
      </c>
      <c r="K978" s="187" t="n">
        <f aca="false">S2!J59</f>
        <v>0</v>
      </c>
      <c r="L978" s="187" t="n">
        <f aca="false">S2!K59</f>
        <v>0</v>
      </c>
      <c r="M978" s="187" t="n">
        <f aca="false">S2!L59</f>
        <v>0</v>
      </c>
      <c r="N978" s="187" t="n">
        <f aca="false">S2!M59</f>
        <v>0</v>
      </c>
      <c r="O978" s="187" t="n">
        <f aca="false">S2!N59</f>
        <v>0</v>
      </c>
      <c r="P978" s="187" t="str">
        <f aca="false">S2!P59</f>
        <v/>
      </c>
      <c r="Q978" s="187" t="str">
        <f aca="false">S2!Q59</f>
        <v/>
      </c>
      <c r="R978" s="187" t="str">
        <f aca="false">S2!R59</f>
        <v/>
      </c>
      <c r="S978" s="184"/>
    </row>
    <row r="979" s="172" customFormat="true" ht="18" hidden="false" customHeight="true" outlineLevel="0" collapsed="false">
      <c r="B979" s="180"/>
      <c r="C979" s="186"/>
      <c r="D979" s="182"/>
      <c r="E979" s="182"/>
      <c r="F979" s="182"/>
      <c r="G979" s="173" t="s">
        <v>13</v>
      </c>
      <c r="H979" s="187" t="str">
        <f aca="false">Ave!F59</f>
        <v/>
      </c>
      <c r="I979" s="187" t="str">
        <f aca="false">Ave!G59</f>
        <v/>
      </c>
      <c r="J979" s="187" t="str">
        <f aca="false">Ave!H59</f>
        <v/>
      </c>
      <c r="K979" s="187" t="str">
        <f aca="false">Ave!I59</f>
        <v/>
      </c>
      <c r="L979" s="187" t="str">
        <f aca="false">Ave!J59</f>
        <v/>
      </c>
      <c r="M979" s="187" t="str">
        <f aca="false">Ave!K59</f>
        <v/>
      </c>
      <c r="N979" s="187" t="str">
        <f aca="false">Ave!L59</f>
        <v/>
      </c>
      <c r="O979" s="187" t="str">
        <f aca="false">Ave!M59</f>
        <v/>
      </c>
      <c r="P979" s="187" t="str">
        <f aca="false">Ave!N59</f>
        <v/>
      </c>
      <c r="Q979" s="187" t="str">
        <f aca="false">Ave!O59</f>
        <v/>
      </c>
      <c r="R979" s="187" t="str">
        <f aca="false">Ave!P59</f>
        <v/>
      </c>
      <c r="S979" s="184"/>
    </row>
    <row r="980" s="101" customFormat="true" ht="15" hidden="false" customHeight="true" outlineLevel="0" collapsed="false">
      <c r="B980" s="151"/>
      <c r="C980" s="151"/>
      <c r="D980" s="151"/>
      <c r="E980" s="151"/>
      <c r="F980" s="151"/>
      <c r="G980" s="151"/>
      <c r="H980" s="151"/>
      <c r="I980" s="151"/>
      <c r="J980" s="151"/>
      <c r="K980" s="151"/>
      <c r="L980" s="151"/>
      <c r="M980" s="151"/>
      <c r="N980" s="151"/>
      <c r="O980" s="151"/>
      <c r="P980" s="151"/>
      <c r="Q980" s="151"/>
      <c r="R980" s="151"/>
      <c r="S980" s="152"/>
      <c r="T980" s="152"/>
      <c r="U980" s="152"/>
      <c r="V980" s="153"/>
    </row>
    <row r="981" s="101" customFormat="true" ht="15" hidden="false" customHeight="true" outlineLevel="0" collapsed="false">
      <c r="B981" s="154" t="s">
        <v>107</v>
      </c>
      <c r="C981" s="154"/>
      <c r="D981" s="154"/>
      <c r="E981" s="154"/>
      <c r="F981" s="155" t="s">
        <v>108</v>
      </c>
      <c r="G981" s="155"/>
      <c r="H981" s="155"/>
      <c r="I981" s="155"/>
      <c r="J981" s="155"/>
      <c r="K981" s="155"/>
      <c r="L981" s="155"/>
      <c r="M981" s="155"/>
      <c r="N981" s="156" t="s">
        <v>109</v>
      </c>
      <c r="O981" s="156"/>
      <c r="P981" s="156"/>
      <c r="Q981" s="156"/>
      <c r="R981" s="156"/>
      <c r="S981" s="156"/>
      <c r="T981" s="156"/>
      <c r="U981" s="156"/>
      <c r="V981" s="156"/>
    </row>
    <row r="982" s="101" customFormat="true" ht="15" hidden="false" customHeight="true" outlineLevel="0" collapsed="false">
      <c r="B982" s="155" t="s">
        <v>110</v>
      </c>
      <c r="C982" s="155"/>
      <c r="D982" s="155"/>
      <c r="E982" s="155"/>
      <c r="F982" s="155"/>
      <c r="G982" s="155"/>
      <c r="H982" s="155"/>
      <c r="I982" s="155"/>
      <c r="J982" s="155"/>
      <c r="K982" s="155"/>
      <c r="L982" s="155"/>
      <c r="M982" s="155"/>
      <c r="N982" s="157" t="s">
        <v>115</v>
      </c>
      <c r="O982" s="157"/>
      <c r="P982" s="157"/>
      <c r="Q982" s="157"/>
      <c r="R982" s="157"/>
      <c r="S982" s="157"/>
      <c r="T982" s="157"/>
      <c r="U982" s="157"/>
      <c r="V982" s="157"/>
    </row>
    <row r="983" s="101" customFormat="true" ht="15" hidden="false" customHeight="true" outlineLevel="0" collapsed="false">
      <c r="B983" s="155" t="s">
        <v>110</v>
      </c>
      <c r="C983" s="155"/>
      <c r="D983" s="155"/>
      <c r="E983" s="155"/>
      <c r="F983" s="155"/>
      <c r="G983" s="155"/>
      <c r="H983" s="155"/>
      <c r="I983" s="155"/>
      <c r="J983" s="155"/>
      <c r="K983" s="155"/>
      <c r="L983" s="155"/>
      <c r="M983" s="155"/>
      <c r="N983" s="152"/>
      <c r="O983" s="152"/>
      <c r="P983" s="152"/>
      <c r="Q983" s="152"/>
      <c r="R983" s="152"/>
      <c r="S983" s="152"/>
      <c r="T983" s="152"/>
      <c r="U983" s="152"/>
      <c r="V983" s="153"/>
    </row>
    <row r="984" s="101" customFormat="true" ht="15" hidden="false" customHeight="true" outlineLevel="0" collapsed="false">
      <c r="B984" s="158"/>
      <c r="C984" s="158"/>
      <c r="D984" s="158"/>
      <c r="E984" s="158"/>
      <c r="F984" s="158"/>
      <c r="G984" s="158"/>
      <c r="H984" s="158"/>
      <c r="I984" s="158"/>
      <c r="J984" s="158"/>
      <c r="K984" s="158"/>
      <c r="L984" s="158"/>
      <c r="M984" s="158"/>
      <c r="N984" s="156" t="s">
        <v>112</v>
      </c>
      <c r="O984" s="156"/>
      <c r="P984" s="156"/>
      <c r="Q984" s="156"/>
      <c r="R984" s="156"/>
      <c r="S984" s="156"/>
      <c r="T984" s="156"/>
      <c r="U984" s="156"/>
      <c r="V984" s="156"/>
    </row>
    <row r="985" s="101" customFormat="true" ht="15" hidden="false" customHeight="true" outlineLevel="0" collapsed="false">
      <c r="B985" s="159" t="s">
        <v>113</v>
      </c>
      <c r="C985" s="159"/>
      <c r="D985" s="159"/>
      <c r="E985" s="159"/>
      <c r="F985" s="159"/>
      <c r="G985" s="159"/>
      <c r="H985" s="159"/>
      <c r="I985" s="159"/>
      <c r="J985" s="159"/>
      <c r="K985" s="159"/>
      <c r="L985" s="159"/>
      <c r="M985" s="159"/>
      <c r="N985" s="152"/>
      <c r="O985" s="152"/>
      <c r="P985" s="152"/>
      <c r="Q985" s="152"/>
      <c r="R985" s="152"/>
      <c r="S985" s="152"/>
      <c r="T985" s="152"/>
      <c r="U985" s="152"/>
      <c r="V985" s="153"/>
    </row>
    <row r="986" s="101" customFormat="true" ht="15" hidden="false" customHeight="true" outlineLevel="0" collapsed="false">
      <c r="B986" s="152"/>
      <c r="C986" s="152"/>
      <c r="D986" s="152"/>
      <c r="E986" s="152"/>
      <c r="F986" s="152"/>
      <c r="G986" s="152"/>
      <c r="H986" s="152"/>
      <c r="I986" s="152"/>
      <c r="J986" s="152"/>
      <c r="K986" s="152"/>
      <c r="L986" s="152"/>
      <c r="M986" s="152"/>
      <c r="N986" s="152"/>
      <c r="O986" s="152"/>
      <c r="P986" s="152"/>
      <c r="Q986" s="152"/>
      <c r="R986" s="152"/>
      <c r="S986" s="152"/>
      <c r="T986" s="152"/>
      <c r="U986" s="152"/>
      <c r="V986" s="153"/>
    </row>
    <row r="987" s="101" customFormat="true" ht="15" hidden="false" customHeight="true" outlineLevel="0" collapsed="false">
      <c r="B987" s="159" t="s">
        <v>114</v>
      </c>
      <c r="C987" s="159"/>
      <c r="D987" s="159"/>
      <c r="E987" s="159"/>
      <c r="F987" s="159"/>
      <c r="G987" s="159"/>
      <c r="H987" s="159"/>
      <c r="I987" s="159"/>
      <c r="J987" s="159"/>
      <c r="K987" s="159"/>
      <c r="L987" s="159"/>
      <c r="M987" s="159"/>
      <c r="N987" s="152"/>
      <c r="O987" s="152"/>
      <c r="P987" s="152"/>
      <c r="Q987" s="152"/>
      <c r="R987" s="152"/>
      <c r="S987" s="152"/>
      <c r="T987" s="152"/>
      <c r="U987" s="152"/>
      <c r="V987" s="153"/>
    </row>
    <row r="988" s="101" customFormat="true" ht="15" hidden="false" customHeight="true" outlineLevel="0" collapsed="false">
      <c r="B988" s="160"/>
      <c r="C988" s="160"/>
      <c r="D988" s="160"/>
      <c r="E988" s="160"/>
      <c r="F988" s="160"/>
      <c r="G988" s="160"/>
      <c r="H988" s="160"/>
      <c r="I988" s="160"/>
      <c r="J988" s="160"/>
      <c r="K988" s="160"/>
      <c r="L988" s="160"/>
      <c r="M988" s="160"/>
      <c r="N988" s="152"/>
      <c r="O988" s="152"/>
      <c r="P988" s="152"/>
      <c r="Q988" s="152"/>
      <c r="R988" s="152"/>
      <c r="S988" s="152"/>
      <c r="T988" s="152"/>
      <c r="U988" s="152"/>
      <c r="V988" s="153"/>
    </row>
    <row r="989" s="101" customFormat="true" ht="15" hidden="false" customHeight="true" outlineLevel="0" collapsed="false">
      <c r="B989" s="160"/>
      <c r="C989" s="160"/>
      <c r="D989" s="160"/>
      <c r="E989" s="160"/>
      <c r="F989" s="160"/>
      <c r="G989" s="160"/>
      <c r="H989" s="160"/>
      <c r="I989" s="160"/>
      <c r="J989" s="160"/>
      <c r="K989" s="160"/>
      <c r="L989" s="160"/>
      <c r="M989" s="160"/>
      <c r="N989" s="152"/>
      <c r="O989" s="152"/>
      <c r="P989" s="152"/>
      <c r="Q989" s="152"/>
      <c r="R989" s="152"/>
      <c r="S989" s="152"/>
      <c r="T989" s="152"/>
      <c r="U989" s="152"/>
      <c r="V989" s="153"/>
    </row>
    <row r="990" s="101" customFormat="true" ht="15" hidden="false" customHeight="true" outlineLevel="0" collapsed="false">
      <c r="B990" s="160"/>
      <c r="C990" s="160"/>
      <c r="D990" s="160"/>
      <c r="E990" s="160"/>
      <c r="F990" s="160"/>
      <c r="G990" s="160"/>
      <c r="H990" s="160"/>
      <c r="I990" s="160"/>
      <c r="J990" s="160"/>
      <c r="K990" s="160"/>
      <c r="L990" s="160"/>
      <c r="M990" s="160"/>
      <c r="N990" s="152"/>
      <c r="O990" s="152"/>
      <c r="P990" s="152"/>
      <c r="Q990" s="152"/>
      <c r="R990" s="152"/>
      <c r="S990" s="152"/>
      <c r="T990" s="152"/>
      <c r="U990" s="152"/>
      <c r="V990" s="153"/>
    </row>
    <row r="991" s="101" customFormat="true" ht="15" hidden="false" customHeight="true" outlineLevel="0" collapsed="false">
      <c r="B991" s="158"/>
      <c r="C991" s="158"/>
      <c r="D991" s="158"/>
      <c r="E991" s="158"/>
      <c r="F991" s="158"/>
      <c r="G991" s="158"/>
      <c r="H991" s="158"/>
      <c r="I991" s="158"/>
      <c r="J991" s="158"/>
      <c r="K991" s="158"/>
      <c r="L991" s="158"/>
      <c r="M991" s="158"/>
      <c r="N991" s="152"/>
      <c r="O991" s="152"/>
      <c r="P991" s="152"/>
      <c r="Q991" s="152"/>
      <c r="R991" s="152"/>
      <c r="S991" s="152"/>
      <c r="T991" s="152"/>
      <c r="U991" s="152"/>
      <c r="V991" s="153"/>
    </row>
    <row r="992" s="161" customFormat="true" ht="15" hidden="false" customHeight="true" outlineLevel="0" collapsed="false">
      <c r="B992" s="162"/>
      <c r="C992" s="162"/>
      <c r="D992" s="163" t="s">
        <v>0</v>
      </c>
      <c r="E992" s="161" t="s">
        <v>1</v>
      </c>
      <c r="M992" s="161" t="s">
        <v>100</v>
      </c>
      <c r="V992" s="164"/>
    </row>
    <row r="993" s="161" customFormat="true" ht="15" hidden="false" customHeight="true" outlineLevel="0" collapsed="false">
      <c r="B993" s="162"/>
      <c r="C993" s="162"/>
      <c r="D993" s="163"/>
      <c r="E993" s="165"/>
      <c r="F993" s="165"/>
      <c r="G993" s="165"/>
      <c r="H993" s="165" t="s">
        <v>3</v>
      </c>
      <c r="I993" s="165"/>
      <c r="J993" s="165"/>
      <c r="K993" s="161" t="s">
        <v>4</v>
      </c>
      <c r="V993" s="164"/>
    </row>
    <row r="994" s="166" customFormat="true" ht="18" hidden="false" customHeight="true" outlineLevel="0" collapsed="false">
      <c r="B994" s="145" t="s">
        <v>5</v>
      </c>
      <c r="C994" s="145"/>
      <c r="D994" s="145" t="s">
        <v>7</v>
      </c>
      <c r="E994" s="145" t="s">
        <v>8</v>
      </c>
      <c r="F994" s="145" t="s">
        <v>9</v>
      </c>
      <c r="G994" s="145" t="s">
        <v>88</v>
      </c>
      <c r="H994" s="145" t="s">
        <v>10</v>
      </c>
      <c r="I994" s="145"/>
      <c r="J994" s="145"/>
      <c r="K994" s="145"/>
      <c r="L994" s="145"/>
      <c r="M994" s="145"/>
      <c r="N994" s="145"/>
      <c r="O994" s="145"/>
      <c r="P994" s="145" t="s">
        <v>12</v>
      </c>
      <c r="Q994" s="145" t="s">
        <v>13</v>
      </c>
      <c r="R994" s="145" t="s">
        <v>14</v>
      </c>
      <c r="S994" s="167" t="s">
        <v>76</v>
      </c>
      <c r="T994" s="168"/>
      <c r="U994" s="168"/>
      <c r="V994" s="169"/>
    </row>
    <row r="995" s="166" customFormat="true" ht="18" hidden="false" customHeight="true" outlineLevel="0" collapsed="false">
      <c r="B995" s="145"/>
      <c r="C995" s="145"/>
      <c r="D995" s="145"/>
      <c r="E995" s="145"/>
      <c r="F995" s="145"/>
      <c r="G995" s="145"/>
      <c r="H995" s="144" t="s">
        <v>101</v>
      </c>
      <c r="I995" s="144" t="s">
        <v>102</v>
      </c>
      <c r="J995" s="144" t="s">
        <v>103</v>
      </c>
      <c r="K995" s="144" t="s">
        <v>18</v>
      </c>
      <c r="L995" s="144" t="s">
        <v>19</v>
      </c>
      <c r="M995" s="144" t="s">
        <v>104</v>
      </c>
      <c r="N995" s="144" t="s">
        <v>21</v>
      </c>
      <c r="O995" s="144" t="s">
        <v>22</v>
      </c>
      <c r="P995" s="145"/>
      <c r="Q995" s="145"/>
      <c r="R995" s="145"/>
      <c r="S995" s="167"/>
      <c r="T995" s="168"/>
      <c r="U995" s="168"/>
      <c r="V995" s="169"/>
    </row>
    <row r="996" s="172" customFormat="true" ht="18" hidden="false" customHeight="true" outlineLevel="0" collapsed="false">
      <c r="B996" s="188" t="n">
        <v>56</v>
      </c>
      <c r="C996" s="186"/>
      <c r="D996" s="189" t="n">
        <f aca="false">Ave!C60</f>
        <v>0</v>
      </c>
      <c r="E996" s="189" t="n">
        <f aca="false">S1!E60</f>
        <v>0</v>
      </c>
      <c r="F996" s="188" t="n">
        <f aca="false">S1!F60</f>
        <v>0</v>
      </c>
      <c r="G996" s="173" t="s">
        <v>116</v>
      </c>
      <c r="H996" s="190" t="n">
        <f aca="false">S1!G60</f>
        <v>0</v>
      </c>
      <c r="I996" s="190" t="n">
        <f aca="false">S1!G60</f>
        <v>0</v>
      </c>
      <c r="J996" s="190" t="n">
        <f aca="false">S1!I60</f>
        <v>0</v>
      </c>
      <c r="K996" s="190" t="n">
        <f aca="false">S1!J60</f>
        <v>0</v>
      </c>
      <c r="L996" s="190" t="n">
        <f aca="false">S1!K60</f>
        <v>0</v>
      </c>
      <c r="M996" s="190" t="n">
        <f aca="false">S1!L60</f>
        <v>0</v>
      </c>
      <c r="N996" s="190" t="n">
        <f aca="false">S1!M60</f>
        <v>0</v>
      </c>
      <c r="O996" s="190" t="n">
        <f aca="false">S1!N60</f>
        <v>0</v>
      </c>
      <c r="P996" s="190" t="str">
        <f aca="false">S1!P60</f>
        <v/>
      </c>
      <c r="Q996" s="190" t="str">
        <f aca="false">S1!Q60</f>
        <v/>
      </c>
      <c r="R996" s="190" t="str">
        <f aca="false">S1!R60</f>
        <v/>
      </c>
      <c r="S996" s="190" t="str">
        <f aca="false">Ave!Q60</f>
        <v>-</v>
      </c>
    </row>
    <row r="997" s="172" customFormat="true" ht="18" hidden="false" customHeight="true" outlineLevel="0" collapsed="false">
      <c r="B997" s="188"/>
      <c r="C997" s="186"/>
      <c r="D997" s="189"/>
      <c r="E997" s="189"/>
      <c r="F997" s="189"/>
      <c r="G997" s="173" t="s">
        <v>117</v>
      </c>
      <c r="H997" s="190" t="n">
        <f aca="false">S2!G60</f>
        <v>0</v>
      </c>
      <c r="I997" s="190" t="n">
        <f aca="false">S2!H60</f>
        <v>0</v>
      </c>
      <c r="J997" s="190" t="n">
        <f aca="false">S2!I60</f>
        <v>0</v>
      </c>
      <c r="K997" s="190" t="n">
        <f aca="false">S2!J60</f>
        <v>0</v>
      </c>
      <c r="L997" s="190" t="n">
        <f aca="false">S2!K60</f>
        <v>0</v>
      </c>
      <c r="M997" s="190" t="n">
        <f aca="false">S2!L60</f>
        <v>0</v>
      </c>
      <c r="N997" s="190" t="n">
        <f aca="false">S2!M60</f>
        <v>0</v>
      </c>
      <c r="O997" s="190" t="n">
        <f aca="false">S2!N60</f>
        <v>0</v>
      </c>
      <c r="P997" s="190" t="str">
        <f aca="false">S2!P60</f>
        <v/>
      </c>
      <c r="Q997" s="190" t="str">
        <f aca="false">S2!Q60</f>
        <v/>
      </c>
      <c r="R997" s="190" t="str">
        <f aca="false">S2!R60</f>
        <v/>
      </c>
      <c r="S997" s="190"/>
    </row>
    <row r="998" s="172" customFormat="true" ht="18" hidden="false" customHeight="true" outlineLevel="0" collapsed="false">
      <c r="B998" s="188"/>
      <c r="C998" s="191"/>
      <c r="D998" s="189"/>
      <c r="E998" s="189"/>
      <c r="F998" s="189"/>
      <c r="G998" s="173" t="s">
        <v>13</v>
      </c>
      <c r="H998" s="188" t="str">
        <f aca="false">Ave!F60</f>
        <v/>
      </c>
      <c r="I998" s="188" t="str">
        <f aca="false">Ave!G60</f>
        <v/>
      </c>
      <c r="J998" s="188" t="str">
        <f aca="false">Ave!H60</f>
        <v/>
      </c>
      <c r="K998" s="188" t="str">
        <f aca="false">Ave!I60</f>
        <v/>
      </c>
      <c r="L998" s="188" t="str">
        <f aca="false">Ave!J60</f>
        <v/>
      </c>
      <c r="M998" s="188" t="str">
        <f aca="false">Ave!K60</f>
        <v/>
      </c>
      <c r="N998" s="188" t="str">
        <f aca="false">Ave!L60</f>
        <v/>
      </c>
      <c r="O998" s="188" t="str">
        <f aca="false">Ave!M60</f>
        <v/>
      </c>
      <c r="P998" s="188" t="str">
        <f aca="false">Ave!N60</f>
        <v/>
      </c>
      <c r="Q998" s="188" t="str">
        <f aca="false">Ave!O60</f>
        <v/>
      </c>
      <c r="R998" s="188" t="str">
        <f aca="false">Ave!P60</f>
        <v/>
      </c>
      <c r="S998" s="190"/>
    </row>
    <row r="999" s="101" customFormat="true" ht="15" hidden="false" customHeight="true" outlineLevel="0" collapsed="false">
      <c r="B999" s="151"/>
      <c r="C999" s="151"/>
      <c r="D999" s="151"/>
      <c r="E999" s="151"/>
      <c r="F999" s="151"/>
      <c r="G999" s="151"/>
      <c r="H999" s="151"/>
      <c r="I999" s="151"/>
      <c r="J999" s="151"/>
      <c r="K999" s="151"/>
      <c r="L999" s="151"/>
      <c r="M999" s="151"/>
      <c r="N999" s="151"/>
      <c r="O999" s="151"/>
      <c r="P999" s="151"/>
      <c r="Q999" s="151"/>
      <c r="R999" s="151"/>
      <c r="S999" s="152"/>
      <c r="T999" s="152"/>
      <c r="U999" s="152"/>
      <c r="V999" s="153"/>
    </row>
    <row r="1000" s="101" customFormat="true" ht="15" hidden="false" customHeight="true" outlineLevel="0" collapsed="false">
      <c r="B1000" s="154" t="s">
        <v>107</v>
      </c>
      <c r="C1000" s="154"/>
      <c r="D1000" s="154"/>
      <c r="E1000" s="154"/>
      <c r="F1000" s="155" t="s">
        <v>108</v>
      </c>
      <c r="G1000" s="155"/>
      <c r="H1000" s="155"/>
      <c r="I1000" s="155"/>
      <c r="J1000" s="155"/>
      <c r="K1000" s="155"/>
      <c r="L1000" s="155"/>
      <c r="M1000" s="155"/>
      <c r="N1000" s="156" t="s">
        <v>109</v>
      </c>
      <c r="O1000" s="156"/>
      <c r="P1000" s="156"/>
      <c r="Q1000" s="156"/>
      <c r="R1000" s="156"/>
      <c r="S1000" s="156"/>
      <c r="T1000" s="156"/>
      <c r="U1000" s="156"/>
      <c r="V1000" s="156"/>
    </row>
    <row r="1001" s="101" customFormat="true" ht="15" hidden="false" customHeight="true" outlineLevel="0" collapsed="false">
      <c r="B1001" s="155" t="s">
        <v>110</v>
      </c>
      <c r="C1001" s="155"/>
      <c r="D1001" s="155"/>
      <c r="E1001" s="155"/>
      <c r="F1001" s="155"/>
      <c r="G1001" s="155"/>
      <c r="H1001" s="155"/>
      <c r="I1001" s="155"/>
      <c r="J1001" s="155"/>
      <c r="K1001" s="155"/>
      <c r="L1001" s="155"/>
      <c r="M1001" s="155"/>
      <c r="N1001" s="157" t="s">
        <v>115</v>
      </c>
      <c r="O1001" s="157"/>
      <c r="P1001" s="157"/>
      <c r="Q1001" s="157"/>
      <c r="R1001" s="157"/>
      <c r="S1001" s="157"/>
      <c r="T1001" s="157"/>
      <c r="U1001" s="157"/>
      <c r="V1001" s="157"/>
    </row>
    <row r="1002" s="101" customFormat="true" ht="15" hidden="false" customHeight="true" outlineLevel="0" collapsed="false">
      <c r="B1002" s="155" t="s">
        <v>110</v>
      </c>
      <c r="C1002" s="155"/>
      <c r="D1002" s="155"/>
      <c r="E1002" s="155"/>
      <c r="F1002" s="155"/>
      <c r="G1002" s="155"/>
      <c r="H1002" s="155"/>
      <c r="I1002" s="155"/>
      <c r="J1002" s="155"/>
      <c r="K1002" s="155"/>
      <c r="L1002" s="155"/>
      <c r="M1002" s="155"/>
      <c r="N1002" s="152"/>
      <c r="O1002" s="152"/>
      <c r="P1002" s="152"/>
      <c r="Q1002" s="152"/>
      <c r="R1002" s="152"/>
      <c r="S1002" s="152"/>
      <c r="T1002" s="152"/>
      <c r="U1002" s="152"/>
      <c r="V1002" s="153"/>
    </row>
    <row r="1003" s="101" customFormat="true" ht="15" hidden="false" customHeight="true" outlineLevel="0" collapsed="false">
      <c r="B1003" s="158"/>
      <c r="C1003" s="158"/>
      <c r="D1003" s="158"/>
      <c r="E1003" s="158"/>
      <c r="F1003" s="158"/>
      <c r="G1003" s="158"/>
      <c r="H1003" s="158"/>
      <c r="I1003" s="158"/>
      <c r="J1003" s="158"/>
      <c r="K1003" s="158"/>
      <c r="L1003" s="158"/>
      <c r="M1003" s="158"/>
      <c r="N1003" s="156" t="s">
        <v>112</v>
      </c>
      <c r="O1003" s="156"/>
      <c r="P1003" s="156"/>
      <c r="Q1003" s="156"/>
      <c r="R1003" s="156"/>
      <c r="S1003" s="156"/>
      <c r="T1003" s="156"/>
      <c r="U1003" s="156"/>
      <c r="V1003" s="156"/>
    </row>
    <row r="1004" s="101" customFormat="true" ht="15" hidden="false" customHeight="true" outlineLevel="0" collapsed="false">
      <c r="B1004" s="159" t="s">
        <v>113</v>
      </c>
      <c r="C1004" s="159"/>
      <c r="D1004" s="159"/>
      <c r="E1004" s="159"/>
      <c r="F1004" s="159"/>
      <c r="G1004" s="159"/>
      <c r="H1004" s="159"/>
      <c r="I1004" s="159"/>
      <c r="J1004" s="159"/>
      <c r="K1004" s="159"/>
      <c r="L1004" s="159"/>
      <c r="M1004" s="159"/>
      <c r="N1004" s="152"/>
      <c r="O1004" s="152"/>
      <c r="P1004" s="152"/>
      <c r="Q1004" s="152"/>
      <c r="R1004" s="152"/>
      <c r="S1004" s="152"/>
      <c r="T1004" s="152"/>
      <c r="U1004" s="152"/>
      <c r="V1004" s="153"/>
    </row>
    <row r="1005" s="101" customFormat="true" ht="15" hidden="false" customHeight="true" outlineLevel="0" collapsed="false">
      <c r="B1005" s="152"/>
      <c r="C1005" s="152"/>
      <c r="D1005" s="152"/>
      <c r="E1005" s="152"/>
      <c r="F1005" s="152"/>
      <c r="G1005" s="152"/>
      <c r="H1005" s="152"/>
      <c r="I1005" s="152"/>
      <c r="J1005" s="152"/>
      <c r="K1005" s="152"/>
      <c r="L1005" s="152"/>
      <c r="M1005" s="152"/>
      <c r="N1005" s="152"/>
      <c r="O1005" s="152"/>
      <c r="P1005" s="152"/>
      <c r="Q1005" s="152"/>
      <c r="R1005" s="152"/>
      <c r="S1005" s="152"/>
      <c r="T1005" s="152"/>
      <c r="U1005" s="152"/>
      <c r="V1005" s="153"/>
    </row>
    <row r="1006" s="101" customFormat="true" ht="15" hidden="false" customHeight="true" outlineLevel="0" collapsed="false">
      <c r="B1006" s="159" t="s">
        <v>114</v>
      </c>
      <c r="C1006" s="159"/>
      <c r="D1006" s="159"/>
      <c r="E1006" s="159"/>
      <c r="F1006" s="159"/>
      <c r="G1006" s="159"/>
      <c r="H1006" s="159"/>
      <c r="I1006" s="159"/>
      <c r="J1006" s="159"/>
      <c r="K1006" s="159"/>
      <c r="L1006" s="159"/>
      <c r="M1006" s="159"/>
      <c r="N1006" s="152"/>
      <c r="O1006" s="152"/>
      <c r="P1006" s="152"/>
      <c r="Q1006" s="152"/>
      <c r="R1006" s="152"/>
      <c r="S1006" s="152"/>
      <c r="T1006" s="152"/>
      <c r="U1006" s="152"/>
      <c r="V1006" s="153"/>
    </row>
    <row r="1007" s="101" customFormat="true" ht="15" hidden="false" customHeight="true" outlineLevel="0" collapsed="false">
      <c r="B1007" s="160"/>
      <c r="C1007" s="160"/>
      <c r="D1007" s="160"/>
      <c r="E1007" s="160"/>
      <c r="F1007" s="160"/>
      <c r="G1007" s="160"/>
      <c r="H1007" s="160"/>
      <c r="I1007" s="160"/>
      <c r="J1007" s="160"/>
      <c r="K1007" s="160"/>
      <c r="L1007" s="160"/>
      <c r="M1007" s="160"/>
      <c r="N1007" s="152"/>
      <c r="O1007" s="152"/>
      <c r="P1007" s="152"/>
      <c r="Q1007" s="152"/>
      <c r="R1007" s="152"/>
      <c r="S1007" s="152"/>
      <c r="T1007" s="152"/>
      <c r="U1007" s="152"/>
      <c r="V1007" s="153"/>
    </row>
    <row r="1008" s="101" customFormat="true" ht="15" hidden="false" customHeight="true" outlineLevel="0" collapsed="false">
      <c r="B1008" s="158"/>
      <c r="C1008" s="158"/>
      <c r="D1008" s="158"/>
      <c r="E1008" s="158"/>
      <c r="F1008" s="158"/>
      <c r="G1008" s="158"/>
      <c r="H1008" s="158"/>
      <c r="I1008" s="158"/>
      <c r="J1008" s="158"/>
      <c r="K1008" s="158"/>
      <c r="L1008" s="158"/>
      <c r="M1008" s="158"/>
      <c r="N1008" s="152"/>
      <c r="O1008" s="152"/>
      <c r="P1008" s="152"/>
      <c r="Q1008" s="152"/>
      <c r="R1008" s="152"/>
      <c r="S1008" s="152"/>
      <c r="T1008" s="152"/>
      <c r="U1008" s="152"/>
      <c r="V1008" s="153"/>
    </row>
    <row r="1009" s="161" customFormat="true" ht="15" hidden="false" customHeight="true" outlineLevel="0" collapsed="false">
      <c r="B1009" s="162"/>
      <c r="C1009" s="162"/>
      <c r="D1009" s="163" t="s">
        <v>0</v>
      </c>
      <c r="E1009" s="161" t="s">
        <v>1</v>
      </c>
      <c r="M1009" s="161" t="s">
        <v>100</v>
      </c>
      <c r="V1009" s="164"/>
    </row>
    <row r="1010" s="161" customFormat="true" ht="15" hidden="false" customHeight="true" outlineLevel="0" collapsed="false">
      <c r="B1010" s="162"/>
      <c r="C1010" s="162"/>
      <c r="D1010" s="163"/>
      <c r="E1010" s="165"/>
      <c r="F1010" s="165"/>
      <c r="G1010" s="165"/>
      <c r="H1010" s="165" t="s">
        <v>3</v>
      </c>
      <c r="I1010" s="165"/>
      <c r="J1010" s="165"/>
      <c r="K1010" s="161" t="s">
        <v>4</v>
      </c>
      <c r="V1010" s="164"/>
    </row>
    <row r="1011" s="166" customFormat="true" ht="18" hidden="false" customHeight="true" outlineLevel="0" collapsed="false">
      <c r="B1011" s="145" t="s">
        <v>5</v>
      </c>
      <c r="C1011" s="145"/>
      <c r="D1011" s="145" t="s">
        <v>7</v>
      </c>
      <c r="E1011" s="145" t="s">
        <v>8</v>
      </c>
      <c r="F1011" s="145" t="s">
        <v>9</v>
      </c>
      <c r="G1011" s="145" t="s">
        <v>88</v>
      </c>
      <c r="H1011" s="145" t="s">
        <v>10</v>
      </c>
      <c r="I1011" s="145"/>
      <c r="J1011" s="145"/>
      <c r="K1011" s="145"/>
      <c r="L1011" s="145"/>
      <c r="M1011" s="145"/>
      <c r="N1011" s="145"/>
      <c r="O1011" s="145"/>
      <c r="P1011" s="145" t="s">
        <v>12</v>
      </c>
      <c r="Q1011" s="145" t="s">
        <v>13</v>
      </c>
      <c r="R1011" s="145" t="s">
        <v>14</v>
      </c>
      <c r="S1011" s="167" t="s">
        <v>76</v>
      </c>
      <c r="T1011" s="168"/>
      <c r="U1011" s="168"/>
      <c r="V1011" s="169"/>
    </row>
    <row r="1012" s="166" customFormat="true" ht="18" hidden="false" customHeight="true" outlineLevel="0" collapsed="false">
      <c r="B1012" s="145"/>
      <c r="C1012" s="145"/>
      <c r="D1012" s="145"/>
      <c r="E1012" s="145"/>
      <c r="F1012" s="145"/>
      <c r="G1012" s="145"/>
      <c r="H1012" s="144" t="s">
        <v>101</v>
      </c>
      <c r="I1012" s="144" t="s">
        <v>102</v>
      </c>
      <c r="J1012" s="144" t="s">
        <v>103</v>
      </c>
      <c r="K1012" s="144" t="s">
        <v>18</v>
      </c>
      <c r="L1012" s="144" t="s">
        <v>19</v>
      </c>
      <c r="M1012" s="144" t="s">
        <v>104</v>
      </c>
      <c r="N1012" s="144" t="s">
        <v>21</v>
      </c>
      <c r="O1012" s="144" t="s">
        <v>22</v>
      </c>
      <c r="P1012" s="145"/>
      <c r="Q1012" s="145"/>
      <c r="R1012" s="145"/>
      <c r="S1012" s="167"/>
      <c r="T1012" s="168"/>
      <c r="U1012" s="168"/>
      <c r="V1012" s="169"/>
    </row>
    <row r="1013" s="172" customFormat="true" ht="18" hidden="false" customHeight="true" outlineLevel="0" collapsed="false">
      <c r="B1013" s="190" t="n">
        <v>57</v>
      </c>
      <c r="C1013" s="186"/>
      <c r="D1013" s="192" t="n">
        <f aca="false">Ave!C61</f>
        <v>0</v>
      </c>
      <c r="E1013" s="192" t="n">
        <f aca="false">S1!E61</f>
        <v>0</v>
      </c>
      <c r="F1013" s="190" t="n">
        <f aca="false">S1!F61</f>
        <v>0</v>
      </c>
      <c r="G1013" s="173" t="s">
        <v>116</v>
      </c>
      <c r="H1013" s="190" t="n">
        <f aca="false">S1!G61</f>
        <v>0</v>
      </c>
      <c r="I1013" s="190" t="n">
        <f aca="false">S1!G61</f>
        <v>0</v>
      </c>
      <c r="J1013" s="190" t="n">
        <f aca="false">S1!I61</f>
        <v>0</v>
      </c>
      <c r="K1013" s="190" t="n">
        <f aca="false">S1!J61</f>
        <v>0</v>
      </c>
      <c r="L1013" s="190" t="n">
        <f aca="false">S1!K61</f>
        <v>0</v>
      </c>
      <c r="M1013" s="190" t="n">
        <f aca="false">S1!L61</f>
        <v>0</v>
      </c>
      <c r="N1013" s="190" t="n">
        <f aca="false">S1!M61</f>
        <v>0</v>
      </c>
      <c r="O1013" s="190" t="n">
        <f aca="false">S1!N61</f>
        <v>0</v>
      </c>
      <c r="P1013" s="190" t="str">
        <f aca="false">S1!P61</f>
        <v/>
      </c>
      <c r="Q1013" s="190" t="str">
        <f aca="false">S1!Q61</f>
        <v/>
      </c>
      <c r="R1013" s="190" t="str">
        <f aca="false">S1!R61</f>
        <v/>
      </c>
      <c r="S1013" s="190" t="str">
        <f aca="false">Ave!Q61</f>
        <v>-</v>
      </c>
    </row>
    <row r="1014" s="172" customFormat="true" ht="18" hidden="false" customHeight="true" outlineLevel="0" collapsed="false">
      <c r="B1014" s="190"/>
      <c r="C1014" s="186"/>
      <c r="D1014" s="192"/>
      <c r="E1014" s="192"/>
      <c r="F1014" s="192"/>
      <c r="G1014" s="173" t="s">
        <v>117</v>
      </c>
      <c r="H1014" s="190" t="n">
        <f aca="false">S2!G61</f>
        <v>0</v>
      </c>
      <c r="I1014" s="190" t="n">
        <f aca="false">S2!H61</f>
        <v>0</v>
      </c>
      <c r="J1014" s="190" t="n">
        <f aca="false">S2!I61</f>
        <v>0</v>
      </c>
      <c r="K1014" s="190" t="n">
        <f aca="false">S2!J61</f>
        <v>0</v>
      </c>
      <c r="L1014" s="190" t="n">
        <f aca="false">S2!K61</f>
        <v>0</v>
      </c>
      <c r="M1014" s="190" t="n">
        <f aca="false">S2!L61</f>
        <v>0</v>
      </c>
      <c r="N1014" s="190" t="n">
        <f aca="false">S2!M61</f>
        <v>0</v>
      </c>
      <c r="O1014" s="190" t="n">
        <f aca="false">S2!N61</f>
        <v>0</v>
      </c>
      <c r="P1014" s="190" t="str">
        <f aca="false">S2!P61</f>
        <v/>
      </c>
      <c r="Q1014" s="190" t="str">
        <f aca="false">S2!Q61</f>
        <v/>
      </c>
      <c r="R1014" s="190" t="str">
        <f aca="false">S2!R61</f>
        <v/>
      </c>
      <c r="S1014" s="190"/>
    </row>
    <row r="1015" s="172" customFormat="true" ht="18" hidden="false" customHeight="true" outlineLevel="0" collapsed="false">
      <c r="B1015" s="190"/>
      <c r="C1015" s="186"/>
      <c r="D1015" s="192"/>
      <c r="E1015" s="192"/>
      <c r="F1015" s="192"/>
      <c r="G1015" s="173" t="s">
        <v>13</v>
      </c>
      <c r="H1015" s="190" t="str">
        <f aca="false">Ave!F61</f>
        <v/>
      </c>
      <c r="I1015" s="190" t="str">
        <f aca="false">Ave!G61</f>
        <v/>
      </c>
      <c r="J1015" s="190" t="str">
        <f aca="false">Ave!H61</f>
        <v/>
      </c>
      <c r="K1015" s="190" t="str">
        <f aca="false">Ave!I61</f>
        <v/>
      </c>
      <c r="L1015" s="190" t="str">
        <f aca="false">Ave!J61</f>
        <v/>
      </c>
      <c r="M1015" s="190" t="str">
        <f aca="false">Ave!K61</f>
        <v/>
      </c>
      <c r="N1015" s="190" t="str">
        <f aca="false">Ave!L61</f>
        <v/>
      </c>
      <c r="O1015" s="190" t="str">
        <f aca="false">Ave!M61</f>
        <v/>
      </c>
      <c r="P1015" s="190" t="str">
        <f aca="false">Ave!N61</f>
        <v/>
      </c>
      <c r="Q1015" s="190" t="str">
        <f aca="false">Ave!O61</f>
        <v/>
      </c>
      <c r="R1015" s="190" t="str">
        <f aca="false">Ave!P61</f>
        <v/>
      </c>
      <c r="S1015" s="190"/>
    </row>
    <row r="1016" s="101" customFormat="true" ht="15" hidden="false" customHeight="true" outlineLevel="0" collapsed="false">
      <c r="B1016" s="151"/>
      <c r="C1016" s="151"/>
      <c r="D1016" s="151"/>
      <c r="E1016" s="151"/>
      <c r="F1016" s="151"/>
      <c r="G1016" s="151"/>
      <c r="H1016" s="151"/>
      <c r="I1016" s="151"/>
      <c r="J1016" s="151"/>
      <c r="K1016" s="151"/>
      <c r="L1016" s="151"/>
      <c r="M1016" s="151"/>
      <c r="N1016" s="151"/>
      <c r="O1016" s="151"/>
      <c r="P1016" s="151"/>
      <c r="Q1016" s="151"/>
      <c r="R1016" s="151"/>
      <c r="S1016" s="152"/>
      <c r="T1016" s="152"/>
      <c r="U1016" s="152"/>
      <c r="V1016" s="153"/>
    </row>
    <row r="1017" s="101" customFormat="true" ht="15" hidden="false" customHeight="true" outlineLevel="0" collapsed="false">
      <c r="B1017" s="154" t="s">
        <v>107</v>
      </c>
      <c r="C1017" s="154"/>
      <c r="D1017" s="154"/>
      <c r="E1017" s="154"/>
      <c r="F1017" s="155" t="s">
        <v>108</v>
      </c>
      <c r="G1017" s="155"/>
      <c r="H1017" s="155"/>
      <c r="I1017" s="155"/>
      <c r="J1017" s="155"/>
      <c r="K1017" s="155"/>
      <c r="L1017" s="155"/>
      <c r="M1017" s="155"/>
      <c r="N1017" s="156" t="s">
        <v>109</v>
      </c>
      <c r="O1017" s="156"/>
      <c r="P1017" s="156"/>
      <c r="Q1017" s="156"/>
      <c r="R1017" s="156"/>
      <c r="S1017" s="156"/>
      <c r="T1017" s="156"/>
      <c r="U1017" s="156"/>
      <c r="V1017" s="156"/>
    </row>
    <row r="1018" s="101" customFormat="true" ht="15" hidden="false" customHeight="true" outlineLevel="0" collapsed="false">
      <c r="B1018" s="155" t="s">
        <v>110</v>
      </c>
      <c r="C1018" s="155"/>
      <c r="D1018" s="155"/>
      <c r="E1018" s="155"/>
      <c r="F1018" s="155"/>
      <c r="G1018" s="155"/>
      <c r="H1018" s="155"/>
      <c r="I1018" s="155"/>
      <c r="J1018" s="155"/>
      <c r="K1018" s="155"/>
      <c r="L1018" s="155"/>
      <c r="M1018" s="155"/>
      <c r="N1018" s="157" t="s">
        <v>115</v>
      </c>
      <c r="O1018" s="157"/>
      <c r="P1018" s="157"/>
      <c r="Q1018" s="157"/>
      <c r="R1018" s="157"/>
      <c r="S1018" s="157"/>
      <c r="T1018" s="157"/>
      <c r="U1018" s="157"/>
      <c r="V1018" s="157"/>
    </row>
    <row r="1019" s="101" customFormat="true" ht="15" hidden="false" customHeight="true" outlineLevel="0" collapsed="false">
      <c r="B1019" s="155" t="s">
        <v>110</v>
      </c>
      <c r="C1019" s="155"/>
      <c r="D1019" s="155"/>
      <c r="E1019" s="155"/>
      <c r="F1019" s="155"/>
      <c r="G1019" s="155"/>
      <c r="H1019" s="155"/>
      <c r="I1019" s="155"/>
      <c r="J1019" s="155"/>
      <c r="K1019" s="155"/>
      <c r="L1019" s="155"/>
      <c r="M1019" s="155"/>
      <c r="N1019" s="152"/>
      <c r="O1019" s="152"/>
      <c r="P1019" s="152"/>
      <c r="Q1019" s="152"/>
      <c r="R1019" s="152"/>
      <c r="S1019" s="152"/>
      <c r="T1019" s="152"/>
      <c r="U1019" s="152"/>
      <c r="V1019" s="153"/>
    </row>
    <row r="1020" s="101" customFormat="true" ht="15" hidden="false" customHeight="true" outlineLevel="0" collapsed="false">
      <c r="B1020" s="158"/>
      <c r="C1020" s="158"/>
      <c r="D1020" s="158"/>
      <c r="E1020" s="158"/>
      <c r="F1020" s="158"/>
      <c r="G1020" s="158"/>
      <c r="H1020" s="158"/>
      <c r="I1020" s="158"/>
      <c r="J1020" s="158"/>
      <c r="K1020" s="158"/>
      <c r="L1020" s="158"/>
      <c r="M1020" s="158"/>
      <c r="N1020" s="156" t="s">
        <v>112</v>
      </c>
      <c r="O1020" s="156"/>
      <c r="P1020" s="156"/>
      <c r="Q1020" s="156"/>
      <c r="R1020" s="156"/>
      <c r="S1020" s="156"/>
      <c r="T1020" s="156"/>
      <c r="U1020" s="156"/>
      <c r="V1020" s="156"/>
    </row>
    <row r="1021" s="101" customFormat="true" ht="15" hidden="false" customHeight="true" outlineLevel="0" collapsed="false">
      <c r="B1021" s="159" t="s">
        <v>113</v>
      </c>
      <c r="C1021" s="159"/>
      <c r="D1021" s="159"/>
      <c r="E1021" s="159"/>
      <c r="F1021" s="159"/>
      <c r="G1021" s="159"/>
      <c r="H1021" s="159"/>
      <c r="I1021" s="159"/>
      <c r="J1021" s="159"/>
      <c r="K1021" s="159"/>
      <c r="L1021" s="159"/>
      <c r="M1021" s="159"/>
      <c r="N1021" s="152"/>
      <c r="O1021" s="152"/>
      <c r="P1021" s="152"/>
      <c r="Q1021" s="152"/>
      <c r="R1021" s="152"/>
      <c r="S1021" s="152"/>
      <c r="T1021" s="152"/>
      <c r="U1021" s="152"/>
      <c r="V1021" s="153"/>
    </row>
    <row r="1022" s="101" customFormat="true" ht="15" hidden="false" customHeight="true" outlineLevel="0" collapsed="false">
      <c r="B1022" s="152"/>
      <c r="C1022" s="152"/>
      <c r="D1022" s="152"/>
      <c r="E1022" s="152"/>
      <c r="F1022" s="152"/>
      <c r="G1022" s="152"/>
      <c r="H1022" s="152"/>
      <c r="I1022" s="152"/>
      <c r="J1022" s="152"/>
      <c r="K1022" s="152"/>
      <c r="L1022" s="152"/>
      <c r="M1022" s="152"/>
      <c r="N1022" s="152"/>
      <c r="O1022" s="152"/>
      <c r="P1022" s="152"/>
      <c r="Q1022" s="152"/>
      <c r="R1022" s="152"/>
      <c r="S1022" s="152"/>
      <c r="T1022" s="152"/>
      <c r="U1022" s="152"/>
      <c r="V1022" s="153"/>
    </row>
    <row r="1023" s="101" customFormat="true" ht="15" hidden="false" customHeight="true" outlineLevel="0" collapsed="false">
      <c r="B1023" s="159" t="s">
        <v>114</v>
      </c>
      <c r="C1023" s="159"/>
      <c r="D1023" s="159"/>
      <c r="E1023" s="159"/>
      <c r="F1023" s="159"/>
      <c r="G1023" s="159"/>
      <c r="H1023" s="159"/>
      <c r="I1023" s="159"/>
      <c r="J1023" s="159"/>
      <c r="K1023" s="159"/>
      <c r="L1023" s="159"/>
      <c r="M1023" s="159"/>
      <c r="N1023" s="152"/>
      <c r="O1023" s="152"/>
      <c r="P1023" s="152"/>
      <c r="Q1023" s="152"/>
      <c r="R1023" s="152"/>
      <c r="S1023" s="152"/>
      <c r="T1023" s="152"/>
      <c r="U1023" s="152"/>
      <c r="V1023" s="153"/>
    </row>
    <row r="1024" s="101" customFormat="true" ht="15" hidden="false" customHeight="true" outlineLevel="0" collapsed="false">
      <c r="B1024" s="160"/>
      <c r="C1024" s="160"/>
      <c r="D1024" s="160"/>
      <c r="E1024" s="160"/>
      <c r="F1024" s="160"/>
      <c r="G1024" s="160"/>
      <c r="H1024" s="160"/>
      <c r="I1024" s="160"/>
      <c r="J1024" s="160"/>
      <c r="K1024" s="160"/>
      <c r="L1024" s="160"/>
      <c r="M1024" s="160"/>
      <c r="N1024" s="152"/>
      <c r="O1024" s="152"/>
      <c r="P1024" s="152"/>
      <c r="Q1024" s="152"/>
      <c r="R1024" s="152"/>
      <c r="S1024" s="152"/>
      <c r="T1024" s="152"/>
      <c r="U1024" s="152"/>
      <c r="V1024" s="153"/>
    </row>
    <row r="1025" s="101" customFormat="true" ht="15" hidden="false" customHeight="true" outlineLevel="0" collapsed="false">
      <c r="B1025" s="160"/>
      <c r="C1025" s="160"/>
      <c r="D1025" s="160"/>
      <c r="E1025" s="160"/>
      <c r="F1025" s="160"/>
      <c r="G1025" s="160"/>
      <c r="H1025" s="160"/>
      <c r="I1025" s="160"/>
      <c r="J1025" s="160"/>
      <c r="K1025" s="160"/>
      <c r="L1025" s="160"/>
      <c r="M1025" s="160"/>
      <c r="N1025" s="152"/>
      <c r="O1025" s="152"/>
      <c r="P1025" s="152"/>
      <c r="Q1025" s="152"/>
      <c r="R1025" s="152"/>
      <c r="S1025" s="152"/>
      <c r="T1025" s="152"/>
      <c r="U1025" s="152"/>
      <c r="V1025" s="153"/>
    </row>
    <row r="1026" s="101" customFormat="true" ht="15" hidden="false" customHeight="true" outlineLevel="0" collapsed="false">
      <c r="B1026" s="160"/>
      <c r="C1026" s="160"/>
      <c r="D1026" s="160"/>
      <c r="E1026" s="160"/>
      <c r="F1026" s="160"/>
      <c r="G1026" s="160"/>
      <c r="H1026" s="160"/>
      <c r="I1026" s="160"/>
      <c r="J1026" s="160"/>
      <c r="K1026" s="160"/>
      <c r="L1026" s="160"/>
      <c r="M1026" s="160"/>
      <c r="N1026" s="152"/>
      <c r="O1026" s="152"/>
      <c r="P1026" s="152"/>
      <c r="Q1026" s="152"/>
      <c r="R1026" s="152"/>
      <c r="S1026" s="152"/>
      <c r="T1026" s="152"/>
      <c r="U1026" s="152"/>
      <c r="V1026" s="153"/>
    </row>
    <row r="1027" s="101" customFormat="true" ht="15" hidden="false" customHeight="true" outlineLevel="0" collapsed="false">
      <c r="B1027" s="158"/>
      <c r="C1027" s="158"/>
      <c r="D1027" s="158"/>
      <c r="E1027" s="158"/>
      <c r="F1027" s="158"/>
      <c r="G1027" s="158"/>
      <c r="H1027" s="158"/>
      <c r="I1027" s="158"/>
      <c r="J1027" s="158"/>
      <c r="K1027" s="158"/>
      <c r="L1027" s="158"/>
      <c r="M1027" s="158"/>
      <c r="N1027" s="152"/>
      <c r="O1027" s="152"/>
      <c r="P1027" s="152"/>
      <c r="Q1027" s="152"/>
      <c r="R1027" s="152"/>
      <c r="S1027" s="152"/>
      <c r="T1027" s="152"/>
      <c r="U1027" s="152"/>
      <c r="V1027" s="153"/>
    </row>
    <row r="1028" s="161" customFormat="true" ht="15" hidden="false" customHeight="true" outlineLevel="0" collapsed="false">
      <c r="B1028" s="162"/>
      <c r="C1028" s="162"/>
      <c r="D1028" s="163" t="s">
        <v>0</v>
      </c>
      <c r="E1028" s="161" t="s">
        <v>1</v>
      </c>
      <c r="M1028" s="161" t="s">
        <v>100</v>
      </c>
      <c r="V1028" s="164"/>
    </row>
    <row r="1029" s="161" customFormat="true" ht="15" hidden="false" customHeight="true" outlineLevel="0" collapsed="false">
      <c r="B1029" s="162"/>
      <c r="C1029" s="162"/>
      <c r="D1029" s="163"/>
      <c r="E1029" s="165"/>
      <c r="F1029" s="165"/>
      <c r="G1029" s="165"/>
      <c r="H1029" s="165" t="s">
        <v>3</v>
      </c>
      <c r="I1029" s="165"/>
      <c r="J1029" s="165"/>
      <c r="K1029" s="161" t="s">
        <v>4</v>
      </c>
      <c r="V1029" s="164"/>
    </row>
    <row r="1030" s="166" customFormat="true" ht="18" hidden="false" customHeight="true" outlineLevel="0" collapsed="false">
      <c r="B1030" s="145" t="s">
        <v>5</v>
      </c>
      <c r="C1030" s="145"/>
      <c r="D1030" s="145" t="s">
        <v>7</v>
      </c>
      <c r="E1030" s="145" t="s">
        <v>8</v>
      </c>
      <c r="F1030" s="145" t="s">
        <v>9</v>
      </c>
      <c r="G1030" s="145" t="s">
        <v>88</v>
      </c>
      <c r="H1030" s="145" t="s">
        <v>10</v>
      </c>
      <c r="I1030" s="145"/>
      <c r="J1030" s="145"/>
      <c r="K1030" s="145"/>
      <c r="L1030" s="145"/>
      <c r="M1030" s="145"/>
      <c r="N1030" s="145"/>
      <c r="O1030" s="145"/>
      <c r="P1030" s="145" t="s">
        <v>12</v>
      </c>
      <c r="Q1030" s="145" t="s">
        <v>13</v>
      </c>
      <c r="R1030" s="145" t="s">
        <v>14</v>
      </c>
      <c r="S1030" s="167" t="s">
        <v>76</v>
      </c>
      <c r="T1030" s="168"/>
      <c r="U1030" s="168"/>
      <c r="V1030" s="169"/>
    </row>
    <row r="1031" s="166" customFormat="true" ht="18" hidden="false" customHeight="true" outlineLevel="0" collapsed="false">
      <c r="B1031" s="145"/>
      <c r="C1031" s="145"/>
      <c r="D1031" s="145"/>
      <c r="E1031" s="145"/>
      <c r="F1031" s="145"/>
      <c r="G1031" s="145"/>
      <c r="H1031" s="144" t="s">
        <v>101</v>
      </c>
      <c r="I1031" s="144" t="s">
        <v>102</v>
      </c>
      <c r="J1031" s="144" t="s">
        <v>103</v>
      </c>
      <c r="K1031" s="144" t="s">
        <v>18</v>
      </c>
      <c r="L1031" s="144" t="s">
        <v>19</v>
      </c>
      <c r="M1031" s="144" t="s">
        <v>104</v>
      </c>
      <c r="N1031" s="144" t="s">
        <v>21</v>
      </c>
      <c r="O1031" s="144" t="s">
        <v>22</v>
      </c>
      <c r="P1031" s="145"/>
      <c r="Q1031" s="145"/>
      <c r="R1031" s="145"/>
      <c r="S1031" s="167"/>
      <c r="T1031" s="168"/>
      <c r="U1031" s="168"/>
      <c r="V1031" s="169"/>
    </row>
    <row r="1032" s="172" customFormat="true" ht="18" hidden="false" customHeight="true" outlineLevel="0" collapsed="false">
      <c r="B1032" s="190" t="n">
        <v>58</v>
      </c>
      <c r="C1032" s="186"/>
      <c r="D1032" s="192" t="n">
        <f aca="false">Ave!C62</f>
        <v>0</v>
      </c>
      <c r="E1032" s="192" t="n">
        <f aca="false">S1!E62</f>
        <v>0</v>
      </c>
      <c r="F1032" s="190" t="n">
        <f aca="false">S1!F62</f>
        <v>0</v>
      </c>
      <c r="G1032" s="173" t="s">
        <v>116</v>
      </c>
      <c r="H1032" s="190" t="n">
        <f aca="false">S1!G62</f>
        <v>0</v>
      </c>
      <c r="I1032" s="190" t="n">
        <f aca="false">S1!G62</f>
        <v>0</v>
      </c>
      <c r="J1032" s="190" t="n">
        <f aca="false">S1!I62</f>
        <v>0</v>
      </c>
      <c r="K1032" s="190" t="n">
        <f aca="false">S1!J62</f>
        <v>0</v>
      </c>
      <c r="L1032" s="190" t="n">
        <f aca="false">S1!K62</f>
        <v>0</v>
      </c>
      <c r="M1032" s="190" t="n">
        <f aca="false">S1!L62</f>
        <v>0</v>
      </c>
      <c r="N1032" s="190" t="n">
        <f aca="false">S1!M62</f>
        <v>0</v>
      </c>
      <c r="O1032" s="190" t="n">
        <f aca="false">S1!N62</f>
        <v>0</v>
      </c>
      <c r="P1032" s="190" t="str">
        <f aca="false">S1!P62</f>
        <v/>
      </c>
      <c r="Q1032" s="190" t="str">
        <f aca="false">S1!Q62</f>
        <v/>
      </c>
      <c r="R1032" s="190" t="str">
        <f aca="false">S1!R62</f>
        <v/>
      </c>
      <c r="S1032" s="190" t="str">
        <f aca="false">Ave!Q62</f>
        <v>-</v>
      </c>
    </row>
    <row r="1033" s="172" customFormat="true" ht="18" hidden="false" customHeight="true" outlineLevel="0" collapsed="false">
      <c r="B1033" s="190"/>
      <c r="C1033" s="186"/>
      <c r="D1033" s="192"/>
      <c r="E1033" s="192"/>
      <c r="F1033" s="192"/>
      <c r="G1033" s="173" t="s">
        <v>117</v>
      </c>
      <c r="H1033" s="190" t="n">
        <f aca="false">S2!G62</f>
        <v>0</v>
      </c>
      <c r="I1033" s="190" t="n">
        <f aca="false">S2!H62</f>
        <v>0</v>
      </c>
      <c r="J1033" s="190" t="n">
        <f aca="false">S2!I62</f>
        <v>0</v>
      </c>
      <c r="K1033" s="190" t="n">
        <f aca="false">S2!J62</f>
        <v>0</v>
      </c>
      <c r="L1033" s="190" t="n">
        <f aca="false">S2!K62</f>
        <v>0</v>
      </c>
      <c r="M1033" s="190" t="n">
        <f aca="false">S2!L62</f>
        <v>0</v>
      </c>
      <c r="N1033" s="190" t="n">
        <f aca="false">S2!M62</f>
        <v>0</v>
      </c>
      <c r="O1033" s="190" t="n">
        <f aca="false">S2!N62</f>
        <v>0</v>
      </c>
      <c r="P1033" s="190" t="str">
        <f aca="false">S2!P62</f>
        <v/>
      </c>
      <c r="Q1033" s="190" t="str">
        <f aca="false">S2!Q62</f>
        <v/>
      </c>
      <c r="R1033" s="190" t="str">
        <f aca="false">S2!R62</f>
        <v/>
      </c>
      <c r="S1033" s="190"/>
    </row>
    <row r="1034" s="172" customFormat="true" ht="18" hidden="false" customHeight="true" outlineLevel="0" collapsed="false">
      <c r="B1034" s="190"/>
      <c r="C1034" s="186"/>
      <c r="D1034" s="192"/>
      <c r="E1034" s="192"/>
      <c r="F1034" s="192"/>
      <c r="G1034" s="173" t="s">
        <v>13</v>
      </c>
      <c r="H1034" s="190" t="str">
        <f aca="false">Ave!F62</f>
        <v/>
      </c>
      <c r="I1034" s="190" t="str">
        <f aca="false">Ave!G62</f>
        <v/>
      </c>
      <c r="J1034" s="190" t="str">
        <f aca="false">Ave!H62</f>
        <v/>
      </c>
      <c r="K1034" s="190" t="str">
        <f aca="false">Ave!I62</f>
        <v/>
      </c>
      <c r="L1034" s="190" t="str">
        <f aca="false">Ave!J62</f>
        <v/>
      </c>
      <c r="M1034" s="190" t="str">
        <f aca="false">Ave!K62</f>
        <v/>
      </c>
      <c r="N1034" s="190" t="str">
        <f aca="false">Ave!L62</f>
        <v/>
      </c>
      <c r="O1034" s="190" t="str">
        <f aca="false">Ave!M62</f>
        <v/>
      </c>
      <c r="P1034" s="190" t="str">
        <f aca="false">Ave!N62</f>
        <v/>
      </c>
      <c r="Q1034" s="190" t="str">
        <f aca="false">Ave!O62</f>
        <v/>
      </c>
      <c r="R1034" s="190" t="str">
        <f aca="false">Ave!P62</f>
        <v/>
      </c>
      <c r="S1034" s="190"/>
    </row>
    <row r="1035" s="101" customFormat="true" ht="15" hidden="false" customHeight="true" outlineLevel="0" collapsed="false">
      <c r="B1035" s="151"/>
      <c r="C1035" s="151"/>
      <c r="D1035" s="151"/>
      <c r="E1035" s="151"/>
      <c r="F1035" s="151"/>
      <c r="G1035" s="151"/>
      <c r="H1035" s="151"/>
      <c r="I1035" s="151"/>
      <c r="J1035" s="151"/>
      <c r="K1035" s="151"/>
      <c r="L1035" s="151"/>
      <c r="M1035" s="151"/>
      <c r="N1035" s="151"/>
      <c r="O1035" s="151"/>
      <c r="P1035" s="151"/>
      <c r="Q1035" s="151"/>
      <c r="R1035" s="151"/>
      <c r="S1035" s="152"/>
      <c r="T1035" s="152"/>
      <c r="U1035" s="152"/>
      <c r="V1035" s="153"/>
    </row>
    <row r="1036" s="101" customFormat="true" ht="15" hidden="false" customHeight="true" outlineLevel="0" collapsed="false">
      <c r="B1036" s="154" t="s">
        <v>107</v>
      </c>
      <c r="C1036" s="154"/>
      <c r="D1036" s="154"/>
      <c r="E1036" s="154"/>
      <c r="F1036" s="155" t="s">
        <v>108</v>
      </c>
      <c r="G1036" s="155"/>
      <c r="H1036" s="155"/>
      <c r="I1036" s="155"/>
      <c r="J1036" s="155"/>
      <c r="K1036" s="155"/>
      <c r="L1036" s="155"/>
      <c r="M1036" s="155"/>
      <c r="N1036" s="156" t="s">
        <v>109</v>
      </c>
      <c r="O1036" s="156"/>
      <c r="P1036" s="156"/>
      <c r="Q1036" s="156"/>
      <c r="R1036" s="156"/>
      <c r="S1036" s="156"/>
      <c r="T1036" s="156"/>
      <c r="U1036" s="156"/>
      <c r="V1036" s="156"/>
    </row>
    <row r="1037" s="101" customFormat="true" ht="15" hidden="false" customHeight="true" outlineLevel="0" collapsed="false">
      <c r="B1037" s="155" t="s">
        <v>110</v>
      </c>
      <c r="C1037" s="155"/>
      <c r="D1037" s="155"/>
      <c r="E1037" s="155"/>
      <c r="F1037" s="155"/>
      <c r="G1037" s="155"/>
      <c r="H1037" s="155"/>
      <c r="I1037" s="155"/>
      <c r="J1037" s="155"/>
      <c r="K1037" s="155"/>
      <c r="L1037" s="155"/>
      <c r="M1037" s="155"/>
      <c r="N1037" s="157" t="s">
        <v>115</v>
      </c>
      <c r="O1037" s="157"/>
      <c r="P1037" s="157"/>
      <c r="Q1037" s="157"/>
      <c r="R1037" s="157"/>
      <c r="S1037" s="157"/>
      <c r="T1037" s="157"/>
      <c r="U1037" s="157"/>
      <c r="V1037" s="157"/>
    </row>
    <row r="1038" s="101" customFormat="true" ht="15" hidden="false" customHeight="true" outlineLevel="0" collapsed="false">
      <c r="B1038" s="155" t="s">
        <v>110</v>
      </c>
      <c r="C1038" s="155"/>
      <c r="D1038" s="155"/>
      <c r="E1038" s="155"/>
      <c r="F1038" s="155"/>
      <c r="G1038" s="155"/>
      <c r="H1038" s="155"/>
      <c r="I1038" s="155"/>
      <c r="J1038" s="155"/>
      <c r="K1038" s="155"/>
      <c r="L1038" s="155"/>
      <c r="M1038" s="155"/>
      <c r="N1038" s="152"/>
      <c r="O1038" s="152"/>
      <c r="P1038" s="152"/>
      <c r="Q1038" s="152"/>
      <c r="R1038" s="152"/>
      <c r="S1038" s="152"/>
      <c r="T1038" s="152"/>
      <c r="U1038" s="152"/>
      <c r="V1038" s="153"/>
    </row>
    <row r="1039" s="101" customFormat="true" ht="15" hidden="false" customHeight="true" outlineLevel="0" collapsed="false">
      <c r="B1039" s="158"/>
      <c r="C1039" s="158"/>
      <c r="D1039" s="158"/>
      <c r="E1039" s="158"/>
      <c r="F1039" s="158"/>
      <c r="G1039" s="158"/>
      <c r="H1039" s="158"/>
      <c r="I1039" s="158"/>
      <c r="J1039" s="158"/>
      <c r="K1039" s="158"/>
      <c r="L1039" s="158"/>
      <c r="M1039" s="158"/>
      <c r="N1039" s="156" t="s">
        <v>112</v>
      </c>
      <c r="O1039" s="156"/>
      <c r="P1039" s="156"/>
      <c r="Q1039" s="156"/>
      <c r="R1039" s="156"/>
      <c r="S1039" s="156"/>
      <c r="T1039" s="156"/>
      <c r="U1039" s="156"/>
      <c r="V1039" s="156"/>
    </row>
    <row r="1040" s="101" customFormat="true" ht="15" hidden="false" customHeight="true" outlineLevel="0" collapsed="false">
      <c r="B1040" s="159" t="s">
        <v>113</v>
      </c>
      <c r="C1040" s="159"/>
      <c r="D1040" s="159"/>
      <c r="E1040" s="159"/>
      <c r="F1040" s="159"/>
      <c r="G1040" s="159"/>
      <c r="H1040" s="159"/>
      <c r="I1040" s="159"/>
      <c r="J1040" s="159"/>
      <c r="K1040" s="159"/>
      <c r="L1040" s="159"/>
      <c r="M1040" s="159"/>
      <c r="N1040" s="152"/>
      <c r="O1040" s="152"/>
      <c r="P1040" s="152"/>
      <c r="Q1040" s="152"/>
      <c r="R1040" s="152"/>
      <c r="S1040" s="152"/>
      <c r="T1040" s="152"/>
      <c r="U1040" s="152"/>
      <c r="V1040" s="153"/>
    </row>
    <row r="1041" s="101" customFormat="true" ht="15" hidden="false" customHeight="true" outlineLevel="0" collapsed="false">
      <c r="B1041" s="152"/>
      <c r="C1041" s="152"/>
      <c r="D1041" s="152"/>
      <c r="E1041" s="152"/>
      <c r="F1041" s="152"/>
      <c r="G1041" s="152"/>
      <c r="H1041" s="152"/>
      <c r="I1041" s="152"/>
      <c r="J1041" s="152"/>
      <c r="K1041" s="152"/>
      <c r="L1041" s="152"/>
      <c r="M1041" s="152"/>
      <c r="N1041" s="152"/>
      <c r="O1041" s="152"/>
      <c r="P1041" s="152"/>
      <c r="Q1041" s="152"/>
      <c r="R1041" s="152"/>
      <c r="S1041" s="152"/>
      <c r="T1041" s="152"/>
      <c r="U1041" s="152"/>
      <c r="V1041" s="153"/>
    </row>
    <row r="1042" s="101" customFormat="true" ht="15" hidden="false" customHeight="true" outlineLevel="0" collapsed="false">
      <c r="B1042" s="159" t="s">
        <v>114</v>
      </c>
      <c r="C1042" s="159"/>
      <c r="D1042" s="159"/>
      <c r="E1042" s="159"/>
      <c r="F1042" s="159"/>
      <c r="G1042" s="159"/>
      <c r="H1042" s="159"/>
      <c r="I1042" s="159"/>
      <c r="J1042" s="159"/>
      <c r="K1042" s="159"/>
      <c r="L1042" s="159"/>
      <c r="M1042" s="159"/>
      <c r="N1042" s="152"/>
      <c r="O1042" s="152"/>
      <c r="P1042" s="152"/>
      <c r="Q1042" s="152"/>
      <c r="R1042" s="152"/>
      <c r="S1042" s="152"/>
      <c r="T1042" s="152"/>
      <c r="U1042" s="152"/>
      <c r="V1042" s="153"/>
    </row>
    <row r="1043" s="101" customFormat="true" ht="15" hidden="false" customHeight="true" outlineLevel="0" collapsed="false">
      <c r="B1043" s="160"/>
      <c r="C1043" s="160"/>
      <c r="D1043" s="160"/>
      <c r="E1043" s="160"/>
      <c r="F1043" s="160"/>
      <c r="G1043" s="160"/>
      <c r="H1043" s="160"/>
      <c r="I1043" s="160"/>
      <c r="J1043" s="160"/>
      <c r="K1043" s="160"/>
      <c r="L1043" s="160"/>
      <c r="M1043" s="160"/>
      <c r="N1043" s="152"/>
      <c r="O1043" s="152"/>
      <c r="P1043" s="152"/>
      <c r="Q1043" s="152"/>
      <c r="R1043" s="152"/>
      <c r="S1043" s="152"/>
      <c r="T1043" s="152"/>
      <c r="U1043" s="152"/>
      <c r="V1043" s="153"/>
    </row>
    <row r="1044" s="101" customFormat="true" ht="15" hidden="false" customHeight="true" outlineLevel="0" collapsed="false">
      <c r="B1044" s="158"/>
      <c r="C1044" s="158"/>
      <c r="D1044" s="158"/>
      <c r="E1044" s="158"/>
      <c r="F1044" s="158"/>
      <c r="G1044" s="158"/>
      <c r="H1044" s="158"/>
      <c r="I1044" s="158"/>
      <c r="J1044" s="158"/>
      <c r="K1044" s="158"/>
      <c r="L1044" s="158"/>
      <c r="M1044" s="158"/>
      <c r="N1044" s="152"/>
      <c r="O1044" s="152"/>
      <c r="P1044" s="152"/>
      <c r="Q1044" s="152"/>
      <c r="R1044" s="152"/>
      <c r="S1044" s="152"/>
      <c r="T1044" s="152"/>
      <c r="U1044" s="152"/>
      <c r="V1044" s="153"/>
    </row>
    <row r="1045" s="161" customFormat="true" ht="15" hidden="false" customHeight="true" outlineLevel="0" collapsed="false">
      <c r="B1045" s="162"/>
      <c r="C1045" s="162"/>
      <c r="D1045" s="163" t="s">
        <v>0</v>
      </c>
      <c r="E1045" s="161" t="s">
        <v>1</v>
      </c>
      <c r="M1045" s="161" t="s">
        <v>100</v>
      </c>
      <c r="V1045" s="164"/>
    </row>
    <row r="1046" s="161" customFormat="true" ht="15" hidden="false" customHeight="true" outlineLevel="0" collapsed="false">
      <c r="B1046" s="162"/>
      <c r="C1046" s="162"/>
      <c r="D1046" s="163"/>
      <c r="E1046" s="165"/>
      <c r="F1046" s="165"/>
      <c r="G1046" s="165"/>
      <c r="H1046" s="165" t="s">
        <v>3</v>
      </c>
      <c r="I1046" s="165"/>
      <c r="J1046" s="165"/>
      <c r="K1046" s="161" t="s">
        <v>4</v>
      </c>
      <c r="V1046" s="164"/>
    </row>
    <row r="1047" s="166" customFormat="true" ht="18" hidden="false" customHeight="true" outlineLevel="0" collapsed="false">
      <c r="B1047" s="145" t="s">
        <v>5</v>
      </c>
      <c r="C1047" s="145"/>
      <c r="D1047" s="145" t="s">
        <v>7</v>
      </c>
      <c r="E1047" s="145" t="s">
        <v>8</v>
      </c>
      <c r="F1047" s="145" t="s">
        <v>9</v>
      </c>
      <c r="G1047" s="145" t="s">
        <v>88</v>
      </c>
      <c r="H1047" s="145" t="s">
        <v>10</v>
      </c>
      <c r="I1047" s="145"/>
      <c r="J1047" s="145"/>
      <c r="K1047" s="145"/>
      <c r="L1047" s="145"/>
      <c r="M1047" s="145"/>
      <c r="N1047" s="145"/>
      <c r="O1047" s="145"/>
      <c r="P1047" s="145" t="s">
        <v>12</v>
      </c>
      <c r="Q1047" s="145" t="s">
        <v>13</v>
      </c>
      <c r="R1047" s="145" t="s">
        <v>14</v>
      </c>
      <c r="S1047" s="167" t="s">
        <v>76</v>
      </c>
      <c r="T1047" s="168"/>
      <c r="U1047" s="168"/>
      <c r="V1047" s="169"/>
    </row>
    <row r="1048" s="166" customFormat="true" ht="18" hidden="false" customHeight="true" outlineLevel="0" collapsed="false">
      <c r="B1048" s="145"/>
      <c r="C1048" s="145"/>
      <c r="D1048" s="145"/>
      <c r="E1048" s="145"/>
      <c r="F1048" s="145"/>
      <c r="G1048" s="145"/>
      <c r="H1048" s="144" t="s">
        <v>101</v>
      </c>
      <c r="I1048" s="144" t="s">
        <v>102</v>
      </c>
      <c r="J1048" s="144" t="s">
        <v>103</v>
      </c>
      <c r="K1048" s="144" t="s">
        <v>18</v>
      </c>
      <c r="L1048" s="144" t="s">
        <v>19</v>
      </c>
      <c r="M1048" s="144" t="s">
        <v>104</v>
      </c>
      <c r="N1048" s="144" t="s">
        <v>21</v>
      </c>
      <c r="O1048" s="144" t="s">
        <v>22</v>
      </c>
      <c r="P1048" s="145"/>
      <c r="Q1048" s="145"/>
      <c r="R1048" s="145"/>
      <c r="S1048" s="167"/>
      <c r="T1048" s="168"/>
      <c r="U1048" s="168"/>
      <c r="V1048" s="169"/>
    </row>
    <row r="1049" s="172" customFormat="true" ht="18" hidden="false" customHeight="true" outlineLevel="0" collapsed="false">
      <c r="B1049" s="190" t="n">
        <v>59</v>
      </c>
      <c r="C1049" s="186"/>
      <c r="D1049" s="192" t="n">
        <f aca="false">Ave!C63</f>
        <v>0</v>
      </c>
      <c r="E1049" s="192" t="n">
        <f aca="false">S1!E63</f>
        <v>0</v>
      </c>
      <c r="F1049" s="190" t="n">
        <f aca="false">S1!F63</f>
        <v>0</v>
      </c>
      <c r="G1049" s="173" t="s">
        <v>116</v>
      </c>
      <c r="H1049" s="190" t="n">
        <f aca="false">S1!G63</f>
        <v>0</v>
      </c>
      <c r="I1049" s="190" t="n">
        <f aca="false">S1!G63</f>
        <v>0</v>
      </c>
      <c r="J1049" s="190" t="n">
        <f aca="false">S1!I63</f>
        <v>0</v>
      </c>
      <c r="K1049" s="190" t="n">
        <f aca="false">S1!J63</f>
        <v>0</v>
      </c>
      <c r="L1049" s="190" t="n">
        <f aca="false">S1!K63</f>
        <v>0</v>
      </c>
      <c r="M1049" s="190" t="n">
        <f aca="false">S1!L63</f>
        <v>0</v>
      </c>
      <c r="N1049" s="190" t="n">
        <f aca="false">S1!M63</f>
        <v>0</v>
      </c>
      <c r="O1049" s="190" t="n">
        <f aca="false">S1!N63</f>
        <v>0</v>
      </c>
      <c r="P1049" s="190" t="str">
        <f aca="false">S1!P63</f>
        <v/>
      </c>
      <c r="Q1049" s="190" t="str">
        <f aca="false">S1!Q63</f>
        <v/>
      </c>
      <c r="R1049" s="190" t="str">
        <f aca="false">S1!R63</f>
        <v/>
      </c>
      <c r="S1049" s="190" t="str">
        <f aca="false">Ave!Q63</f>
        <v>-</v>
      </c>
    </row>
    <row r="1050" s="172" customFormat="true" ht="18" hidden="false" customHeight="true" outlineLevel="0" collapsed="false">
      <c r="B1050" s="190"/>
      <c r="C1050" s="186"/>
      <c r="D1050" s="192"/>
      <c r="E1050" s="192"/>
      <c r="F1050" s="192"/>
      <c r="G1050" s="173" t="s">
        <v>117</v>
      </c>
      <c r="H1050" s="190" t="n">
        <f aca="false">S2!G63</f>
        <v>0</v>
      </c>
      <c r="I1050" s="190" t="n">
        <f aca="false">S2!H63</f>
        <v>0</v>
      </c>
      <c r="J1050" s="190" t="n">
        <f aca="false">S2!I63</f>
        <v>0</v>
      </c>
      <c r="K1050" s="190" t="n">
        <f aca="false">S2!J63</f>
        <v>0</v>
      </c>
      <c r="L1050" s="190" t="n">
        <f aca="false">S2!K63</f>
        <v>0</v>
      </c>
      <c r="M1050" s="190" t="n">
        <f aca="false">S2!L63</f>
        <v>0</v>
      </c>
      <c r="N1050" s="190" t="n">
        <f aca="false">S2!M63</f>
        <v>0</v>
      </c>
      <c r="O1050" s="190" t="n">
        <f aca="false">S2!N63</f>
        <v>0</v>
      </c>
      <c r="P1050" s="190" t="str">
        <f aca="false">S2!P63</f>
        <v/>
      </c>
      <c r="Q1050" s="190" t="str">
        <f aca="false">S2!Q63</f>
        <v/>
      </c>
      <c r="R1050" s="190" t="str">
        <f aca="false">S2!R63</f>
        <v/>
      </c>
      <c r="S1050" s="190"/>
    </row>
    <row r="1051" s="172" customFormat="true" ht="18" hidden="false" customHeight="true" outlineLevel="0" collapsed="false">
      <c r="B1051" s="190"/>
      <c r="C1051" s="186"/>
      <c r="D1051" s="192"/>
      <c r="E1051" s="192"/>
      <c r="F1051" s="192"/>
      <c r="G1051" s="173" t="s">
        <v>13</v>
      </c>
      <c r="H1051" s="190" t="str">
        <f aca="false">Ave!F63</f>
        <v/>
      </c>
      <c r="I1051" s="190" t="str">
        <f aca="false">Ave!G63</f>
        <v/>
      </c>
      <c r="J1051" s="190" t="str">
        <f aca="false">Ave!H63</f>
        <v/>
      </c>
      <c r="K1051" s="190" t="str">
        <f aca="false">Ave!I63</f>
        <v/>
      </c>
      <c r="L1051" s="190" t="str">
        <f aca="false">Ave!J63</f>
        <v/>
      </c>
      <c r="M1051" s="190" t="str">
        <f aca="false">Ave!K63</f>
        <v/>
      </c>
      <c r="N1051" s="190" t="str">
        <f aca="false">Ave!L63</f>
        <v/>
      </c>
      <c r="O1051" s="190" t="str">
        <f aca="false">Ave!M63</f>
        <v/>
      </c>
      <c r="P1051" s="190" t="str">
        <f aca="false">Ave!N63</f>
        <v/>
      </c>
      <c r="Q1051" s="190" t="str">
        <f aca="false">Ave!O63</f>
        <v/>
      </c>
      <c r="R1051" s="190" t="str">
        <f aca="false">Ave!P63</f>
        <v/>
      </c>
      <c r="S1051" s="190"/>
    </row>
    <row r="1052" s="101" customFormat="true" ht="15" hidden="false" customHeight="true" outlineLevel="0" collapsed="false">
      <c r="B1052" s="151"/>
      <c r="C1052" s="151"/>
      <c r="D1052" s="151"/>
      <c r="E1052" s="151"/>
      <c r="F1052" s="151"/>
      <c r="G1052" s="151"/>
      <c r="H1052" s="151"/>
      <c r="I1052" s="151"/>
      <c r="J1052" s="151"/>
      <c r="K1052" s="151"/>
      <c r="L1052" s="151"/>
      <c r="M1052" s="151"/>
      <c r="N1052" s="151"/>
      <c r="O1052" s="151"/>
      <c r="P1052" s="151"/>
      <c r="Q1052" s="151"/>
      <c r="R1052" s="151"/>
      <c r="S1052" s="152"/>
      <c r="T1052" s="152"/>
      <c r="U1052" s="152"/>
      <c r="V1052" s="153"/>
    </row>
    <row r="1053" s="101" customFormat="true" ht="15" hidden="false" customHeight="true" outlineLevel="0" collapsed="false">
      <c r="B1053" s="154" t="s">
        <v>107</v>
      </c>
      <c r="C1053" s="154"/>
      <c r="D1053" s="154"/>
      <c r="E1053" s="154"/>
      <c r="F1053" s="155" t="s">
        <v>108</v>
      </c>
      <c r="G1053" s="155"/>
      <c r="H1053" s="155"/>
      <c r="I1053" s="155"/>
      <c r="J1053" s="155"/>
      <c r="K1053" s="155"/>
      <c r="L1053" s="155"/>
      <c r="M1053" s="155"/>
      <c r="N1053" s="156" t="s">
        <v>109</v>
      </c>
      <c r="O1053" s="156"/>
      <c r="P1053" s="156"/>
      <c r="Q1053" s="156"/>
      <c r="R1053" s="156"/>
      <c r="S1053" s="156"/>
      <c r="T1053" s="156"/>
      <c r="U1053" s="156"/>
      <c r="V1053" s="156"/>
    </row>
    <row r="1054" s="101" customFormat="true" ht="15" hidden="false" customHeight="true" outlineLevel="0" collapsed="false">
      <c r="B1054" s="155" t="s">
        <v>110</v>
      </c>
      <c r="C1054" s="155"/>
      <c r="D1054" s="155"/>
      <c r="E1054" s="155"/>
      <c r="F1054" s="155"/>
      <c r="G1054" s="155"/>
      <c r="H1054" s="155"/>
      <c r="I1054" s="155"/>
      <c r="J1054" s="155"/>
      <c r="K1054" s="155"/>
      <c r="L1054" s="155"/>
      <c r="M1054" s="155"/>
      <c r="N1054" s="157" t="s">
        <v>115</v>
      </c>
      <c r="O1054" s="157"/>
      <c r="P1054" s="157"/>
      <c r="Q1054" s="157"/>
      <c r="R1054" s="157"/>
      <c r="S1054" s="157"/>
      <c r="T1054" s="157"/>
      <c r="U1054" s="157"/>
      <c r="V1054" s="157"/>
    </row>
    <row r="1055" s="101" customFormat="true" ht="15" hidden="false" customHeight="true" outlineLevel="0" collapsed="false">
      <c r="B1055" s="155" t="s">
        <v>110</v>
      </c>
      <c r="C1055" s="155"/>
      <c r="D1055" s="155"/>
      <c r="E1055" s="155"/>
      <c r="F1055" s="155"/>
      <c r="G1055" s="155"/>
      <c r="H1055" s="155"/>
      <c r="I1055" s="155"/>
      <c r="J1055" s="155"/>
      <c r="K1055" s="155"/>
      <c r="L1055" s="155"/>
      <c r="M1055" s="155"/>
      <c r="N1055" s="152"/>
      <c r="O1055" s="152"/>
      <c r="P1055" s="152"/>
      <c r="Q1055" s="152"/>
      <c r="R1055" s="152"/>
      <c r="S1055" s="152"/>
      <c r="T1055" s="152"/>
      <c r="U1055" s="152"/>
      <c r="V1055" s="153"/>
    </row>
    <row r="1056" s="101" customFormat="true" ht="15" hidden="false" customHeight="true" outlineLevel="0" collapsed="false">
      <c r="B1056" s="158"/>
      <c r="C1056" s="158"/>
      <c r="D1056" s="158"/>
      <c r="E1056" s="158"/>
      <c r="F1056" s="158"/>
      <c r="G1056" s="158"/>
      <c r="H1056" s="158"/>
      <c r="I1056" s="158"/>
      <c r="J1056" s="158"/>
      <c r="K1056" s="158"/>
      <c r="L1056" s="158"/>
      <c r="M1056" s="158"/>
      <c r="N1056" s="156" t="s">
        <v>112</v>
      </c>
      <c r="O1056" s="156"/>
      <c r="P1056" s="156"/>
      <c r="Q1056" s="156"/>
      <c r="R1056" s="156"/>
      <c r="S1056" s="156"/>
      <c r="T1056" s="156"/>
      <c r="U1056" s="156"/>
      <c r="V1056" s="156"/>
    </row>
    <row r="1057" s="101" customFormat="true" ht="15" hidden="false" customHeight="true" outlineLevel="0" collapsed="false">
      <c r="B1057" s="159" t="s">
        <v>113</v>
      </c>
      <c r="C1057" s="159"/>
      <c r="D1057" s="159"/>
      <c r="E1057" s="159"/>
      <c r="F1057" s="159"/>
      <c r="G1057" s="159"/>
      <c r="H1057" s="159"/>
      <c r="I1057" s="159"/>
      <c r="J1057" s="159"/>
      <c r="K1057" s="159"/>
      <c r="L1057" s="159"/>
      <c r="M1057" s="159"/>
      <c r="N1057" s="152"/>
      <c r="O1057" s="152"/>
      <c r="P1057" s="152"/>
      <c r="Q1057" s="152"/>
      <c r="R1057" s="152"/>
      <c r="S1057" s="152"/>
      <c r="T1057" s="152"/>
      <c r="U1057" s="152"/>
      <c r="V1057" s="153"/>
    </row>
    <row r="1058" s="101" customFormat="true" ht="15" hidden="false" customHeight="true" outlineLevel="0" collapsed="false">
      <c r="B1058" s="152"/>
      <c r="C1058" s="152"/>
      <c r="D1058" s="152"/>
      <c r="E1058" s="152"/>
      <c r="F1058" s="152"/>
      <c r="G1058" s="152"/>
      <c r="H1058" s="152"/>
      <c r="I1058" s="152"/>
      <c r="J1058" s="152"/>
      <c r="K1058" s="152"/>
      <c r="L1058" s="152"/>
      <c r="M1058" s="152"/>
      <c r="N1058" s="152"/>
      <c r="O1058" s="152"/>
      <c r="P1058" s="152"/>
      <c r="Q1058" s="152"/>
      <c r="R1058" s="152"/>
      <c r="S1058" s="152"/>
      <c r="T1058" s="152"/>
      <c r="U1058" s="152"/>
      <c r="V1058" s="153"/>
    </row>
    <row r="1059" s="101" customFormat="true" ht="15" hidden="false" customHeight="true" outlineLevel="0" collapsed="false">
      <c r="B1059" s="159" t="s">
        <v>114</v>
      </c>
      <c r="C1059" s="159"/>
      <c r="D1059" s="159"/>
      <c r="E1059" s="159"/>
      <c r="F1059" s="159"/>
      <c r="G1059" s="159"/>
      <c r="H1059" s="159"/>
      <c r="I1059" s="159"/>
      <c r="J1059" s="159"/>
      <c r="K1059" s="159"/>
      <c r="L1059" s="159"/>
      <c r="M1059" s="159"/>
      <c r="N1059" s="152"/>
      <c r="O1059" s="152"/>
      <c r="P1059" s="152"/>
      <c r="Q1059" s="152"/>
      <c r="R1059" s="152"/>
      <c r="S1059" s="152"/>
      <c r="T1059" s="152"/>
      <c r="U1059" s="152"/>
      <c r="V1059" s="153"/>
    </row>
    <row r="1060" s="101" customFormat="true" ht="15" hidden="false" customHeight="true" outlineLevel="0" collapsed="false">
      <c r="B1060" s="160"/>
      <c r="C1060" s="160"/>
      <c r="D1060" s="160"/>
      <c r="E1060" s="160"/>
      <c r="F1060" s="160"/>
      <c r="G1060" s="160"/>
      <c r="H1060" s="160"/>
      <c r="I1060" s="160"/>
      <c r="J1060" s="160"/>
      <c r="K1060" s="160"/>
      <c r="L1060" s="160"/>
      <c r="M1060" s="160"/>
      <c r="N1060" s="152"/>
      <c r="O1060" s="152"/>
      <c r="P1060" s="152"/>
      <c r="Q1060" s="152"/>
      <c r="R1060" s="152"/>
      <c r="S1060" s="152"/>
      <c r="T1060" s="152"/>
      <c r="U1060" s="152"/>
      <c r="V1060" s="153"/>
    </row>
    <row r="1061" s="101" customFormat="true" ht="15" hidden="false" customHeight="true" outlineLevel="0" collapsed="false">
      <c r="B1061" s="160"/>
      <c r="C1061" s="160"/>
      <c r="D1061" s="160"/>
      <c r="E1061" s="160"/>
      <c r="F1061" s="160"/>
      <c r="G1061" s="160"/>
      <c r="H1061" s="160"/>
      <c r="I1061" s="160"/>
      <c r="J1061" s="160"/>
      <c r="K1061" s="160"/>
      <c r="L1061" s="160"/>
      <c r="M1061" s="160"/>
      <c r="N1061" s="152"/>
      <c r="O1061" s="152"/>
      <c r="P1061" s="152"/>
      <c r="Q1061" s="152"/>
      <c r="R1061" s="152"/>
      <c r="S1061" s="152"/>
      <c r="T1061" s="152"/>
      <c r="U1061" s="152"/>
      <c r="V1061" s="153"/>
    </row>
    <row r="1062" s="101" customFormat="true" ht="15" hidden="false" customHeight="true" outlineLevel="0" collapsed="false">
      <c r="B1062" s="160"/>
      <c r="C1062" s="160"/>
      <c r="D1062" s="160"/>
      <c r="E1062" s="160"/>
      <c r="F1062" s="160"/>
      <c r="G1062" s="160"/>
      <c r="H1062" s="160"/>
      <c r="I1062" s="160"/>
      <c r="J1062" s="160"/>
      <c r="K1062" s="160"/>
      <c r="L1062" s="160"/>
      <c r="M1062" s="160"/>
      <c r="N1062" s="152"/>
      <c r="O1062" s="152"/>
      <c r="P1062" s="152"/>
      <c r="Q1062" s="152"/>
      <c r="R1062" s="152"/>
      <c r="S1062" s="152"/>
      <c r="T1062" s="152"/>
      <c r="U1062" s="152"/>
      <c r="V1062" s="153"/>
    </row>
    <row r="1063" s="101" customFormat="true" ht="15" hidden="false" customHeight="true" outlineLevel="0" collapsed="false">
      <c r="B1063" s="158"/>
      <c r="C1063" s="158"/>
      <c r="D1063" s="158"/>
      <c r="E1063" s="158"/>
      <c r="F1063" s="158"/>
      <c r="G1063" s="158"/>
      <c r="H1063" s="158"/>
      <c r="I1063" s="158"/>
      <c r="J1063" s="158"/>
      <c r="K1063" s="158"/>
      <c r="L1063" s="158"/>
      <c r="M1063" s="158"/>
      <c r="N1063" s="152"/>
      <c r="O1063" s="152"/>
      <c r="P1063" s="152"/>
      <c r="Q1063" s="152"/>
      <c r="R1063" s="152"/>
      <c r="S1063" s="152"/>
      <c r="T1063" s="152"/>
      <c r="U1063" s="152"/>
      <c r="V1063" s="153"/>
    </row>
    <row r="1064" s="161" customFormat="true" ht="15" hidden="false" customHeight="true" outlineLevel="0" collapsed="false">
      <c r="B1064" s="162"/>
      <c r="C1064" s="162"/>
      <c r="D1064" s="163" t="s">
        <v>0</v>
      </c>
      <c r="E1064" s="161" t="s">
        <v>1</v>
      </c>
      <c r="M1064" s="161" t="s">
        <v>100</v>
      </c>
      <c r="V1064" s="164"/>
    </row>
    <row r="1065" s="161" customFormat="true" ht="15" hidden="false" customHeight="true" outlineLevel="0" collapsed="false">
      <c r="B1065" s="162"/>
      <c r="C1065" s="162"/>
      <c r="D1065" s="163"/>
      <c r="E1065" s="165"/>
      <c r="F1065" s="165"/>
      <c r="G1065" s="165"/>
      <c r="H1065" s="165" t="s">
        <v>3</v>
      </c>
      <c r="I1065" s="165"/>
      <c r="J1065" s="165"/>
      <c r="K1065" s="161" t="s">
        <v>4</v>
      </c>
      <c r="V1065" s="164"/>
    </row>
    <row r="1066" s="166" customFormat="true" ht="18" hidden="false" customHeight="true" outlineLevel="0" collapsed="false">
      <c r="B1066" s="145" t="s">
        <v>5</v>
      </c>
      <c r="C1066" s="145"/>
      <c r="D1066" s="145" t="s">
        <v>7</v>
      </c>
      <c r="E1066" s="145" t="s">
        <v>8</v>
      </c>
      <c r="F1066" s="145" t="s">
        <v>9</v>
      </c>
      <c r="G1066" s="145" t="s">
        <v>88</v>
      </c>
      <c r="H1066" s="145" t="s">
        <v>10</v>
      </c>
      <c r="I1066" s="145"/>
      <c r="J1066" s="145"/>
      <c r="K1066" s="145"/>
      <c r="L1066" s="145"/>
      <c r="M1066" s="145"/>
      <c r="N1066" s="145"/>
      <c r="O1066" s="145"/>
      <c r="P1066" s="145" t="s">
        <v>12</v>
      </c>
      <c r="Q1066" s="145" t="s">
        <v>13</v>
      </c>
      <c r="R1066" s="145" t="s">
        <v>14</v>
      </c>
      <c r="S1066" s="167" t="s">
        <v>76</v>
      </c>
      <c r="T1066" s="168"/>
      <c r="U1066" s="168"/>
      <c r="V1066" s="169"/>
    </row>
    <row r="1067" s="166" customFormat="true" ht="18" hidden="false" customHeight="true" outlineLevel="0" collapsed="false">
      <c r="B1067" s="145"/>
      <c r="C1067" s="145"/>
      <c r="D1067" s="145"/>
      <c r="E1067" s="145"/>
      <c r="F1067" s="145"/>
      <c r="G1067" s="145"/>
      <c r="H1067" s="144" t="s">
        <v>101</v>
      </c>
      <c r="I1067" s="144" t="s">
        <v>102</v>
      </c>
      <c r="J1067" s="144" t="s">
        <v>103</v>
      </c>
      <c r="K1067" s="144" t="s">
        <v>18</v>
      </c>
      <c r="L1067" s="144" t="s">
        <v>19</v>
      </c>
      <c r="M1067" s="144" t="s">
        <v>104</v>
      </c>
      <c r="N1067" s="144" t="s">
        <v>21</v>
      </c>
      <c r="O1067" s="144" t="s">
        <v>22</v>
      </c>
      <c r="P1067" s="145"/>
      <c r="Q1067" s="145"/>
      <c r="R1067" s="145"/>
      <c r="S1067" s="167"/>
      <c r="T1067" s="168"/>
      <c r="U1067" s="168"/>
      <c r="V1067" s="169"/>
    </row>
    <row r="1068" s="172" customFormat="true" ht="18" hidden="false" customHeight="true" outlineLevel="0" collapsed="false">
      <c r="B1068" s="190" t="n">
        <v>60</v>
      </c>
      <c r="C1068" s="186"/>
      <c r="D1068" s="192" t="n">
        <f aca="false">Ave!C64</f>
        <v>0</v>
      </c>
      <c r="E1068" s="192" t="n">
        <f aca="false">S1!E64</f>
        <v>0</v>
      </c>
      <c r="F1068" s="190" t="n">
        <f aca="false">S1!F64</f>
        <v>0</v>
      </c>
      <c r="G1068" s="173" t="s">
        <v>116</v>
      </c>
      <c r="H1068" s="190" t="n">
        <f aca="false">S1!G64</f>
        <v>0</v>
      </c>
      <c r="I1068" s="190" t="n">
        <f aca="false">S1!G64</f>
        <v>0</v>
      </c>
      <c r="J1068" s="190" t="n">
        <f aca="false">S1!I64</f>
        <v>0</v>
      </c>
      <c r="K1068" s="190" t="n">
        <f aca="false">S1!J64</f>
        <v>0</v>
      </c>
      <c r="L1068" s="190" t="n">
        <f aca="false">S1!K64</f>
        <v>0</v>
      </c>
      <c r="M1068" s="190" t="n">
        <f aca="false">S1!L64</f>
        <v>0</v>
      </c>
      <c r="N1068" s="190" t="n">
        <f aca="false">S1!M64</f>
        <v>0</v>
      </c>
      <c r="O1068" s="190" t="n">
        <f aca="false">S1!N64</f>
        <v>0</v>
      </c>
      <c r="P1068" s="190" t="str">
        <f aca="false">S1!P64</f>
        <v/>
      </c>
      <c r="Q1068" s="190" t="str">
        <f aca="false">S1!Q64</f>
        <v/>
      </c>
      <c r="R1068" s="190" t="str">
        <f aca="false">S1!R64</f>
        <v/>
      </c>
      <c r="S1068" s="190" t="str">
        <f aca="false">Ave!Q64</f>
        <v>-</v>
      </c>
    </row>
    <row r="1069" s="172" customFormat="true" ht="18" hidden="false" customHeight="true" outlineLevel="0" collapsed="false">
      <c r="B1069" s="190"/>
      <c r="C1069" s="186"/>
      <c r="D1069" s="192"/>
      <c r="E1069" s="192"/>
      <c r="F1069" s="190"/>
      <c r="G1069" s="173" t="s">
        <v>117</v>
      </c>
      <c r="H1069" s="190" t="n">
        <f aca="false">S2!G64</f>
        <v>0</v>
      </c>
      <c r="I1069" s="190" t="n">
        <f aca="false">S2!H64</f>
        <v>0</v>
      </c>
      <c r="J1069" s="190" t="n">
        <f aca="false">S2!I64</f>
        <v>0</v>
      </c>
      <c r="K1069" s="190" t="n">
        <f aca="false">S2!J64</f>
        <v>0</v>
      </c>
      <c r="L1069" s="190" t="n">
        <f aca="false">S2!K64</f>
        <v>0</v>
      </c>
      <c r="M1069" s="190" t="n">
        <f aca="false">S2!L64</f>
        <v>0</v>
      </c>
      <c r="N1069" s="190" t="n">
        <f aca="false">S2!M64</f>
        <v>0</v>
      </c>
      <c r="O1069" s="190" t="n">
        <f aca="false">S2!N64</f>
        <v>0</v>
      </c>
      <c r="P1069" s="190" t="str">
        <f aca="false">S2!P64</f>
        <v/>
      </c>
      <c r="Q1069" s="190" t="str">
        <f aca="false">S2!Q64</f>
        <v/>
      </c>
      <c r="R1069" s="190" t="str">
        <f aca="false">S2!R64</f>
        <v/>
      </c>
      <c r="S1069" s="190"/>
    </row>
    <row r="1070" s="172" customFormat="true" ht="18" hidden="false" customHeight="true" outlineLevel="0" collapsed="false">
      <c r="B1070" s="190"/>
      <c r="C1070" s="186"/>
      <c r="D1070" s="192"/>
      <c r="E1070" s="192"/>
      <c r="F1070" s="190"/>
      <c r="G1070" s="173" t="s">
        <v>13</v>
      </c>
      <c r="H1070" s="190" t="str">
        <f aca="false">Ave!F64</f>
        <v/>
      </c>
      <c r="I1070" s="190" t="str">
        <f aca="false">Ave!G64</f>
        <v/>
      </c>
      <c r="J1070" s="190" t="str">
        <f aca="false">Ave!H64</f>
        <v/>
      </c>
      <c r="K1070" s="190" t="str">
        <f aca="false">Ave!I64</f>
        <v/>
      </c>
      <c r="L1070" s="190" t="str">
        <f aca="false">Ave!J64</f>
        <v/>
      </c>
      <c r="M1070" s="190" t="str">
        <f aca="false">Ave!K64</f>
        <v/>
      </c>
      <c r="N1070" s="190" t="str">
        <f aca="false">Ave!L64</f>
        <v/>
      </c>
      <c r="O1070" s="190" t="str">
        <f aca="false">Ave!M64</f>
        <v/>
      </c>
      <c r="P1070" s="190" t="str">
        <f aca="false">Ave!N64</f>
        <v/>
      </c>
      <c r="Q1070" s="190" t="str">
        <f aca="false">Ave!O64</f>
        <v/>
      </c>
      <c r="R1070" s="190" t="str">
        <f aca="false">Ave!P64</f>
        <v/>
      </c>
      <c r="S1070" s="190"/>
    </row>
    <row r="1071" s="101" customFormat="true" ht="15" hidden="false" customHeight="true" outlineLevel="0" collapsed="false">
      <c r="B1071" s="151"/>
      <c r="C1071" s="151"/>
      <c r="D1071" s="151"/>
      <c r="E1071" s="151"/>
      <c r="F1071" s="151"/>
      <c r="G1071" s="151"/>
      <c r="H1071" s="151"/>
      <c r="I1071" s="151"/>
      <c r="J1071" s="151"/>
      <c r="K1071" s="151"/>
      <c r="L1071" s="151"/>
      <c r="M1071" s="151"/>
      <c r="N1071" s="151"/>
      <c r="O1071" s="151"/>
      <c r="P1071" s="151"/>
      <c r="Q1071" s="151"/>
      <c r="R1071" s="151"/>
      <c r="S1071" s="152"/>
      <c r="T1071" s="152"/>
      <c r="U1071" s="152"/>
      <c r="V1071" s="153"/>
    </row>
    <row r="1072" s="101" customFormat="true" ht="15" hidden="false" customHeight="true" outlineLevel="0" collapsed="false">
      <c r="B1072" s="154" t="s">
        <v>107</v>
      </c>
      <c r="C1072" s="154"/>
      <c r="D1072" s="154"/>
      <c r="E1072" s="154"/>
      <c r="F1072" s="155" t="s">
        <v>108</v>
      </c>
      <c r="G1072" s="155"/>
      <c r="H1072" s="155"/>
      <c r="I1072" s="155"/>
      <c r="J1072" s="155"/>
      <c r="K1072" s="155"/>
      <c r="L1072" s="155"/>
      <c r="M1072" s="155"/>
      <c r="N1072" s="156" t="s">
        <v>109</v>
      </c>
      <c r="O1072" s="156"/>
      <c r="P1072" s="156"/>
      <c r="Q1072" s="156"/>
      <c r="R1072" s="156"/>
      <c r="S1072" s="156"/>
      <c r="T1072" s="156"/>
      <c r="U1072" s="156"/>
      <c r="V1072" s="156"/>
    </row>
    <row r="1073" s="101" customFormat="true" ht="15" hidden="false" customHeight="true" outlineLevel="0" collapsed="false">
      <c r="B1073" s="155" t="s">
        <v>110</v>
      </c>
      <c r="C1073" s="155"/>
      <c r="D1073" s="155"/>
      <c r="E1073" s="155"/>
      <c r="F1073" s="155"/>
      <c r="G1073" s="155"/>
      <c r="H1073" s="155"/>
      <c r="I1073" s="155"/>
      <c r="J1073" s="155"/>
      <c r="K1073" s="155"/>
      <c r="L1073" s="155"/>
      <c r="M1073" s="155"/>
      <c r="N1073" s="157" t="s">
        <v>115</v>
      </c>
      <c r="O1073" s="157"/>
      <c r="P1073" s="157"/>
      <c r="Q1073" s="157"/>
      <c r="R1073" s="157"/>
      <c r="S1073" s="157"/>
      <c r="T1073" s="157"/>
      <c r="U1073" s="157"/>
      <c r="V1073" s="157"/>
    </row>
    <row r="1074" s="101" customFormat="true" ht="15" hidden="false" customHeight="true" outlineLevel="0" collapsed="false">
      <c r="B1074" s="155" t="s">
        <v>110</v>
      </c>
      <c r="C1074" s="155"/>
      <c r="D1074" s="155"/>
      <c r="E1074" s="155"/>
      <c r="F1074" s="155"/>
      <c r="G1074" s="155"/>
      <c r="H1074" s="155"/>
      <c r="I1074" s="155"/>
      <c r="J1074" s="155"/>
      <c r="K1074" s="155"/>
      <c r="L1074" s="155"/>
      <c r="M1074" s="155"/>
      <c r="N1074" s="152"/>
      <c r="O1074" s="152"/>
      <c r="P1074" s="152"/>
      <c r="Q1074" s="152"/>
      <c r="R1074" s="152"/>
      <c r="S1074" s="152"/>
      <c r="T1074" s="152"/>
      <c r="U1074" s="152"/>
      <c r="V1074" s="153"/>
    </row>
    <row r="1075" s="101" customFormat="true" ht="15" hidden="false" customHeight="true" outlineLevel="0" collapsed="false">
      <c r="B1075" s="158"/>
      <c r="C1075" s="158"/>
      <c r="D1075" s="158"/>
      <c r="E1075" s="158"/>
      <c r="F1075" s="158"/>
      <c r="G1075" s="158"/>
      <c r="H1075" s="158"/>
      <c r="I1075" s="158"/>
      <c r="J1075" s="158"/>
      <c r="K1075" s="158"/>
      <c r="L1075" s="158"/>
      <c r="M1075" s="158"/>
      <c r="N1075" s="156" t="s">
        <v>112</v>
      </c>
      <c r="O1075" s="156"/>
      <c r="P1075" s="156"/>
      <c r="Q1075" s="156"/>
      <c r="R1075" s="156"/>
      <c r="S1075" s="156"/>
      <c r="T1075" s="156"/>
      <c r="U1075" s="156"/>
      <c r="V1075" s="156"/>
    </row>
    <row r="1076" s="101" customFormat="true" ht="15" hidden="false" customHeight="true" outlineLevel="0" collapsed="false">
      <c r="B1076" s="159" t="s">
        <v>113</v>
      </c>
      <c r="C1076" s="159"/>
      <c r="D1076" s="159"/>
      <c r="E1076" s="159"/>
      <c r="F1076" s="159"/>
      <c r="G1076" s="159"/>
      <c r="H1076" s="159"/>
      <c r="I1076" s="159"/>
      <c r="J1076" s="159"/>
      <c r="K1076" s="159"/>
      <c r="L1076" s="159"/>
      <c r="M1076" s="159"/>
      <c r="N1076" s="152"/>
      <c r="O1076" s="152"/>
      <c r="P1076" s="152"/>
      <c r="Q1076" s="152"/>
      <c r="R1076" s="152"/>
      <c r="S1076" s="152"/>
      <c r="T1076" s="152"/>
      <c r="U1076" s="152"/>
      <c r="V1076" s="153"/>
    </row>
    <row r="1077" s="101" customFormat="true" ht="15" hidden="false" customHeight="true" outlineLevel="0" collapsed="false">
      <c r="B1077" s="152"/>
      <c r="C1077" s="152"/>
      <c r="D1077" s="152"/>
      <c r="E1077" s="152"/>
      <c r="F1077" s="152"/>
      <c r="G1077" s="152"/>
      <c r="H1077" s="152"/>
      <c r="I1077" s="152"/>
      <c r="J1077" s="152"/>
      <c r="K1077" s="152"/>
      <c r="L1077" s="152"/>
      <c r="M1077" s="152"/>
      <c r="N1077" s="152"/>
      <c r="O1077" s="152"/>
      <c r="P1077" s="152"/>
      <c r="Q1077" s="152"/>
      <c r="R1077" s="152"/>
      <c r="S1077" s="152"/>
      <c r="T1077" s="152"/>
      <c r="U1077" s="152"/>
      <c r="V1077" s="153"/>
    </row>
    <row r="1078" s="101" customFormat="true" ht="15" hidden="false" customHeight="true" outlineLevel="0" collapsed="false">
      <c r="B1078" s="159" t="s">
        <v>114</v>
      </c>
      <c r="C1078" s="159"/>
      <c r="D1078" s="159"/>
      <c r="E1078" s="159"/>
      <c r="F1078" s="159"/>
      <c r="G1078" s="159"/>
      <c r="H1078" s="159"/>
      <c r="I1078" s="159"/>
      <c r="J1078" s="159"/>
      <c r="K1078" s="159"/>
      <c r="L1078" s="159"/>
      <c r="M1078" s="159"/>
      <c r="N1078" s="152"/>
      <c r="O1078" s="152"/>
      <c r="P1078" s="152"/>
      <c r="Q1078" s="152"/>
      <c r="R1078" s="152"/>
      <c r="S1078" s="152"/>
      <c r="T1078" s="152"/>
      <c r="U1078" s="152"/>
      <c r="V1078" s="153"/>
    </row>
    <row r="1079" s="101" customFormat="true" ht="15" hidden="false" customHeight="true" outlineLevel="0" collapsed="false">
      <c r="B1079" s="160"/>
      <c r="C1079" s="160"/>
      <c r="D1079" s="160"/>
      <c r="E1079" s="160"/>
      <c r="F1079" s="160"/>
      <c r="G1079" s="160"/>
      <c r="H1079" s="160"/>
      <c r="I1079" s="160"/>
      <c r="J1079" s="160"/>
      <c r="K1079" s="160"/>
      <c r="L1079" s="160"/>
      <c r="M1079" s="160"/>
      <c r="N1079" s="152"/>
      <c r="O1079" s="152"/>
      <c r="P1079" s="152"/>
      <c r="Q1079" s="152"/>
      <c r="R1079" s="152"/>
      <c r="S1079" s="152"/>
      <c r="T1079" s="152"/>
      <c r="U1079" s="152"/>
      <c r="V1079" s="153"/>
    </row>
    <row r="1080" s="101" customFormat="true" ht="15" hidden="false" customHeight="true" outlineLevel="0" collapsed="false">
      <c r="B1080" s="158"/>
      <c r="C1080" s="158"/>
      <c r="D1080" s="158"/>
      <c r="E1080" s="158"/>
      <c r="F1080" s="158"/>
      <c r="G1080" s="158"/>
      <c r="H1080" s="158"/>
      <c r="I1080" s="158"/>
      <c r="J1080" s="158"/>
      <c r="K1080" s="158"/>
      <c r="L1080" s="158"/>
      <c r="M1080" s="158"/>
      <c r="N1080" s="152"/>
      <c r="O1080" s="152"/>
      <c r="P1080" s="152"/>
      <c r="Q1080" s="152"/>
      <c r="R1080" s="152"/>
      <c r="S1080" s="152"/>
      <c r="T1080" s="152"/>
      <c r="U1080" s="152"/>
      <c r="V1080" s="153"/>
    </row>
    <row r="1081" s="137" customFormat="true" ht="11.25" hidden="false" customHeight="false" outlineLevel="0" collapsed="false">
      <c r="B1081" s="193"/>
      <c r="C1081" s="193"/>
    </row>
    <row r="1082" s="137" customFormat="true" ht="11.25" hidden="false" customHeight="false" outlineLevel="0" collapsed="false">
      <c r="B1082" s="193"/>
      <c r="C1082" s="193"/>
    </row>
    <row r="1083" s="137" customFormat="true" ht="11.25" hidden="false" customHeight="false" outlineLevel="0" collapsed="false">
      <c r="B1083" s="193"/>
      <c r="C1083" s="193"/>
    </row>
    <row r="1084" s="137" customFormat="true" ht="11.25" hidden="false" customHeight="false" outlineLevel="0" collapsed="false">
      <c r="B1084" s="193"/>
      <c r="C1084" s="193"/>
    </row>
    <row r="1085" s="137" customFormat="true" ht="11.25" hidden="false" customHeight="false" outlineLevel="0" collapsed="false">
      <c r="B1085" s="193"/>
      <c r="C1085" s="193"/>
    </row>
    <row r="1086" s="137" customFormat="true" ht="11.25" hidden="false" customHeight="false" outlineLevel="0" collapsed="false">
      <c r="B1086" s="193"/>
      <c r="C1086" s="193"/>
    </row>
    <row r="1087" s="137" customFormat="true" ht="11.25" hidden="false" customHeight="false" outlineLevel="0" collapsed="false">
      <c r="B1087" s="193"/>
      <c r="C1087" s="193"/>
    </row>
    <row r="1088" s="137" customFormat="true" ht="11.25" hidden="false" customHeight="false" outlineLevel="0" collapsed="false">
      <c r="B1088" s="193"/>
      <c r="C1088" s="193"/>
    </row>
    <row r="1089" s="137" customFormat="true" ht="11.25" hidden="false" customHeight="false" outlineLevel="0" collapsed="false">
      <c r="B1089" s="193"/>
      <c r="C1089" s="193"/>
    </row>
    <row r="1090" s="137" customFormat="true" ht="11.25" hidden="false" customHeight="false" outlineLevel="0" collapsed="false">
      <c r="B1090" s="193"/>
      <c r="C1090" s="193"/>
    </row>
    <row r="1091" s="137" customFormat="true" ht="11.25" hidden="false" customHeight="false" outlineLevel="0" collapsed="false">
      <c r="B1091" s="193"/>
      <c r="C1091" s="193"/>
    </row>
    <row r="1092" s="137" customFormat="true" ht="11.25" hidden="false" customHeight="false" outlineLevel="0" collapsed="false">
      <c r="B1092" s="193"/>
      <c r="C1092" s="193"/>
    </row>
    <row r="1093" s="137" customFormat="true" ht="11.25" hidden="false" customHeight="false" outlineLevel="0" collapsed="false">
      <c r="B1093" s="193"/>
      <c r="C1093" s="193"/>
    </row>
    <row r="1094" s="137" customFormat="true" ht="11.25" hidden="false" customHeight="false" outlineLevel="0" collapsed="false">
      <c r="B1094" s="193"/>
      <c r="C1094" s="193"/>
    </row>
    <row r="1095" s="137" customFormat="true" ht="11.25" hidden="false" customHeight="false" outlineLevel="0" collapsed="false">
      <c r="B1095" s="193"/>
      <c r="C1095" s="193"/>
    </row>
    <row r="1096" s="137" customFormat="true" ht="11.25" hidden="false" customHeight="false" outlineLevel="0" collapsed="false">
      <c r="B1096" s="193"/>
      <c r="C1096" s="193"/>
    </row>
    <row r="1097" s="137" customFormat="true" ht="11.25" hidden="false" customHeight="false" outlineLevel="0" collapsed="false">
      <c r="B1097" s="193"/>
      <c r="C1097" s="193"/>
    </row>
    <row r="1098" s="137" customFormat="true" ht="11.25" hidden="false" customHeight="false" outlineLevel="0" collapsed="false">
      <c r="B1098" s="193"/>
      <c r="C1098" s="193"/>
    </row>
    <row r="1099" s="137" customFormat="true" ht="11.25" hidden="false" customHeight="false" outlineLevel="0" collapsed="false">
      <c r="B1099" s="193"/>
      <c r="C1099" s="193"/>
    </row>
    <row r="1100" s="137" customFormat="true" ht="11.25" hidden="false" customHeight="false" outlineLevel="0" collapsed="false">
      <c r="B1100" s="193"/>
      <c r="C1100" s="193"/>
    </row>
    <row r="1101" s="137" customFormat="true" ht="11.25" hidden="false" customHeight="false" outlineLevel="0" collapsed="false">
      <c r="B1101" s="193"/>
      <c r="C1101" s="193"/>
    </row>
    <row r="1102" s="137" customFormat="true" ht="11.25" hidden="false" customHeight="false" outlineLevel="0" collapsed="false">
      <c r="B1102" s="193"/>
      <c r="C1102" s="193"/>
    </row>
    <row r="1103" s="137" customFormat="true" ht="11.25" hidden="false" customHeight="false" outlineLevel="0" collapsed="false">
      <c r="B1103" s="193"/>
      <c r="C1103" s="193"/>
    </row>
    <row r="1104" s="137" customFormat="true" ht="11.25" hidden="false" customHeight="false" outlineLevel="0" collapsed="false">
      <c r="B1104" s="193"/>
      <c r="C1104" s="193"/>
    </row>
    <row r="1105" s="137" customFormat="true" ht="11.25" hidden="false" customHeight="false" outlineLevel="0" collapsed="false">
      <c r="B1105" s="193"/>
      <c r="C1105" s="193"/>
    </row>
    <row r="1106" s="137" customFormat="true" ht="11.25" hidden="false" customHeight="false" outlineLevel="0" collapsed="false">
      <c r="B1106" s="193"/>
      <c r="C1106" s="193"/>
    </row>
    <row r="1107" s="137" customFormat="true" ht="11.25" hidden="false" customHeight="false" outlineLevel="0" collapsed="false">
      <c r="B1107" s="193"/>
      <c r="C1107" s="193"/>
    </row>
    <row r="1108" s="137" customFormat="true" ht="11.25" hidden="false" customHeight="false" outlineLevel="0" collapsed="false">
      <c r="B1108" s="193"/>
      <c r="C1108" s="193"/>
    </row>
    <row r="1109" s="137" customFormat="true" ht="11.25" hidden="false" customHeight="false" outlineLevel="0" collapsed="false">
      <c r="B1109" s="193"/>
      <c r="C1109" s="193"/>
    </row>
    <row r="1110" s="137" customFormat="true" ht="11.25" hidden="false" customHeight="false" outlineLevel="0" collapsed="false">
      <c r="B1110" s="193"/>
      <c r="C1110" s="193"/>
    </row>
    <row r="1111" s="137" customFormat="true" ht="11.25" hidden="false" customHeight="false" outlineLevel="0" collapsed="false">
      <c r="B1111" s="193"/>
      <c r="C1111" s="193"/>
    </row>
    <row r="1112" s="137" customFormat="true" ht="11.25" hidden="false" customHeight="false" outlineLevel="0" collapsed="false">
      <c r="B1112" s="193"/>
      <c r="C1112" s="193"/>
    </row>
    <row r="1113" s="137" customFormat="true" ht="11.25" hidden="false" customHeight="false" outlineLevel="0" collapsed="false">
      <c r="B1113" s="193"/>
      <c r="C1113" s="193"/>
    </row>
    <row r="1114" s="137" customFormat="true" ht="11.25" hidden="false" customHeight="false" outlineLevel="0" collapsed="false">
      <c r="B1114" s="193"/>
      <c r="C1114" s="193"/>
    </row>
    <row r="1115" s="137" customFormat="true" ht="11.25" hidden="false" customHeight="false" outlineLevel="0" collapsed="false">
      <c r="B1115" s="193"/>
      <c r="C1115" s="193"/>
    </row>
    <row r="1116" s="137" customFormat="true" ht="11.25" hidden="false" customHeight="false" outlineLevel="0" collapsed="false">
      <c r="B1116" s="193"/>
      <c r="C1116" s="193"/>
    </row>
    <row r="1117" s="137" customFormat="true" ht="11.25" hidden="false" customHeight="false" outlineLevel="0" collapsed="false">
      <c r="B1117" s="193"/>
      <c r="C1117" s="193"/>
    </row>
    <row r="1118" s="137" customFormat="true" ht="11.25" hidden="false" customHeight="false" outlineLevel="0" collapsed="false">
      <c r="B1118" s="193"/>
      <c r="C1118" s="193"/>
    </row>
    <row r="1119" s="137" customFormat="true" ht="11.25" hidden="false" customHeight="false" outlineLevel="0" collapsed="false">
      <c r="B1119" s="193"/>
      <c r="C1119" s="193"/>
    </row>
    <row r="1120" s="137" customFormat="true" ht="11.25" hidden="false" customHeight="false" outlineLevel="0" collapsed="false">
      <c r="B1120" s="193"/>
      <c r="C1120" s="193"/>
    </row>
    <row r="1121" s="137" customFormat="true" ht="11.25" hidden="false" customHeight="false" outlineLevel="0" collapsed="false">
      <c r="B1121" s="193"/>
      <c r="C1121" s="193"/>
    </row>
    <row r="1122" s="137" customFormat="true" ht="11.25" hidden="false" customHeight="false" outlineLevel="0" collapsed="false">
      <c r="B1122" s="193"/>
      <c r="C1122" s="193"/>
    </row>
    <row r="1123" s="137" customFormat="true" ht="11.25" hidden="false" customHeight="false" outlineLevel="0" collapsed="false">
      <c r="B1123" s="193"/>
      <c r="C1123" s="193"/>
    </row>
    <row r="1124" s="137" customFormat="true" ht="11.25" hidden="false" customHeight="false" outlineLevel="0" collapsed="false">
      <c r="B1124" s="193"/>
      <c r="C1124" s="193"/>
    </row>
    <row r="1125" s="137" customFormat="true" ht="11.25" hidden="false" customHeight="false" outlineLevel="0" collapsed="false">
      <c r="B1125" s="193"/>
      <c r="C1125" s="193"/>
    </row>
    <row r="1126" s="137" customFormat="true" ht="11.25" hidden="false" customHeight="false" outlineLevel="0" collapsed="false">
      <c r="B1126" s="193"/>
      <c r="C1126" s="193"/>
    </row>
    <row r="1127" s="137" customFormat="true" ht="11.25" hidden="false" customHeight="false" outlineLevel="0" collapsed="false">
      <c r="B1127" s="193"/>
      <c r="C1127" s="193"/>
    </row>
    <row r="1128" s="137" customFormat="true" ht="11.25" hidden="false" customHeight="false" outlineLevel="0" collapsed="false">
      <c r="B1128" s="193"/>
      <c r="C1128" s="193"/>
    </row>
    <row r="1129" s="137" customFormat="true" ht="11.25" hidden="false" customHeight="false" outlineLevel="0" collapsed="false">
      <c r="B1129" s="193"/>
      <c r="C1129" s="193"/>
    </row>
    <row r="1130" s="137" customFormat="true" ht="11.25" hidden="false" customHeight="false" outlineLevel="0" collapsed="false">
      <c r="B1130" s="193"/>
      <c r="C1130" s="193"/>
    </row>
    <row r="1131" s="137" customFormat="true" ht="11.25" hidden="false" customHeight="false" outlineLevel="0" collapsed="false">
      <c r="B1131" s="193"/>
      <c r="C1131" s="193"/>
    </row>
    <row r="1132" s="137" customFormat="true" ht="11.25" hidden="false" customHeight="false" outlineLevel="0" collapsed="false">
      <c r="B1132" s="193"/>
      <c r="C1132" s="193"/>
    </row>
    <row r="1133" s="137" customFormat="true" ht="11.25" hidden="false" customHeight="false" outlineLevel="0" collapsed="false">
      <c r="B1133" s="193"/>
      <c r="C1133" s="193"/>
    </row>
    <row r="1134" s="137" customFormat="true" ht="11.25" hidden="false" customHeight="false" outlineLevel="0" collapsed="false">
      <c r="B1134" s="193"/>
      <c r="C1134" s="193"/>
    </row>
    <row r="1135" s="137" customFormat="true" ht="11.25" hidden="false" customHeight="false" outlineLevel="0" collapsed="false">
      <c r="B1135" s="193"/>
      <c r="C1135" s="193"/>
    </row>
    <row r="1136" s="137" customFormat="true" ht="11.25" hidden="false" customHeight="false" outlineLevel="0" collapsed="false">
      <c r="B1136" s="193"/>
      <c r="C1136" s="193"/>
    </row>
    <row r="1137" s="137" customFormat="true" ht="11.25" hidden="false" customHeight="false" outlineLevel="0" collapsed="false">
      <c r="B1137" s="193"/>
      <c r="C1137" s="193"/>
    </row>
    <row r="1138" s="137" customFormat="true" ht="11.25" hidden="false" customHeight="false" outlineLevel="0" collapsed="false">
      <c r="B1138" s="193"/>
      <c r="C1138" s="193"/>
    </row>
    <row r="1139" s="137" customFormat="true" ht="11.25" hidden="false" customHeight="false" outlineLevel="0" collapsed="false">
      <c r="B1139" s="193"/>
      <c r="C1139" s="193"/>
    </row>
    <row r="1140" s="137" customFormat="true" ht="11.25" hidden="false" customHeight="false" outlineLevel="0" collapsed="false">
      <c r="B1140" s="193"/>
      <c r="C1140" s="193"/>
    </row>
    <row r="1141" s="137" customFormat="true" ht="11.25" hidden="false" customHeight="false" outlineLevel="0" collapsed="false">
      <c r="B1141" s="193"/>
      <c r="C1141" s="193"/>
    </row>
    <row r="1142" s="137" customFormat="true" ht="11.25" hidden="false" customHeight="false" outlineLevel="0" collapsed="false">
      <c r="B1142" s="193"/>
      <c r="C1142" s="193"/>
    </row>
    <row r="1143" s="137" customFormat="true" ht="11.25" hidden="false" customHeight="false" outlineLevel="0" collapsed="false">
      <c r="B1143" s="193"/>
      <c r="C1143" s="193"/>
    </row>
    <row r="1144" s="137" customFormat="true" ht="11.25" hidden="false" customHeight="false" outlineLevel="0" collapsed="false">
      <c r="B1144" s="193"/>
      <c r="C1144" s="193"/>
    </row>
    <row r="1145" s="137" customFormat="true" ht="11.25" hidden="false" customHeight="false" outlineLevel="0" collapsed="false">
      <c r="B1145" s="193"/>
      <c r="C1145" s="193"/>
    </row>
    <row r="1146" s="137" customFormat="true" ht="11.25" hidden="false" customHeight="false" outlineLevel="0" collapsed="false">
      <c r="B1146" s="193"/>
      <c r="C1146" s="193"/>
    </row>
    <row r="1147" s="137" customFormat="true" ht="11.25" hidden="false" customHeight="false" outlineLevel="0" collapsed="false">
      <c r="B1147" s="193"/>
      <c r="C1147" s="193"/>
    </row>
    <row r="1148" s="137" customFormat="true" ht="11.25" hidden="false" customHeight="false" outlineLevel="0" collapsed="false">
      <c r="B1148" s="193"/>
      <c r="C1148" s="193"/>
    </row>
    <row r="1149" s="137" customFormat="true" ht="11.25" hidden="false" customHeight="false" outlineLevel="0" collapsed="false">
      <c r="B1149" s="193"/>
      <c r="C1149" s="193"/>
    </row>
    <row r="1150" s="137" customFormat="true" ht="11.25" hidden="false" customHeight="false" outlineLevel="0" collapsed="false">
      <c r="B1150" s="193"/>
      <c r="C1150" s="193"/>
    </row>
    <row r="1151" s="137" customFormat="true" ht="11.25" hidden="false" customHeight="false" outlineLevel="0" collapsed="false">
      <c r="B1151" s="193"/>
      <c r="C1151" s="193"/>
    </row>
    <row r="1152" s="137" customFormat="true" ht="11.25" hidden="false" customHeight="false" outlineLevel="0" collapsed="false">
      <c r="B1152" s="193"/>
      <c r="C1152" s="193"/>
    </row>
    <row r="1153" s="137" customFormat="true" ht="11.25" hidden="false" customHeight="false" outlineLevel="0" collapsed="false">
      <c r="B1153" s="193"/>
      <c r="C1153" s="193"/>
    </row>
    <row r="1154" s="137" customFormat="true" ht="11.25" hidden="false" customHeight="false" outlineLevel="0" collapsed="false">
      <c r="B1154" s="193"/>
      <c r="C1154" s="193"/>
    </row>
    <row r="1155" s="137" customFormat="true" ht="11.25" hidden="false" customHeight="false" outlineLevel="0" collapsed="false">
      <c r="B1155" s="193"/>
      <c r="C1155" s="193"/>
    </row>
    <row r="1156" s="137" customFormat="true" ht="11.25" hidden="false" customHeight="false" outlineLevel="0" collapsed="false">
      <c r="B1156" s="193"/>
      <c r="C1156" s="193"/>
    </row>
    <row r="1157" s="137" customFormat="true" ht="11.25" hidden="false" customHeight="false" outlineLevel="0" collapsed="false">
      <c r="B1157" s="193"/>
      <c r="C1157" s="193"/>
    </row>
    <row r="1158" s="137" customFormat="true" ht="11.25" hidden="false" customHeight="false" outlineLevel="0" collapsed="false">
      <c r="B1158" s="193"/>
      <c r="C1158" s="193"/>
    </row>
    <row r="1159" s="137" customFormat="true" ht="11.25" hidden="false" customHeight="false" outlineLevel="0" collapsed="false">
      <c r="B1159" s="193"/>
      <c r="C1159" s="193"/>
    </row>
    <row r="1160" s="137" customFormat="true" ht="11.25" hidden="false" customHeight="false" outlineLevel="0" collapsed="false">
      <c r="B1160" s="193"/>
      <c r="C1160" s="193"/>
    </row>
    <row r="1161" s="137" customFormat="true" ht="11.25" hidden="false" customHeight="false" outlineLevel="0" collapsed="false">
      <c r="B1161" s="193"/>
      <c r="C1161" s="193"/>
    </row>
    <row r="1162" s="137" customFormat="true" ht="11.25" hidden="false" customHeight="false" outlineLevel="0" collapsed="false">
      <c r="B1162" s="193"/>
      <c r="C1162" s="193"/>
    </row>
    <row r="1163" s="137" customFormat="true" ht="11.25" hidden="false" customHeight="false" outlineLevel="0" collapsed="false">
      <c r="B1163" s="193"/>
      <c r="C1163" s="193"/>
    </row>
    <row r="1164" s="137" customFormat="true" ht="11.25" hidden="false" customHeight="false" outlineLevel="0" collapsed="false">
      <c r="B1164" s="193"/>
      <c r="C1164" s="193"/>
    </row>
    <row r="1165" s="137" customFormat="true" ht="11.25" hidden="false" customHeight="false" outlineLevel="0" collapsed="false">
      <c r="B1165" s="193"/>
      <c r="C1165" s="193"/>
    </row>
    <row r="1166" s="137" customFormat="true" ht="11.25" hidden="false" customHeight="false" outlineLevel="0" collapsed="false">
      <c r="B1166" s="193"/>
      <c r="C1166" s="193"/>
    </row>
    <row r="1167" s="137" customFormat="true" ht="11.25" hidden="false" customHeight="false" outlineLevel="0" collapsed="false">
      <c r="B1167" s="193"/>
      <c r="C1167" s="193"/>
    </row>
    <row r="1168" customFormat="false" ht="11.25" hidden="false" customHeight="false" outlineLevel="0" collapsed="false">
      <c r="B1168" s="194"/>
      <c r="C1168" s="194"/>
      <c r="D1168" s="195"/>
      <c r="E1168" s="195"/>
      <c r="F1168" s="195"/>
      <c r="G1168" s="195"/>
      <c r="H1168" s="195"/>
      <c r="I1168" s="195"/>
      <c r="J1168" s="195"/>
      <c r="K1168" s="195"/>
      <c r="L1168" s="195"/>
      <c r="M1168" s="195"/>
      <c r="N1168" s="195"/>
      <c r="O1168" s="195"/>
      <c r="P1168" s="195"/>
      <c r="Q1168" s="195"/>
      <c r="R1168" s="195"/>
      <c r="S1168" s="195"/>
    </row>
    <row r="1169" customFormat="false" ht="11.25" hidden="false" customHeight="false" outlineLevel="0" collapsed="false">
      <c r="B1169" s="194"/>
      <c r="C1169" s="194"/>
      <c r="D1169" s="195"/>
      <c r="E1169" s="195"/>
      <c r="F1169" s="195"/>
      <c r="G1169" s="195"/>
      <c r="H1169" s="195"/>
      <c r="I1169" s="195"/>
      <c r="J1169" s="195"/>
      <c r="K1169" s="195"/>
      <c r="L1169" s="195"/>
      <c r="M1169" s="195"/>
      <c r="N1169" s="195"/>
      <c r="O1169" s="195"/>
      <c r="P1169" s="195"/>
      <c r="Q1169" s="195"/>
      <c r="R1169" s="195"/>
      <c r="S1169" s="195"/>
    </row>
    <row r="1170" customFormat="false" ht="11.25" hidden="false" customHeight="false" outlineLevel="0" collapsed="false">
      <c r="B1170" s="194"/>
      <c r="C1170" s="194"/>
      <c r="D1170" s="195"/>
      <c r="E1170" s="195"/>
      <c r="F1170" s="195"/>
      <c r="G1170" s="195"/>
      <c r="H1170" s="195"/>
      <c r="I1170" s="195"/>
      <c r="J1170" s="195"/>
      <c r="K1170" s="195"/>
      <c r="L1170" s="195"/>
      <c r="M1170" s="195"/>
      <c r="N1170" s="195"/>
      <c r="O1170" s="195"/>
      <c r="P1170" s="195"/>
      <c r="Q1170" s="195"/>
      <c r="R1170" s="195"/>
      <c r="S1170" s="195"/>
    </row>
    <row r="1171" customFormat="false" ht="11.25" hidden="false" customHeight="false" outlineLevel="0" collapsed="false">
      <c r="B1171" s="194"/>
      <c r="C1171" s="194"/>
      <c r="D1171" s="195"/>
      <c r="E1171" s="195"/>
      <c r="F1171" s="195"/>
      <c r="G1171" s="195"/>
      <c r="H1171" s="195"/>
      <c r="I1171" s="195"/>
      <c r="J1171" s="195"/>
      <c r="K1171" s="195"/>
      <c r="L1171" s="195"/>
      <c r="M1171" s="195"/>
      <c r="N1171" s="195"/>
      <c r="O1171" s="195"/>
      <c r="P1171" s="195"/>
      <c r="Q1171" s="195"/>
      <c r="R1171" s="195"/>
      <c r="S1171" s="195"/>
    </row>
    <row r="1172" customFormat="false" ht="11.25" hidden="false" customHeight="false" outlineLevel="0" collapsed="false">
      <c r="B1172" s="194"/>
      <c r="C1172" s="194"/>
      <c r="D1172" s="195"/>
      <c r="E1172" s="195"/>
      <c r="F1172" s="195"/>
      <c r="G1172" s="195"/>
      <c r="H1172" s="195"/>
      <c r="I1172" s="195"/>
      <c r="J1172" s="195"/>
      <c r="K1172" s="195"/>
      <c r="L1172" s="195"/>
      <c r="M1172" s="195"/>
      <c r="N1172" s="195"/>
      <c r="O1172" s="195"/>
      <c r="P1172" s="195"/>
      <c r="Q1172" s="195"/>
      <c r="R1172" s="195"/>
      <c r="S1172" s="195"/>
    </row>
    <row r="1173" customFormat="false" ht="11.25" hidden="false" customHeight="false" outlineLevel="0" collapsed="false">
      <c r="B1173" s="194"/>
      <c r="C1173" s="194"/>
      <c r="D1173" s="195"/>
      <c r="E1173" s="195"/>
      <c r="F1173" s="195"/>
      <c r="G1173" s="195"/>
      <c r="H1173" s="195"/>
      <c r="I1173" s="195"/>
      <c r="J1173" s="195"/>
      <c r="K1173" s="195"/>
      <c r="L1173" s="195"/>
      <c r="M1173" s="195"/>
      <c r="N1173" s="195"/>
      <c r="O1173" s="195"/>
      <c r="P1173" s="195"/>
      <c r="Q1173" s="195"/>
      <c r="R1173" s="195"/>
      <c r="S1173" s="195"/>
    </row>
    <row r="1174" customFormat="false" ht="11.25" hidden="false" customHeight="false" outlineLevel="0" collapsed="false">
      <c r="B1174" s="194"/>
      <c r="C1174" s="194"/>
      <c r="D1174" s="195"/>
      <c r="E1174" s="195"/>
      <c r="F1174" s="195"/>
      <c r="G1174" s="195"/>
      <c r="H1174" s="195"/>
      <c r="I1174" s="195"/>
      <c r="J1174" s="195"/>
      <c r="K1174" s="195"/>
      <c r="L1174" s="195"/>
      <c r="M1174" s="195"/>
      <c r="N1174" s="195"/>
      <c r="O1174" s="195"/>
      <c r="P1174" s="195"/>
      <c r="Q1174" s="195"/>
      <c r="R1174" s="195"/>
      <c r="S1174" s="195"/>
    </row>
    <row r="1175" customFormat="false" ht="11.25" hidden="false" customHeight="false" outlineLevel="0" collapsed="false">
      <c r="B1175" s="194"/>
      <c r="C1175" s="194"/>
      <c r="D1175" s="195"/>
      <c r="E1175" s="195"/>
      <c r="F1175" s="195"/>
      <c r="G1175" s="195"/>
      <c r="H1175" s="195"/>
      <c r="I1175" s="195"/>
      <c r="J1175" s="195"/>
      <c r="K1175" s="195"/>
      <c r="L1175" s="195"/>
      <c r="M1175" s="195"/>
      <c r="N1175" s="195"/>
      <c r="O1175" s="195"/>
      <c r="P1175" s="195"/>
      <c r="Q1175" s="195"/>
      <c r="R1175" s="195"/>
      <c r="S1175" s="195"/>
    </row>
    <row r="1176" customFormat="false" ht="11.25" hidden="false" customHeight="false" outlineLevel="0" collapsed="false">
      <c r="B1176" s="194"/>
      <c r="C1176" s="194"/>
      <c r="D1176" s="195"/>
      <c r="E1176" s="195"/>
      <c r="F1176" s="195"/>
      <c r="G1176" s="195"/>
      <c r="H1176" s="195"/>
      <c r="I1176" s="195"/>
      <c r="J1176" s="195"/>
      <c r="K1176" s="195"/>
      <c r="L1176" s="195"/>
      <c r="M1176" s="195"/>
      <c r="N1176" s="195"/>
      <c r="O1176" s="195"/>
      <c r="P1176" s="195"/>
      <c r="Q1176" s="195"/>
      <c r="R1176" s="195"/>
      <c r="S1176" s="195"/>
    </row>
    <row r="1177" customFormat="false" ht="11.25" hidden="false" customHeight="false" outlineLevel="0" collapsed="false">
      <c r="B1177" s="194"/>
      <c r="C1177" s="194"/>
      <c r="D1177" s="195"/>
      <c r="E1177" s="195"/>
      <c r="F1177" s="195"/>
      <c r="G1177" s="195"/>
      <c r="H1177" s="195"/>
      <c r="I1177" s="195"/>
      <c r="J1177" s="195"/>
      <c r="K1177" s="195"/>
      <c r="L1177" s="195"/>
      <c r="M1177" s="195"/>
      <c r="N1177" s="195"/>
      <c r="O1177" s="195"/>
      <c r="P1177" s="195"/>
      <c r="Q1177" s="195"/>
      <c r="R1177" s="195"/>
      <c r="S1177" s="195"/>
    </row>
    <row r="1178" customFormat="false" ht="11.25" hidden="false" customHeight="false" outlineLevel="0" collapsed="false">
      <c r="B1178" s="194"/>
      <c r="C1178" s="194"/>
      <c r="D1178" s="195"/>
      <c r="E1178" s="195"/>
      <c r="F1178" s="195"/>
      <c r="G1178" s="195"/>
      <c r="H1178" s="195"/>
      <c r="I1178" s="195"/>
      <c r="J1178" s="195"/>
      <c r="K1178" s="195"/>
      <c r="L1178" s="195"/>
      <c r="M1178" s="195"/>
      <c r="N1178" s="195"/>
      <c r="O1178" s="195"/>
      <c r="P1178" s="195"/>
      <c r="Q1178" s="195"/>
      <c r="R1178" s="195"/>
      <c r="S1178" s="195"/>
    </row>
    <row r="1179" customFormat="false" ht="11.25" hidden="false" customHeight="false" outlineLevel="0" collapsed="false">
      <c r="B1179" s="194"/>
      <c r="C1179" s="194"/>
      <c r="D1179" s="195"/>
      <c r="E1179" s="195"/>
      <c r="F1179" s="195"/>
      <c r="G1179" s="195"/>
      <c r="H1179" s="195"/>
      <c r="I1179" s="195"/>
      <c r="J1179" s="195"/>
      <c r="K1179" s="195"/>
      <c r="L1179" s="195"/>
      <c r="M1179" s="195"/>
      <c r="N1179" s="195"/>
      <c r="O1179" s="195"/>
      <c r="P1179" s="195"/>
      <c r="Q1179" s="195"/>
      <c r="R1179" s="195"/>
      <c r="S1179" s="195"/>
    </row>
    <row r="1180" customFormat="false" ht="11.25" hidden="false" customHeight="false" outlineLevel="0" collapsed="false">
      <c r="B1180" s="194"/>
      <c r="C1180" s="194"/>
      <c r="D1180" s="195"/>
      <c r="E1180" s="195"/>
      <c r="F1180" s="195"/>
      <c r="G1180" s="195"/>
      <c r="H1180" s="195"/>
      <c r="I1180" s="195"/>
      <c r="J1180" s="195"/>
      <c r="K1180" s="195"/>
      <c r="L1180" s="195"/>
      <c r="M1180" s="195"/>
      <c r="N1180" s="195"/>
      <c r="O1180" s="195"/>
      <c r="P1180" s="195"/>
      <c r="Q1180" s="195"/>
      <c r="R1180" s="195"/>
      <c r="S1180" s="195"/>
    </row>
    <row r="1181" customFormat="false" ht="11.25" hidden="false" customHeight="false" outlineLevel="0" collapsed="false">
      <c r="B1181" s="194"/>
      <c r="C1181" s="194"/>
      <c r="D1181" s="195"/>
      <c r="E1181" s="195"/>
      <c r="F1181" s="195"/>
      <c r="G1181" s="195"/>
      <c r="H1181" s="195"/>
      <c r="I1181" s="195"/>
      <c r="J1181" s="195"/>
      <c r="K1181" s="195"/>
      <c r="L1181" s="195"/>
      <c r="M1181" s="195"/>
      <c r="N1181" s="195"/>
      <c r="O1181" s="195"/>
      <c r="P1181" s="195"/>
      <c r="Q1181" s="195"/>
      <c r="R1181" s="195"/>
      <c r="S1181" s="195"/>
    </row>
    <row r="1182" customFormat="false" ht="11.25" hidden="false" customHeight="false" outlineLevel="0" collapsed="false">
      <c r="B1182" s="194"/>
      <c r="C1182" s="194"/>
      <c r="D1182" s="195"/>
      <c r="E1182" s="195"/>
      <c r="F1182" s="195"/>
      <c r="G1182" s="195"/>
      <c r="H1182" s="195"/>
      <c r="I1182" s="195"/>
      <c r="J1182" s="195"/>
      <c r="K1182" s="195"/>
      <c r="L1182" s="195"/>
      <c r="M1182" s="195"/>
      <c r="N1182" s="195"/>
      <c r="O1182" s="195"/>
      <c r="P1182" s="195"/>
      <c r="Q1182" s="195"/>
      <c r="R1182" s="195"/>
      <c r="S1182" s="195"/>
    </row>
    <row r="1183" customFormat="false" ht="11.25" hidden="false" customHeight="false" outlineLevel="0" collapsed="false">
      <c r="B1183" s="194"/>
      <c r="C1183" s="194"/>
      <c r="D1183" s="195"/>
      <c r="E1183" s="195"/>
      <c r="F1183" s="195"/>
      <c r="G1183" s="195"/>
      <c r="H1183" s="195"/>
      <c r="I1183" s="195"/>
      <c r="J1183" s="195"/>
      <c r="K1183" s="195"/>
      <c r="L1183" s="195"/>
      <c r="M1183" s="195"/>
      <c r="N1183" s="195"/>
      <c r="O1183" s="195"/>
      <c r="P1183" s="195"/>
      <c r="Q1183" s="195"/>
      <c r="R1183" s="195"/>
      <c r="S1183" s="195"/>
    </row>
    <row r="1184" customFormat="false" ht="11.25" hidden="false" customHeight="false" outlineLevel="0" collapsed="false">
      <c r="B1184" s="194"/>
      <c r="C1184" s="194"/>
      <c r="D1184" s="195"/>
      <c r="E1184" s="195"/>
      <c r="F1184" s="195"/>
      <c r="G1184" s="195"/>
      <c r="H1184" s="195"/>
      <c r="I1184" s="195"/>
      <c r="J1184" s="195"/>
      <c r="K1184" s="195"/>
      <c r="L1184" s="195"/>
      <c r="M1184" s="195"/>
      <c r="N1184" s="195"/>
      <c r="O1184" s="195"/>
      <c r="P1184" s="195"/>
      <c r="Q1184" s="195"/>
      <c r="R1184" s="195"/>
      <c r="S1184" s="195"/>
    </row>
    <row r="1185" customFormat="false" ht="11.25" hidden="false" customHeight="false" outlineLevel="0" collapsed="false">
      <c r="B1185" s="194"/>
      <c r="C1185" s="194"/>
      <c r="D1185" s="195"/>
      <c r="E1185" s="195"/>
      <c r="F1185" s="195"/>
      <c r="G1185" s="195"/>
      <c r="H1185" s="195"/>
      <c r="I1185" s="195"/>
      <c r="J1185" s="195"/>
      <c r="K1185" s="195"/>
      <c r="L1185" s="195"/>
      <c r="M1185" s="195"/>
      <c r="N1185" s="195"/>
      <c r="O1185" s="195"/>
      <c r="P1185" s="195"/>
      <c r="Q1185" s="195"/>
      <c r="R1185" s="195"/>
      <c r="S1185" s="195"/>
    </row>
    <row r="1186" customFormat="false" ht="11.25" hidden="false" customHeight="false" outlineLevel="0" collapsed="false">
      <c r="B1186" s="194"/>
      <c r="C1186" s="194"/>
      <c r="D1186" s="195"/>
      <c r="E1186" s="195"/>
      <c r="F1186" s="195"/>
      <c r="G1186" s="195"/>
      <c r="H1186" s="195"/>
      <c r="I1186" s="195"/>
      <c r="J1186" s="195"/>
      <c r="K1186" s="195"/>
      <c r="L1186" s="195"/>
      <c r="M1186" s="195"/>
      <c r="N1186" s="195"/>
      <c r="O1186" s="195"/>
      <c r="P1186" s="195"/>
      <c r="Q1186" s="195"/>
      <c r="R1186" s="195"/>
      <c r="S1186" s="195"/>
    </row>
    <row r="1187" customFormat="false" ht="11.25" hidden="false" customHeight="false" outlineLevel="0" collapsed="false">
      <c r="B1187" s="194"/>
      <c r="C1187" s="194"/>
      <c r="D1187" s="195"/>
      <c r="E1187" s="195"/>
      <c r="F1187" s="195"/>
      <c r="G1187" s="195"/>
      <c r="H1187" s="195"/>
      <c r="I1187" s="195"/>
      <c r="J1187" s="195"/>
      <c r="K1187" s="195"/>
      <c r="L1187" s="195"/>
      <c r="M1187" s="195"/>
      <c r="N1187" s="195"/>
      <c r="O1187" s="195"/>
      <c r="P1187" s="195"/>
      <c r="Q1187" s="195"/>
      <c r="R1187" s="195"/>
      <c r="S1187" s="195"/>
    </row>
    <row r="1188" customFormat="false" ht="11.25" hidden="false" customHeight="false" outlineLevel="0" collapsed="false">
      <c r="B1188" s="194"/>
      <c r="C1188" s="194"/>
      <c r="D1188" s="195"/>
      <c r="E1188" s="195"/>
      <c r="F1188" s="195"/>
      <c r="G1188" s="195"/>
      <c r="H1188" s="195"/>
      <c r="I1188" s="195"/>
      <c r="J1188" s="195"/>
      <c r="K1188" s="195"/>
      <c r="L1188" s="195"/>
      <c r="M1188" s="195"/>
      <c r="N1188" s="195"/>
      <c r="O1188" s="195"/>
      <c r="P1188" s="195"/>
      <c r="Q1188" s="195"/>
      <c r="R1188" s="195"/>
      <c r="S1188" s="195"/>
    </row>
    <row r="1189" customFormat="false" ht="11.25" hidden="false" customHeight="false" outlineLevel="0" collapsed="false">
      <c r="B1189" s="194"/>
      <c r="C1189" s="194"/>
      <c r="D1189" s="195"/>
      <c r="E1189" s="195"/>
      <c r="F1189" s="195"/>
      <c r="G1189" s="195"/>
      <c r="H1189" s="195"/>
      <c r="I1189" s="195"/>
      <c r="J1189" s="195"/>
      <c r="K1189" s="195"/>
      <c r="L1189" s="195"/>
      <c r="M1189" s="195"/>
      <c r="N1189" s="195"/>
      <c r="O1189" s="195"/>
      <c r="P1189" s="195"/>
      <c r="Q1189" s="195"/>
      <c r="R1189" s="195"/>
      <c r="S1189" s="195"/>
    </row>
    <row r="1190" customFormat="false" ht="11.25" hidden="false" customHeight="false" outlineLevel="0" collapsed="false">
      <c r="B1190" s="194"/>
      <c r="C1190" s="194"/>
      <c r="D1190" s="195"/>
      <c r="E1190" s="195"/>
      <c r="F1190" s="195"/>
      <c r="G1190" s="195"/>
      <c r="H1190" s="195"/>
      <c r="I1190" s="195"/>
      <c r="J1190" s="195"/>
      <c r="K1190" s="195"/>
      <c r="L1190" s="195"/>
      <c r="M1190" s="195"/>
      <c r="N1190" s="195"/>
      <c r="O1190" s="195"/>
      <c r="P1190" s="195"/>
      <c r="Q1190" s="195"/>
      <c r="R1190" s="195"/>
      <c r="S1190" s="195"/>
    </row>
    <row r="1191" customFormat="false" ht="11.25" hidden="false" customHeight="false" outlineLevel="0" collapsed="false">
      <c r="B1191" s="194"/>
      <c r="C1191" s="194"/>
      <c r="D1191" s="195"/>
      <c r="E1191" s="195"/>
      <c r="F1191" s="195"/>
      <c r="G1191" s="195"/>
      <c r="H1191" s="195"/>
      <c r="I1191" s="195"/>
      <c r="J1191" s="195"/>
      <c r="K1191" s="195"/>
      <c r="L1191" s="195"/>
      <c r="M1191" s="195"/>
      <c r="N1191" s="195"/>
      <c r="O1191" s="195"/>
      <c r="P1191" s="195"/>
      <c r="Q1191" s="195"/>
      <c r="R1191" s="195"/>
      <c r="S1191" s="195"/>
    </row>
    <row r="1192" customFormat="false" ht="11.25" hidden="false" customHeight="false" outlineLevel="0" collapsed="false">
      <c r="B1192" s="194"/>
      <c r="C1192" s="194"/>
      <c r="D1192" s="195"/>
      <c r="E1192" s="195"/>
      <c r="F1192" s="195"/>
      <c r="G1192" s="195"/>
      <c r="H1192" s="195"/>
      <c r="I1192" s="195"/>
      <c r="J1192" s="195"/>
      <c r="K1192" s="195"/>
      <c r="L1192" s="195"/>
      <c r="M1192" s="195"/>
      <c r="N1192" s="195"/>
      <c r="O1192" s="195"/>
      <c r="P1192" s="195"/>
      <c r="Q1192" s="195"/>
      <c r="R1192" s="195"/>
      <c r="S1192" s="195"/>
    </row>
    <row r="1193" customFormat="false" ht="11.25" hidden="false" customHeight="false" outlineLevel="0" collapsed="false">
      <c r="B1193" s="194"/>
      <c r="C1193" s="194"/>
      <c r="D1193" s="195"/>
      <c r="E1193" s="195"/>
      <c r="F1193" s="195"/>
      <c r="G1193" s="195"/>
      <c r="H1193" s="195"/>
      <c r="I1193" s="195"/>
      <c r="J1193" s="195"/>
      <c r="K1193" s="195"/>
      <c r="L1193" s="195"/>
      <c r="M1193" s="195"/>
      <c r="N1193" s="195"/>
      <c r="O1193" s="195"/>
      <c r="P1193" s="195"/>
      <c r="Q1193" s="195"/>
      <c r="R1193" s="195"/>
      <c r="S1193" s="195"/>
    </row>
    <row r="1194" customFormat="false" ht="11.25" hidden="false" customHeight="false" outlineLevel="0" collapsed="false">
      <c r="B1194" s="194"/>
      <c r="C1194" s="194"/>
      <c r="D1194" s="195"/>
      <c r="E1194" s="195"/>
      <c r="F1194" s="195"/>
      <c r="G1194" s="195"/>
      <c r="H1194" s="195"/>
      <c r="I1194" s="195"/>
      <c r="J1194" s="195"/>
      <c r="K1194" s="195"/>
      <c r="L1194" s="195"/>
      <c r="M1194" s="195"/>
      <c r="N1194" s="195"/>
      <c r="O1194" s="195"/>
      <c r="P1194" s="195"/>
      <c r="Q1194" s="195"/>
      <c r="R1194" s="195"/>
      <c r="S1194" s="195"/>
    </row>
    <row r="1195" customFormat="false" ht="11.25" hidden="false" customHeight="false" outlineLevel="0" collapsed="false">
      <c r="B1195" s="194"/>
      <c r="C1195" s="194"/>
      <c r="D1195" s="195"/>
      <c r="E1195" s="195"/>
      <c r="F1195" s="195"/>
      <c r="G1195" s="195"/>
      <c r="H1195" s="195"/>
      <c r="I1195" s="195"/>
      <c r="J1195" s="195"/>
      <c r="K1195" s="195"/>
      <c r="L1195" s="195"/>
      <c r="M1195" s="195"/>
      <c r="N1195" s="195"/>
      <c r="O1195" s="195"/>
      <c r="P1195" s="195"/>
      <c r="Q1195" s="195"/>
      <c r="R1195" s="195"/>
      <c r="S1195" s="195"/>
    </row>
    <row r="1196" customFormat="false" ht="11.25" hidden="false" customHeight="false" outlineLevel="0" collapsed="false">
      <c r="B1196" s="194"/>
      <c r="C1196" s="194"/>
      <c r="D1196" s="195"/>
      <c r="E1196" s="195"/>
      <c r="F1196" s="195"/>
      <c r="G1196" s="195"/>
      <c r="H1196" s="195"/>
      <c r="I1196" s="195"/>
      <c r="J1196" s="195"/>
      <c r="K1196" s="195"/>
      <c r="L1196" s="195"/>
      <c r="M1196" s="195"/>
      <c r="N1196" s="195"/>
      <c r="O1196" s="195"/>
      <c r="P1196" s="195"/>
      <c r="Q1196" s="195"/>
      <c r="R1196" s="195"/>
      <c r="S1196" s="195"/>
    </row>
    <row r="1197" customFormat="false" ht="11.25" hidden="false" customHeight="false" outlineLevel="0" collapsed="false">
      <c r="B1197" s="194"/>
      <c r="C1197" s="194"/>
      <c r="D1197" s="195"/>
      <c r="E1197" s="195"/>
      <c r="F1197" s="195"/>
      <c r="G1197" s="195"/>
      <c r="H1197" s="195"/>
      <c r="I1197" s="195"/>
      <c r="J1197" s="195"/>
      <c r="K1197" s="195"/>
      <c r="L1197" s="195"/>
      <c r="M1197" s="195"/>
      <c r="N1197" s="195"/>
      <c r="O1197" s="195"/>
      <c r="P1197" s="195"/>
      <c r="Q1197" s="195"/>
      <c r="R1197" s="195"/>
      <c r="S1197" s="195"/>
    </row>
    <row r="1198" customFormat="false" ht="11.25" hidden="false" customHeight="false" outlineLevel="0" collapsed="false">
      <c r="B1198" s="194"/>
      <c r="C1198" s="194"/>
      <c r="D1198" s="195"/>
      <c r="E1198" s="195"/>
      <c r="F1198" s="195"/>
      <c r="G1198" s="195"/>
      <c r="H1198" s="195"/>
      <c r="I1198" s="195"/>
      <c r="J1198" s="195"/>
      <c r="K1198" s="195"/>
      <c r="L1198" s="195"/>
      <c r="M1198" s="195"/>
      <c r="N1198" s="195"/>
      <c r="O1198" s="195"/>
      <c r="P1198" s="195"/>
      <c r="Q1198" s="195"/>
      <c r="R1198" s="195"/>
      <c r="S1198" s="195"/>
    </row>
    <row r="1199" customFormat="false" ht="11.25" hidden="false" customHeight="false" outlineLevel="0" collapsed="false">
      <c r="B1199" s="194"/>
      <c r="C1199" s="194"/>
      <c r="D1199" s="195"/>
      <c r="E1199" s="195"/>
      <c r="F1199" s="195"/>
      <c r="G1199" s="195"/>
      <c r="H1199" s="195"/>
      <c r="I1199" s="195"/>
      <c r="J1199" s="195"/>
      <c r="K1199" s="195"/>
      <c r="L1199" s="195"/>
      <c r="M1199" s="195"/>
      <c r="N1199" s="195"/>
      <c r="O1199" s="195"/>
      <c r="P1199" s="195"/>
      <c r="Q1199" s="195"/>
      <c r="R1199" s="195"/>
      <c r="S1199" s="195"/>
    </row>
    <row r="1200" customFormat="false" ht="11.25" hidden="false" customHeight="false" outlineLevel="0" collapsed="false">
      <c r="B1200" s="194"/>
      <c r="C1200" s="194"/>
      <c r="D1200" s="195"/>
      <c r="E1200" s="195"/>
      <c r="F1200" s="195"/>
      <c r="G1200" s="195"/>
      <c r="H1200" s="195"/>
      <c r="I1200" s="195"/>
      <c r="J1200" s="195"/>
      <c r="K1200" s="195"/>
      <c r="L1200" s="195"/>
      <c r="M1200" s="195"/>
      <c r="N1200" s="195"/>
      <c r="O1200" s="195"/>
      <c r="P1200" s="195"/>
      <c r="Q1200" s="195"/>
      <c r="R1200" s="195"/>
      <c r="S1200" s="195"/>
    </row>
    <row r="1201" customFormat="false" ht="11.25" hidden="false" customHeight="false" outlineLevel="0" collapsed="false">
      <c r="B1201" s="194"/>
      <c r="C1201" s="194"/>
      <c r="D1201" s="195"/>
      <c r="E1201" s="195"/>
      <c r="F1201" s="195"/>
      <c r="G1201" s="195"/>
      <c r="H1201" s="195"/>
      <c r="I1201" s="195"/>
      <c r="J1201" s="195"/>
      <c r="K1201" s="195"/>
      <c r="L1201" s="195"/>
      <c r="M1201" s="195"/>
      <c r="N1201" s="195"/>
      <c r="O1201" s="195"/>
      <c r="P1201" s="195"/>
      <c r="Q1201" s="195"/>
      <c r="R1201" s="195"/>
      <c r="S1201" s="195"/>
    </row>
    <row r="1202" customFormat="false" ht="11.25" hidden="false" customHeight="false" outlineLevel="0" collapsed="false">
      <c r="B1202" s="194"/>
      <c r="C1202" s="194"/>
      <c r="D1202" s="195"/>
      <c r="E1202" s="195"/>
      <c r="F1202" s="195"/>
      <c r="G1202" s="195"/>
      <c r="H1202" s="195"/>
      <c r="I1202" s="195"/>
      <c r="J1202" s="195"/>
      <c r="K1202" s="195"/>
      <c r="L1202" s="195"/>
      <c r="M1202" s="195"/>
      <c r="N1202" s="195"/>
      <c r="O1202" s="195"/>
      <c r="P1202" s="195"/>
      <c r="Q1202" s="195"/>
      <c r="R1202" s="195"/>
      <c r="S1202" s="195"/>
    </row>
    <row r="1203" customFormat="false" ht="11.25" hidden="false" customHeight="false" outlineLevel="0" collapsed="false">
      <c r="B1203" s="194"/>
      <c r="C1203" s="194"/>
      <c r="D1203" s="195"/>
      <c r="E1203" s="195"/>
      <c r="F1203" s="195"/>
      <c r="G1203" s="195"/>
      <c r="H1203" s="195"/>
      <c r="I1203" s="195"/>
      <c r="J1203" s="195"/>
      <c r="K1203" s="195"/>
      <c r="L1203" s="195"/>
      <c r="M1203" s="195"/>
      <c r="N1203" s="195"/>
      <c r="O1203" s="195"/>
      <c r="P1203" s="195"/>
      <c r="Q1203" s="195"/>
      <c r="R1203" s="195"/>
      <c r="S1203" s="195"/>
    </row>
    <row r="1204" customFormat="false" ht="11.25" hidden="false" customHeight="false" outlineLevel="0" collapsed="false">
      <c r="B1204" s="194"/>
      <c r="C1204" s="194"/>
      <c r="D1204" s="195"/>
      <c r="E1204" s="195"/>
      <c r="F1204" s="195"/>
      <c r="G1204" s="195"/>
      <c r="H1204" s="195"/>
      <c r="I1204" s="195"/>
      <c r="J1204" s="195"/>
      <c r="K1204" s="195"/>
      <c r="L1204" s="195"/>
      <c r="M1204" s="195"/>
      <c r="N1204" s="195"/>
      <c r="O1204" s="195"/>
      <c r="P1204" s="195"/>
      <c r="Q1204" s="195"/>
      <c r="R1204" s="195"/>
      <c r="S1204" s="195"/>
    </row>
    <row r="1205" customFormat="false" ht="11.25" hidden="false" customHeight="false" outlineLevel="0" collapsed="false">
      <c r="B1205" s="194"/>
      <c r="C1205" s="194"/>
      <c r="D1205" s="195"/>
      <c r="E1205" s="195"/>
      <c r="F1205" s="195"/>
      <c r="G1205" s="195"/>
      <c r="H1205" s="195"/>
      <c r="I1205" s="195"/>
      <c r="J1205" s="195"/>
      <c r="K1205" s="195"/>
      <c r="L1205" s="195"/>
      <c r="M1205" s="195"/>
      <c r="N1205" s="195"/>
      <c r="O1205" s="195"/>
      <c r="P1205" s="195"/>
      <c r="Q1205" s="195"/>
      <c r="R1205" s="195"/>
      <c r="S1205" s="195"/>
    </row>
    <row r="1206" customFormat="false" ht="11.25" hidden="false" customHeight="false" outlineLevel="0" collapsed="false">
      <c r="B1206" s="194"/>
      <c r="C1206" s="194"/>
      <c r="D1206" s="195"/>
      <c r="E1206" s="195"/>
      <c r="F1206" s="195"/>
      <c r="G1206" s="195"/>
      <c r="H1206" s="195"/>
      <c r="I1206" s="195"/>
      <c r="J1206" s="195"/>
      <c r="K1206" s="195"/>
      <c r="L1206" s="195"/>
      <c r="M1206" s="195"/>
      <c r="N1206" s="195"/>
      <c r="O1206" s="195"/>
      <c r="P1206" s="195"/>
      <c r="Q1206" s="195"/>
      <c r="R1206" s="195"/>
      <c r="S1206" s="195"/>
    </row>
    <row r="1207" customFormat="false" ht="11.25" hidden="false" customHeight="false" outlineLevel="0" collapsed="false">
      <c r="B1207" s="194"/>
      <c r="C1207" s="194"/>
      <c r="D1207" s="195"/>
      <c r="E1207" s="195"/>
      <c r="F1207" s="195"/>
      <c r="G1207" s="195"/>
      <c r="H1207" s="195"/>
      <c r="I1207" s="195"/>
      <c r="J1207" s="195"/>
      <c r="K1207" s="195"/>
      <c r="L1207" s="195"/>
      <c r="M1207" s="195"/>
      <c r="N1207" s="195"/>
      <c r="O1207" s="195"/>
      <c r="P1207" s="195"/>
      <c r="Q1207" s="195"/>
      <c r="R1207" s="195"/>
      <c r="S1207" s="195"/>
    </row>
  </sheetData>
  <sheetProtection algorithmName="SHA-512" hashValue="N/IcAK4pDUfuw93SyFPpmMQ6xp8bfFoKwxmKIvRArDTdugsmqW5m0M12B4K9KWHQxGrYDk/1bv7J4MeEw2lbNg==" saltValue="UE7WJHQy1wf19DXaGSpYzQ==" spinCount="100000" sheet="true" objects="true" scenarios="true"/>
  <mergeCells count="1433">
    <mergeCell ref="B3:B4"/>
    <mergeCell ref="C3:C4"/>
    <mergeCell ref="D3:D4"/>
    <mergeCell ref="E3:E4"/>
    <mergeCell ref="F3:F4"/>
    <mergeCell ref="G3:G4"/>
    <mergeCell ref="H3:O3"/>
    <mergeCell ref="P3:P4"/>
    <mergeCell ref="Q3:Q4"/>
    <mergeCell ref="R3:R4"/>
    <mergeCell ref="S3:S4"/>
    <mergeCell ref="B5:B7"/>
    <mergeCell ref="C5:C7"/>
    <mergeCell ref="D5:D7"/>
    <mergeCell ref="E5:E7"/>
    <mergeCell ref="F5:F7"/>
    <mergeCell ref="S5:S7"/>
    <mergeCell ref="B9:E9"/>
    <mergeCell ref="F9:M9"/>
    <mergeCell ref="N9:V9"/>
    <mergeCell ref="B10:M10"/>
    <mergeCell ref="B11:M11"/>
    <mergeCell ref="N12:V12"/>
    <mergeCell ref="B13:M13"/>
    <mergeCell ref="B15:M15"/>
    <mergeCell ref="B22:B23"/>
    <mergeCell ref="D22:D23"/>
    <mergeCell ref="E22:E23"/>
    <mergeCell ref="F22:F23"/>
    <mergeCell ref="G22:G23"/>
    <mergeCell ref="H22:O22"/>
    <mergeCell ref="P22:P23"/>
    <mergeCell ref="Q22:Q23"/>
    <mergeCell ref="R22:R23"/>
    <mergeCell ref="S22:S23"/>
    <mergeCell ref="B24:B26"/>
    <mergeCell ref="C24:C26"/>
    <mergeCell ref="D24:D26"/>
    <mergeCell ref="E24:E26"/>
    <mergeCell ref="F24:F26"/>
    <mergeCell ref="S24:S26"/>
    <mergeCell ref="B28:E28"/>
    <mergeCell ref="F28:M28"/>
    <mergeCell ref="N28:V28"/>
    <mergeCell ref="B29:M29"/>
    <mergeCell ref="B30:M30"/>
    <mergeCell ref="N31:V31"/>
    <mergeCell ref="B32:M32"/>
    <mergeCell ref="B34:M34"/>
    <mergeCell ref="B39:B40"/>
    <mergeCell ref="D39:D40"/>
    <mergeCell ref="E39:E40"/>
    <mergeCell ref="F39:F40"/>
    <mergeCell ref="G39:G40"/>
    <mergeCell ref="H39:O39"/>
    <mergeCell ref="P39:P40"/>
    <mergeCell ref="Q39:Q40"/>
    <mergeCell ref="R39:R40"/>
    <mergeCell ref="S39:S40"/>
    <mergeCell ref="B41:B43"/>
    <mergeCell ref="C41:C43"/>
    <mergeCell ref="D41:D43"/>
    <mergeCell ref="E41:E43"/>
    <mergeCell ref="F41:F43"/>
    <mergeCell ref="S41:S43"/>
    <mergeCell ref="B45:E45"/>
    <mergeCell ref="F45:M45"/>
    <mergeCell ref="N45:V45"/>
    <mergeCell ref="B46:M46"/>
    <mergeCell ref="B47:M47"/>
    <mergeCell ref="N48:V48"/>
    <mergeCell ref="B49:M49"/>
    <mergeCell ref="B51:M51"/>
    <mergeCell ref="B58:B59"/>
    <mergeCell ref="D58:D59"/>
    <mergeCell ref="E58:E59"/>
    <mergeCell ref="F58:F59"/>
    <mergeCell ref="G58:G59"/>
    <mergeCell ref="H58:O58"/>
    <mergeCell ref="P58:P59"/>
    <mergeCell ref="Q58:Q59"/>
    <mergeCell ref="R58:R59"/>
    <mergeCell ref="S58:S59"/>
    <mergeCell ref="B60:B62"/>
    <mergeCell ref="C60:C62"/>
    <mergeCell ref="D60:D62"/>
    <mergeCell ref="E60:E62"/>
    <mergeCell ref="F60:F62"/>
    <mergeCell ref="S60:S62"/>
    <mergeCell ref="B64:E64"/>
    <mergeCell ref="F64:M64"/>
    <mergeCell ref="N64:V64"/>
    <mergeCell ref="B65:M65"/>
    <mergeCell ref="B66:M66"/>
    <mergeCell ref="N67:V67"/>
    <mergeCell ref="B68:M68"/>
    <mergeCell ref="B70:M70"/>
    <mergeCell ref="B75:B76"/>
    <mergeCell ref="D75:D76"/>
    <mergeCell ref="E75:E76"/>
    <mergeCell ref="F75:F76"/>
    <mergeCell ref="G75:G76"/>
    <mergeCell ref="H75:O75"/>
    <mergeCell ref="P75:P76"/>
    <mergeCell ref="Q75:Q76"/>
    <mergeCell ref="R75:R76"/>
    <mergeCell ref="S75:S76"/>
    <mergeCell ref="B77:B79"/>
    <mergeCell ref="C77:C79"/>
    <mergeCell ref="D77:D79"/>
    <mergeCell ref="E77:E79"/>
    <mergeCell ref="F77:F79"/>
    <mergeCell ref="S77:S79"/>
    <mergeCell ref="B81:E81"/>
    <mergeCell ref="F81:M81"/>
    <mergeCell ref="N81:V81"/>
    <mergeCell ref="B82:M82"/>
    <mergeCell ref="B83:M83"/>
    <mergeCell ref="N84:V84"/>
    <mergeCell ref="B85:M85"/>
    <mergeCell ref="B87:M87"/>
    <mergeCell ref="B94:B95"/>
    <mergeCell ref="D94:D95"/>
    <mergeCell ref="E94:E95"/>
    <mergeCell ref="F94:F95"/>
    <mergeCell ref="G94:G95"/>
    <mergeCell ref="H94:O94"/>
    <mergeCell ref="P94:P95"/>
    <mergeCell ref="Q94:Q95"/>
    <mergeCell ref="R94:R95"/>
    <mergeCell ref="S94:S95"/>
    <mergeCell ref="B96:B98"/>
    <mergeCell ref="C96:C98"/>
    <mergeCell ref="D96:D98"/>
    <mergeCell ref="E96:E98"/>
    <mergeCell ref="F96:F98"/>
    <mergeCell ref="S96:S98"/>
    <mergeCell ref="B100:E100"/>
    <mergeCell ref="F100:M100"/>
    <mergeCell ref="N100:V100"/>
    <mergeCell ref="B101:M101"/>
    <mergeCell ref="B102:M102"/>
    <mergeCell ref="N103:V103"/>
    <mergeCell ref="B104:M104"/>
    <mergeCell ref="B106:M106"/>
    <mergeCell ref="B111:B112"/>
    <mergeCell ref="D111:D112"/>
    <mergeCell ref="E111:E112"/>
    <mergeCell ref="F111:F112"/>
    <mergeCell ref="G111:G112"/>
    <mergeCell ref="H111:O111"/>
    <mergeCell ref="P111:P112"/>
    <mergeCell ref="Q111:Q112"/>
    <mergeCell ref="R111:R112"/>
    <mergeCell ref="S111:S112"/>
    <mergeCell ref="B113:B115"/>
    <mergeCell ref="C113:C115"/>
    <mergeCell ref="D113:D115"/>
    <mergeCell ref="E113:E115"/>
    <mergeCell ref="F113:F115"/>
    <mergeCell ref="S113:S115"/>
    <mergeCell ref="B117:E117"/>
    <mergeCell ref="F117:M117"/>
    <mergeCell ref="N117:V117"/>
    <mergeCell ref="B118:M118"/>
    <mergeCell ref="B119:M119"/>
    <mergeCell ref="N120:V120"/>
    <mergeCell ref="B121:M121"/>
    <mergeCell ref="B123:M123"/>
    <mergeCell ref="B130:B131"/>
    <mergeCell ref="D130:D131"/>
    <mergeCell ref="E130:E131"/>
    <mergeCell ref="F130:F131"/>
    <mergeCell ref="G130:G131"/>
    <mergeCell ref="H130:O130"/>
    <mergeCell ref="P130:P131"/>
    <mergeCell ref="Q130:Q131"/>
    <mergeCell ref="R130:R131"/>
    <mergeCell ref="S130:S131"/>
    <mergeCell ref="B132:B134"/>
    <mergeCell ref="C132:C134"/>
    <mergeCell ref="D132:D134"/>
    <mergeCell ref="E132:E134"/>
    <mergeCell ref="F132:F134"/>
    <mergeCell ref="S132:S134"/>
    <mergeCell ref="B136:E136"/>
    <mergeCell ref="F136:M136"/>
    <mergeCell ref="N136:V136"/>
    <mergeCell ref="B137:M137"/>
    <mergeCell ref="B138:M138"/>
    <mergeCell ref="N139:V139"/>
    <mergeCell ref="B140:M140"/>
    <mergeCell ref="B142:M142"/>
    <mergeCell ref="B147:B148"/>
    <mergeCell ref="D147:D148"/>
    <mergeCell ref="E147:E148"/>
    <mergeCell ref="F147:F148"/>
    <mergeCell ref="G147:G148"/>
    <mergeCell ref="H147:O147"/>
    <mergeCell ref="P147:P148"/>
    <mergeCell ref="Q147:Q148"/>
    <mergeCell ref="R147:R148"/>
    <mergeCell ref="S147:S148"/>
    <mergeCell ref="B149:B151"/>
    <mergeCell ref="C149:C151"/>
    <mergeCell ref="D149:D151"/>
    <mergeCell ref="E149:E151"/>
    <mergeCell ref="F149:F151"/>
    <mergeCell ref="S149:S151"/>
    <mergeCell ref="B153:E153"/>
    <mergeCell ref="F153:M153"/>
    <mergeCell ref="N153:V153"/>
    <mergeCell ref="B154:M154"/>
    <mergeCell ref="B155:M155"/>
    <mergeCell ref="N156:V156"/>
    <mergeCell ref="B157:M157"/>
    <mergeCell ref="B159:M159"/>
    <mergeCell ref="B166:B167"/>
    <mergeCell ref="D166:D167"/>
    <mergeCell ref="E166:E167"/>
    <mergeCell ref="F166:F167"/>
    <mergeCell ref="G166:G167"/>
    <mergeCell ref="H166:O166"/>
    <mergeCell ref="P166:P167"/>
    <mergeCell ref="Q166:Q167"/>
    <mergeCell ref="R166:R167"/>
    <mergeCell ref="S166:S167"/>
    <mergeCell ref="B168:B170"/>
    <mergeCell ref="C168:C170"/>
    <mergeCell ref="D168:D170"/>
    <mergeCell ref="E168:E170"/>
    <mergeCell ref="F168:F170"/>
    <mergeCell ref="S168:S170"/>
    <mergeCell ref="B172:E172"/>
    <mergeCell ref="F172:M172"/>
    <mergeCell ref="N172:V172"/>
    <mergeCell ref="B173:M173"/>
    <mergeCell ref="B174:M174"/>
    <mergeCell ref="N175:V175"/>
    <mergeCell ref="B176:M176"/>
    <mergeCell ref="B178:M178"/>
    <mergeCell ref="B183:B184"/>
    <mergeCell ref="D183:D184"/>
    <mergeCell ref="E183:E184"/>
    <mergeCell ref="F183:F184"/>
    <mergeCell ref="G183:G184"/>
    <mergeCell ref="H183:O183"/>
    <mergeCell ref="P183:P184"/>
    <mergeCell ref="Q183:Q184"/>
    <mergeCell ref="R183:R184"/>
    <mergeCell ref="S183:S184"/>
    <mergeCell ref="B185:B187"/>
    <mergeCell ref="C185:C187"/>
    <mergeCell ref="D185:D187"/>
    <mergeCell ref="E185:E187"/>
    <mergeCell ref="F185:F187"/>
    <mergeCell ref="S185:S187"/>
    <mergeCell ref="B189:E189"/>
    <mergeCell ref="F189:M189"/>
    <mergeCell ref="N189:V189"/>
    <mergeCell ref="B190:M190"/>
    <mergeCell ref="B191:M191"/>
    <mergeCell ref="N192:V192"/>
    <mergeCell ref="B193:M193"/>
    <mergeCell ref="B195:M195"/>
    <mergeCell ref="B202:B203"/>
    <mergeCell ref="D202:D203"/>
    <mergeCell ref="E202:E203"/>
    <mergeCell ref="F202:F203"/>
    <mergeCell ref="G202:G203"/>
    <mergeCell ref="H202:O202"/>
    <mergeCell ref="P202:P203"/>
    <mergeCell ref="Q202:Q203"/>
    <mergeCell ref="R202:R203"/>
    <mergeCell ref="S202:S203"/>
    <mergeCell ref="B204:B206"/>
    <mergeCell ref="C204:C206"/>
    <mergeCell ref="D204:D206"/>
    <mergeCell ref="E204:E206"/>
    <mergeCell ref="F204:F206"/>
    <mergeCell ref="S204:S206"/>
    <mergeCell ref="B208:E208"/>
    <mergeCell ref="F208:M208"/>
    <mergeCell ref="N208:V208"/>
    <mergeCell ref="B209:M209"/>
    <mergeCell ref="B210:M210"/>
    <mergeCell ref="N211:V211"/>
    <mergeCell ref="B212:M212"/>
    <mergeCell ref="B214:M214"/>
    <mergeCell ref="B219:B220"/>
    <mergeCell ref="D219:D220"/>
    <mergeCell ref="E219:E220"/>
    <mergeCell ref="F219:F220"/>
    <mergeCell ref="G219:G220"/>
    <mergeCell ref="H219:O219"/>
    <mergeCell ref="P219:P220"/>
    <mergeCell ref="Q219:Q220"/>
    <mergeCell ref="R219:R220"/>
    <mergeCell ref="S219:S220"/>
    <mergeCell ref="B221:B223"/>
    <mergeCell ref="C221:C223"/>
    <mergeCell ref="D221:D223"/>
    <mergeCell ref="E221:E223"/>
    <mergeCell ref="F221:F223"/>
    <mergeCell ref="S221:S223"/>
    <mergeCell ref="B225:E225"/>
    <mergeCell ref="F225:M225"/>
    <mergeCell ref="N225:V225"/>
    <mergeCell ref="B226:M226"/>
    <mergeCell ref="B227:M227"/>
    <mergeCell ref="N228:V228"/>
    <mergeCell ref="B229:M229"/>
    <mergeCell ref="B231:M231"/>
    <mergeCell ref="B238:B239"/>
    <mergeCell ref="D238:D239"/>
    <mergeCell ref="E238:E239"/>
    <mergeCell ref="F238:F239"/>
    <mergeCell ref="G238:G239"/>
    <mergeCell ref="H238:O238"/>
    <mergeCell ref="P238:P239"/>
    <mergeCell ref="Q238:Q239"/>
    <mergeCell ref="R238:R239"/>
    <mergeCell ref="S238:S239"/>
    <mergeCell ref="B240:B242"/>
    <mergeCell ref="C240:C242"/>
    <mergeCell ref="D240:D242"/>
    <mergeCell ref="E240:E242"/>
    <mergeCell ref="F240:F242"/>
    <mergeCell ref="S240:S242"/>
    <mergeCell ref="B244:E244"/>
    <mergeCell ref="F244:M244"/>
    <mergeCell ref="N244:V244"/>
    <mergeCell ref="B245:M245"/>
    <mergeCell ref="B246:M246"/>
    <mergeCell ref="N247:V247"/>
    <mergeCell ref="B248:M248"/>
    <mergeCell ref="B250:M250"/>
    <mergeCell ref="B255:B256"/>
    <mergeCell ref="D255:D256"/>
    <mergeCell ref="E255:E256"/>
    <mergeCell ref="F255:F256"/>
    <mergeCell ref="G255:G256"/>
    <mergeCell ref="H255:O255"/>
    <mergeCell ref="P255:P256"/>
    <mergeCell ref="Q255:Q256"/>
    <mergeCell ref="R255:R256"/>
    <mergeCell ref="S255:S256"/>
    <mergeCell ref="B257:B259"/>
    <mergeCell ref="C257:C259"/>
    <mergeCell ref="D257:D259"/>
    <mergeCell ref="E257:E259"/>
    <mergeCell ref="F257:F259"/>
    <mergeCell ref="S257:S259"/>
    <mergeCell ref="B261:E261"/>
    <mergeCell ref="F261:M261"/>
    <mergeCell ref="N261:V261"/>
    <mergeCell ref="B262:M262"/>
    <mergeCell ref="B263:M263"/>
    <mergeCell ref="N264:V264"/>
    <mergeCell ref="B265:M265"/>
    <mergeCell ref="B267:M267"/>
    <mergeCell ref="B274:B275"/>
    <mergeCell ref="D274:D275"/>
    <mergeCell ref="E274:E275"/>
    <mergeCell ref="F274:F275"/>
    <mergeCell ref="G274:G275"/>
    <mergeCell ref="H274:O274"/>
    <mergeCell ref="P274:P275"/>
    <mergeCell ref="Q274:Q275"/>
    <mergeCell ref="R274:R275"/>
    <mergeCell ref="S274:S275"/>
    <mergeCell ref="B276:B278"/>
    <mergeCell ref="C276:C278"/>
    <mergeCell ref="D276:D278"/>
    <mergeCell ref="E276:E278"/>
    <mergeCell ref="F276:F278"/>
    <mergeCell ref="S276:S278"/>
    <mergeCell ref="B280:E280"/>
    <mergeCell ref="F280:M280"/>
    <mergeCell ref="N280:V280"/>
    <mergeCell ref="B281:M281"/>
    <mergeCell ref="B282:M282"/>
    <mergeCell ref="N283:V283"/>
    <mergeCell ref="B284:M284"/>
    <mergeCell ref="B286:M286"/>
    <mergeCell ref="B291:B292"/>
    <mergeCell ref="D291:D292"/>
    <mergeCell ref="E291:E292"/>
    <mergeCell ref="F291:F292"/>
    <mergeCell ref="G291:G292"/>
    <mergeCell ref="H291:O291"/>
    <mergeCell ref="P291:P292"/>
    <mergeCell ref="Q291:Q292"/>
    <mergeCell ref="R291:R292"/>
    <mergeCell ref="S291:S292"/>
    <mergeCell ref="B293:B295"/>
    <mergeCell ref="C293:C295"/>
    <mergeCell ref="D293:D295"/>
    <mergeCell ref="E293:E295"/>
    <mergeCell ref="F293:F295"/>
    <mergeCell ref="S293:S295"/>
    <mergeCell ref="B297:E297"/>
    <mergeCell ref="F297:M297"/>
    <mergeCell ref="N297:V297"/>
    <mergeCell ref="B298:M298"/>
    <mergeCell ref="B299:M299"/>
    <mergeCell ref="N300:V300"/>
    <mergeCell ref="B301:M301"/>
    <mergeCell ref="B303:M303"/>
    <mergeCell ref="B310:B311"/>
    <mergeCell ref="D310:D311"/>
    <mergeCell ref="E310:E311"/>
    <mergeCell ref="F310:F311"/>
    <mergeCell ref="G310:G311"/>
    <mergeCell ref="H310:O310"/>
    <mergeCell ref="P310:P311"/>
    <mergeCell ref="Q310:Q311"/>
    <mergeCell ref="R310:R311"/>
    <mergeCell ref="S310:S311"/>
    <mergeCell ref="B312:B314"/>
    <mergeCell ref="C312:C314"/>
    <mergeCell ref="D312:D314"/>
    <mergeCell ref="E312:E314"/>
    <mergeCell ref="F312:F314"/>
    <mergeCell ref="S312:S314"/>
    <mergeCell ref="B316:E316"/>
    <mergeCell ref="F316:M316"/>
    <mergeCell ref="N316:V316"/>
    <mergeCell ref="B317:M317"/>
    <mergeCell ref="B318:M318"/>
    <mergeCell ref="N319:V319"/>
    <mergeCell ref="B320:M320"/>
    <mergeCell ref="B322:M322"/>
    <mergeCell ref="B327:B328"/>
    <mergeCell ref="D327:D328"/>
    <mergeCell ref="E327:E328"/>
    <mergeCell ref="F327:F328"/>
    <mergeCell ref="G327:G328"/>
    <mergeCell ref="H327:O327"/>
    <mergeCell ref="P327:P328"/>
    <mergeCell ref="Q327:Q328"/>
    <mergeCell ref="R327:R328"/>
    <mergeCell ref="S327:S328"/>
    <mergeCell ref="B329:B331"/>
    <mergeCell ref="C329:C331"/>
    <mergeCell ref="D329:D331"/>
    <mergeCell ref="E329:E331"/>
    <mergeCell ref="F329:F331"/>
    <mergeCell ref="S329:S331"/>
    <mergeCell ref="B333:E333"/>
    <mergeCell ref="F333:M333"/>
    <mergeCell ref="N333:V333"/>
    <mergeCell ref="B334:M334"/>
    <mergeCell ref="B335:M335"/>
    <mergeCell ref="N336:V336"/>
    <mergeCell ref="B337:M337"/>
    <mergeCell ref="B339:M339"/>
    <mergeCell ref="B346:B347"/>
    <mergeCell ref="D346:D347"/>
    <mergeCell ref="E346:E347"/>
    <mergeCell ref="F346:F347"/>
    <mergeCell ref="G346:G347"/>
    <mergeCell ref="H346:O346"/>
    <mergeCell ref="P346:P347"/>
    <mergeCell ref="Q346:Q347"/>
    <mergeCell ref="R346:R347"/>
    <mergeCell ref="S346:S347"/>
    <mergeCell ref="B348:B350"/>
    <mergeCell ref="C348:C350"/>
    <mergeCell ref="D348:D350"/>
    <mergeCell ref="E348:E350"/>
    <mergeCell ref="F348:F350"/>
    <mergeCell ref="S348:S350"/>
    <mergeCell ref="B352:E352"/>
    <mergeCell ref="F352:M352"/>
    <mergeCell ref="N352:V352"/>
    <mergeCell ref="B353:M353"/>
    <mergeCell ref="B354:M354"/>
    <mergeCell ref="N355:V355"/>
    <mergeCell ref="B356:M356"/>
    <mergeCell ref="B358:M358"/>
    <mergeCell ref="B363:B364"/>
    <mergeCell ref="D363:D364"/>
    <mergeCell ref="E363:E364"/>
    <mergeCell ref="F363:F364"/>
    <mergeCell ref="G363:G364"/>
    <mergeCell ref="H363:O363"/>
    <mergeCell ref="P363:P364"/>
    <mergeCell ref="Q363:Q364"/>
    <mergeCell ref="R363:R364"/>
    <mergeCell ref="S363:S364"/>
    <mergeCell ref="B365:B367"/>
    <mergeCell ref="C365:C367"/>
    <mergeCell ref="D365:D367"/>
    <mergeCell ref="E365:E367"/>
    <mergeCell ref="F365:F367"/>
    <mergeCell ref="S365:S367"/>
    <mergeCell ref="B369:E369"/>
    <mergeCell ref="F369:M369"/>
    <mergeCell ref="N369:V369"/>
    <mergeCell ref="B370:M370"/>
    <mergeCell ref="B371:M371"/>
    <mergeCell ref="N372:V372"/>
    <mergeCell ref="B373:M373"/>
    <mergeCell ref="B375:M375"/>
    <mergeCell ref="B382:B383"/>
    <mergeCell ref="D382:D383"/>
    <mergeCell ref="E382:E383"/>
    <mergeCell ref="F382:F383"/>
    <mergeCell ref="G382:G383"/>
    <mergeCell ref="H382:O382"/>
    <mergeCell ref="P382:P383"/>
    <mergeCell ref="Q382:Q383"/>
    <mergeCell ref="R382:R383"/>
    <mergeCell ref="S382:S383"/>
    <mergeCell ref="B384:B386"/>
    <mergeCell ref="C384:C386"/>
    <mergeCell ref="D384:D386"/>
    <mergeCell ref="E384:E386"/>
    <mergeCell ref="F384:F386"/>
    <mergeCell ref="S384:S386"/>
    <mergeCell ref="B388:E388"/>
    <mergeCell ref="F388:M388"/>
    <mergeCell ref="N388:V388"/>
    <mergeCell ref="B389:M389"/>
    <mergeCell ref="B390:M390"/>
    <mergeCell ref="N391:V391"/>
    <mergeCell ref="B392:M392"/>
    <mergeCell ref="B394:M394"/>
    <mergeCell ref="B399:B400"/>
    <mergeCell ref="D399:D400"/>
    <mergeCell ref="E399:E400"/>
    <mergeCell ref="F399:F400"/>
    <mergeCell ref="G399:G400"/>
    <mergeCell ref="H399:O399"/>
    <mergeCell ref="P399:P400"/>
    <mergeCell ref="Q399:Q400"/>
    <mergeCell ref="R399:R400"/>
    <mergeCell ref="S399:S400"/>
    <mergeCell ref="B401:B403"/>
    <mergeCell ref="C401:C403"/>
    <mergeCell ref="D401:D403"/>
    <mergeCell ref="E401:E403"/>
    <mergeCell ref="F401:F403"/>
    <mergeCell ref="S401:S403"/>
    <mergeCell ref="B405:E405"/>
    <mergeCell ref="F405:M405"/>
    <mergeCell ref="N405:V405"/>
    <mergeCell ref="B406:M406"/>
    <mergeCell ref="B407:M407"/>
    <mergeCell ref="N408:V408"/>
    <mergeCell ref="B409:M409"/>
    <mergeCell ref="B411:M411"/>
    <mergeCell ref="B418:B419"/>
    <mergeCell ref="D418:D419"/>
    <mergeCell ref="E418:E419"/>
    <mergeCell ref="F418:F419"/>
    <mergeCell ref="G418:G419"/>
    <mergeCell ref="H418:O418"/>
    <mergeCell ref="P418:P419"/>
    <mergeCell ref="Q418:Q419"/>
    <mergeCell ref="R418:R419"/>
    <mergeCell ref="S418:S419"/>
    <mergeCell ref="B420:B422"/>
    <mergeCell ref="C420:C422"/>
    <mergeCell ref="D420:D422"/>
    <mergeCell ref="E420:E422"/>
    <mergeCell ref="F420:F422"/>
    <mergeCell ref="S420:S422"/>
    <mergeCell ref="B424:E424"/>
    <mergeCell ref="F424:M424"/>
    <mergeCell ref="N424:V424"/>
    <mergeCell ref="B425:M425"/>
    <mergeCell ref="B426:M426"/>
    <mergeCell ref="N427:V427"/>
    <mergeCell ref="B428:M428"/>
    <mergeCell ref="B430:M430"/>
    <mergeCell ref="B435:B436"/>
    <mergeCell ref="D435:D436"/>
    <mergeCell ref="E435:E436"/>
    <mergeCell ref="F435:F436"/>
    <mergeCell ref="G435:G436"/>
    <mergeCell ref="H435:O435"/>
    <mergeCell ref="P435:P436"/>
    <mergeCell ref="Q435:Q436"/>
    <mergeCell ref="R435:R436"/>
    <mergeCell ref="S435:S436"/>
    <mergeCell ref="B437:B439"/>
    <mergeCell ref="D437:D439"/>
    <mergeCell ref="E437:E439"/>
    <mergeCell ref="F437:F439"/>
    <mergeCell ref="S437:S439"/>
    <mergeCell ref="B441:E441"/>
    <mergeCell ref="F441:M441"/>
    <mergeCell ref="N441:V441"/>
    <mergeCell ref="B442:M442"/>
    <mergeCell ref="B443:M443"/>
    <mergeCell ref="N444:V444"/>
    <mergeCell ref="B445:M445"/>
    <mergeCell ref="B447:M447"/>
    <mergeCell ref="B454:B455"/>
    <mergeCell ref="D454:D455"/>
    <mergeCell ref="E454:E455"/>
    <mergeCell ref="F454:F455"/>
    <mergeCell ref="G454:G455"/>
    <mergeCell ref="H454:O454"/>
    <mergeCell ref="P454:P455"/>
    <mergeCell ref="Q454:Q455"/>
    <mergeCell ref="R454:R455"/>
    <mergeCell ref="S454:S455"/>
    <mergeCell ref="B456:B458"/>
    <mergeCell ref="D456:D458"/>
    <mergeCell ref="E456:E458"/>
    <mergeCell ref="F456:F458"/>
    <mergeCell ref="S456:S458"/>
    <mergeCell ref="B460:E460"/>
    <mergeCell ref="F460:M460"/>
    <mergeCell ref="N460:V460"/>
    <mergeCell ref="B461:M461"/>
    <mergeCell ref="B462:M462"/>
    <mergeCell ref="N463:V463"/>
    <mergeCell ref="B464:M464"/>
    <mergeCell ref="B466:M466"/>
    <mergeCell ref="B471:B472"/>
    <mergeCell ref="D471:D472"/>
    <mergeCell ref="E471:E472"/>
    <mergeCell ref="F471:F472"/>
    <mergeCell ref="G471:G472"/>
    <mergeCell ref="H471:O471"/>
    <mergeCell ref="P471:P472"/>
    <mergeCell ref="Q471:Q472"/>
    <mergeCell ref="R471:R472"/>
    <mergeCell ref="S471:S472"/>
    <mergeCell ref="B473:B475"/>
    <mergeCell ref="C473:C475"/>
    <mergeCell ref="D473:D475"/>
    <mergeCell ref="E473:E475"/>
    <mergeCell ref="F473:F475"/>
    <mergeCell ref="S473:S475"/>
    <mergeCell ref="B477:E477"/>
    <mergeCell ref="F477:M477"/>
    <mergeCell ref="N477:V477"/>
    <mergeCell ref="B478:M478"/>
    <mergeCell ref="B479:M479"/>
    <mergeCell ref="N480:V480"/>
    <mergeCell ref="B481:M481"/>
    <mergeCell ref="B483:M483"/>
    <mergeCell ref="B490:B491"/>
    <mergeCell ref="D490:D491"/>
    <mergeCell ref="E490:E491"/>
    <mergeCell ref="F490:F491"/>
    <mergeCell ref="G490:G491"/>
    <mergeCell ref="H490:O490"/>
    <mergeCell ref="P490:P491"/>
    <mergeCell ref="Q490:Q491"/>
    <mergeCell ref="R490:R491"/>
    <mergeCell ref="S490:S491"/>
    <mergeCell ref="B492:B494"/>
    <mergeCell ref="C492:C494"/>
    <mergeCell ref="D492:D494"/>
    <mergeCell ref="E492:E494"/>
    <mergeCell ref="F492:F494"/>
    <mergeCell ref="S492:S494"/>
    <mergeCell ref="B496:E496"/>
    <mergeCell ref="F496:M496"/>
    <mergeCell ref="N496:V496"/>
    <mergeCell ref="B497:M497"/>
    <mergeCell ref="B498:M498"/>
    <mergeCell ref="N499:V499"/>
    <mergeCell ref="B500:M500"/>
    <mergeCell ref="B502:M502"/>
    <mergeCell ref="B507:B508"/>
    <mergeCell ref="D507:D508"/>
    <mergeCell ref="E507:E508"/>
    <mergeCell ref="F507:F508"/>
    <mergeCell ref="G507:G508"/>
    <mergeCell ref="H507:O507"/>
    <mergeCell ref="P507:P508"/>
    <mergeCell ref="Q507:Q508"/>
    <mergeCell ref="R507:R508"/>
    <mergeCell ref="S507:S508"/>
    <mergeCell ref="B509:B511"/>
    <mergeCell ref="C509:C511"/>
    <mergeCell ref="D509:D511"/>
    <mergeCell ref="E509:E511"/>
    <mergeCell ref="F509:F511"/>
    <mergeCell ref="S509:S511"/>
    <mergeCell ref="B513:E513"/>
    <mergeCell ref="F513:M513"/>
    <mergeCell ref="N513:V513"/>
    <mergeCell ref="B514:M514"/>
    <mergeCell ref="B515:M515"/>
    <mergeCell ref="N516:V516"/>
    <mergeCell ref="B517:M517"/>
    <mergeCell ref="B519:M519"/>
    <mergeCell ref="B526:B527"/>
    <mergeCell ref="D526:D527"/>
    <mergeCell ref="E526:E527"/>
    <mergeCell ref="F526:F527"/>
    <mergeCell ref="G526:G527"/>
    <mergeCell ref="H526:O526"/>
    <mergeCell ref="P526:P527"/>
    <mergeCell ref="Q526:Q527"/>
    <mergeCell ref="R526:R527"/>
    <mergeCell ref="S526:S527"/>
    <mergeCell ref="B528:B530"/>
    <mergeCell ref="C528:C530"/>
    <mergeCell ref="D528:D530"/>
    <mergeCell ref="E528:E530"/>
    <mergeCell ref="F528:F530"/>
    <mergeCell ref="S528:S530"/>
    <mergeCell ref="B532:E532"/>
    <mergeCell ref="F532:M532"/>
    <mergeCell ref="N532:V532"/>
    <mergeCell ref="B533:M533"/>
    <mergeCell ref="B534:M534"/>
    <mergeCell ref="N535:V535"/>
    <mergeCell ref="B536:M536"/>
    <mergeCell ref="B538:M538"/>
    <mergeCell ref="B543:B544"/>
    <mergeCell ref="D543:D544"/>
    <mergeCell ref="E543:E544"/>
    <mergeCell ref="F543:F544"/>
    <mergeCell ref="G543:G544"/>
    <mergeCell ref="H543:O543"/>
    <mergeCell ref="P543:P544"/>
    <mergeCell ref="Q543:Q544"/>
    <mergeCell ref="R543:R544"/>
    <mergeCell ref="S543:S544"/>
    <mergeCell ref="B545:B547"/>
    <mergeCell ref="C545:C547"/>
    <mergeCell ref="D545:D547"/>
    <mergeCell ref="E545:E547"/>
    <mergeCell ref="F545:F547"/>
    <mergeCell ref="S545:S547"/>
    <mergeCell ref="B549:E549"/>
    <mergeCell ref="F549:M549"/>
    <mergeCell ref="N549:V549"/>
    <mergeCell ref="B550:M550"/>
    <mergeCell ref="B551:M551"/>
    <mergeCell ref="N552:V552"/>
    <mergeCell ref="B553:M553"/>
    <mergeCell ref="B555:M555"/>
    <mergeCell ref="B562:B563"/>
    <mergeCell ref="D562:D563"/>
    <mergeCell ref="E562:E563"/>
    <mergeCell ref="F562:F563"/>
    <mergeCell ref="G562:G563"/>
    <mergeCell ref="H562:O562"/>
    <mergeCell ref="P562:P563"/>
    <mergeCell ref="Q562:Q563"/>
    <mergeCell ref="R562:R563"/>
    <mergeCell ref="S562:S563"/>
    <mergeCell ref="B564:B566"/>
    <mergeCell ref="C564:C566"/>
    <mergeCell ref="D564:D566"/>
    <mergeCell ref="E564:E566"/>
    <mergeCell ref="F564:F566"/>
    <mergeCell ref="S564:S566"/>
    <mergeCell ref="B568:E568"/>
    <mergeCell ref="F568:M568"/>
    <mergeCell ref="N568:V568"/>
    <mergeCell ref="B569:M569"/>
    <mergeCell ref="B570:M570"/>
    <mergeCell ref="N571:V571"/>
    <mergeCell ref="B572:M572"/>
    <mergeCell ref="B574:M574"/>
    <mergeCell ref="B579:B580"/>
    <mergeCell ref="D579:D580"/>
    <mergeCell ref="E579:E580"/>
    <mergeCell ref="F579:F580"/>
    <mergeCell ref="G579:G580"/>
    <mergeCell ref="H579:O579"/>
    <mergeCell ref="P579:P580"/>
    <mergeCell ref="Q579:Q580"/>
    <mergeCell ref="R579:R580"/>
    <mergeCell ref="S579:S580"/>
    <mergeCell ref="B581:B583"/>
    <mergeCell ref="C581:C583"/>
    <mergeCell ref="D581:D583"/>
    <mergeCell ref="E581:E583"/>
    <mergeCell ref="F581:F583"/>
    <mergeCell ref="S581:S583"/>
    <mergeCell ref="B585:E585"/>
    <mergeCell ref="F585:M585"/>
    <mergeCell ref="N585:V585"/>
    <mergeCell ref="B586:M586"/>
    <mergeCell ref="B587:M587"/>
    <mergeCell ref="N588:V588"/>
    <mergeCell ref="B589:M589"/>
    <mergeCell ref="B591:M591"/>
    <mergeCell ref="B598:B599"/>
    <mergeCell ref="D598:D599"/>
    <mergeCell ref="E598:E599"/>
    <mergeCell ref="F598:F599"/>
    <mergeCell ref="G598:G599"/>
    <mergeCell ref="H598:O598"/>
    <mergeCell ref="P598:P599"/>
    <mergeCell ref="Q598:Q599"/>
    <mergeCell ref="R598:R599"/>
    <mergeCell ref="S598:S599"/>
    <mergeCell ref="B600:B602"/>
    <mergeCell ref="C600:C602"/>
    <mergeCell ref="D600:D602"/>
    <mergeCell ref="E600:E602"/>
    <mergeCell ref="F600:F602"/>
    <mergeCell ref="S600:S602"/>
    <mergeCell ref="B604:E604"/>
    <mergeCell ref="F604:M604"/>
    <mergeCell ref="N604:V604"/>
    <mergeCell ref="B605:M605"/>
    <mergeCell ref="B606:M606"/>
    <mergeCell ref="N607:V607"/>
    <mergeCell ref="B608:M608"/>
    <mergeCell ref="B610:M610"/>
    <mergeCell ref="B615:B616"/>
    <mergeCell ref="D615:D616"/>
    <mergeCell ref="E615:E616"/>
    <mergeCell ref="F615:F616"/>
    <mergeCell ref="G615:G616"/>
    <mergeCell ref="H615:O615"/>
    <mergeCell ref="P615:P616"/>
    <mergeCell ref="Q615:Q616"/>
    <mergeCell ref="R615:R616"/>
    <mergeCell ref="S615:S616"/>
    <mergeCell ref="B617:B619"/>
    <mergeCell ref="C617:C619"/>
    <mergeCell ref="D617:D619"/>
    <mergeCell ref="E617:E619"/>
    <mergeCell ref="F617:F619"/>
    <mergeCell ref="S617:S619"/>
    <mergeCell ref="B621:E621"/>
    <mergeCell ref="F621:M621"/>
    <mergeCell ref="N621:V621"/>
    <mergeCell ref="B622:M622"/>
    <mergeCell ref="B623:M623"/>
    <mergeCell ref="N624:V624"/>
    <mergeCell ref="B625:M625"/>
    <mergeCell ref="B627:M627"/>
    <mergeCell ref="B634:B635"/>
    <mergeCell ref="D634:D635"/>
    <mergeCell ref="E634:E635"/>
    <mergeCell ref="F634:F635"/>
    <mergeCell ref="G634:G635"/>
    <mergeCell ref="H634:O634"/>
    <mergeCell ref="P634:P635"/>
    <mergeCell ref="Q634:Q635"/>
    <mergeCell ref="R634:R635"/>
    <mergeCell ref="S634:S635"/>
    <mergeCell ref="B636:B638"/>
    <mergeCell ref="C636:C638"/>
    <mergeCell ref="D636:D638"/>
    <mergeCell ref="E636:E638"/>
    <mergeCell ref="F636:F638"/>
    <mergeCell ref="S636:S638"/>
    <mergeCell ref="B640:E640"/>
    <mergeCell ref="F640:M640"/>
    <mergeCell ref="N640:V640"/>
    <mergeCell ref="B641:M641"/>
    <mergeCell ref="B642:M642"/>
    <mergeCell ref="N643:V643"/>
    <mergeCell ref="B644:M644"/>
    <mergeCell ref="B646:M646"/>
    <mergeCell ref="B651:B652"/>
    <mergeCell ref="D651:D652"/>
    <mergeCell ref="E651:E652"/>
    <mergeCell ref="F651:F652"/>
    <mergeCell ref="G651:G652"/>
    <mergeCell ref="H651:O651"/>
    <mergeCell ref="P651:P652"/>
    <mergeCell ref="Q651:Q652"/>
    <mergeCell ref="R651:R652"/>
    <mergeCell ref="S651:S652"/>
    <mergeCell ref="B653:B655"/>
    <mergeCell ref="C653:C655"/>
    <mergeCell ref="D653:D655"/>
    <mergeCell ref="E653:E655"/>
    <mergeCell ref="F653:F655"/>
    <mergeCell ref="S653:S655"/>
    <mergeCell ref="B657:E657"/>
    <mergeCell ref="F657:M657"/>
    <mergeCell ref="N657:V657"/>
    <mergeCell ref="B658:M658"/>
    <mergeCell ref="B659:M659"/>
    <mergeCell ref="N660:V660"/>
    <mergeCell ref="B661:M661"/>
    <mergeCell ref="B663:M663"/>
    <mergeCell ref="B670:B671"/>
    <mergeCell ref="D670:D671"/>
    <mergeCell ref="E670:E671"/>
    <mergeCell ref="F670:F671"/>
    <mergeCell ref="G670:G671"/>
    <mergeCell ref="H670:O670"/>
    <mergeCell ref="P670:P671"/>
    <mergeCell ref="Q670:Q671"/>
    <mergeCell ref="R670:R671"/>
    <mergeCell ref="S670:S671"/>
    <mergeCell ref="B672:B674"/>
    <mergeCell ref="C672:C674"/>
    <mergeCell ref="D672:D674"/>
    <mergeCell ref="E672:E674"/>
    <mergeCell ref="F672:F674"/>
    <mergeCell ref="S672:S674"/>
    <mergeCell ref="B676:E676"/>
    <mergeCell ref="F676:M676"/>
    <mergeCell ref="N676:V676"/>
    <mergeCell ref="B677:M677"/>
    <mergeCell ref="B678:M678"/>
    <mergeCell ref="N679:V679"/>
    <mergeCell ref="B680:M680"/>
    <mergeCell ref="B682:M682"/>
    <mergeCell ref="B687:B688"/>
    <mergeCell ref="D687:D688"/>
    <mergeCell ref="E687:E688"/>
    <mergeCell ref="F687:F688"/>
    <mergeCell ref="G687:G688"/>
    <mergeCell ref="H687:O687"/>
    <mergeCell ref="P687:P688"/>
    <mergeCell ref="Q687:Q688"/>
    <mergeCell ref="R687:R688"/>
    <mergeCell ref="S687:S688"/>
    <mergeCell ref="B689:B691"/>
    <mergeCell ref="C689:C691"/>
    <mergeCell ref="D689:D691"/>
    <mergeCell ref="E689:E691"/>
    <mergeCell ref="F689:F691"/>
    <mergeCell ref="S689:S691"/>
    <mergeCell ref="B693:E693"/>
    <mergeCell ref="F693:M693"/>
    <mergeCell ref="N693:V693"/>
    <mergeCell ref="B694:M694"/>
    <mergeCell ref="B695:M695"/>
    <mergeCell ref="N696:V696"/>
    <mergeCell ref="B697:M697"/>
    <mergeCell ref="B699:M699"/>
    <mergeCell ref="B706:B707"/>
    <mergeCell ref="D706:D707"/>
    <mergeCell ref="E706:E707"/>
    <mergeCell ref="F706:F707"/>
    <mergeCell ref="G706:G707"/>
    <mergeCell ref="H706:O706"/>
    <mergeCell ref="P706:P707"/>
    <mergeCell ref="Q706:Q707"/>
    <mergeCell ref="R706:R707"/>
    <mergeCell ref="S706:S707"/>
    <mergeCell ref="B708:B710"/>
    <mergeCell ref="C708:C710"/>
    <mergeCell ref="D708:D710"/>
    <mergeCell ref="E708:E710"/>
    <mergeCell ref="F708:F710"/>
    <mergeCell ref="S708:S710"/>
    <mergeCell ref="B712:E712"/>
    <mergeCell ref="F712:M712"/>
    <mergeCell ref="N712:V712"/>
    <mergeCell ref="B713:M713"/>
    <mergeCell ref="B714:M714"/>
    <mergeCell ref="N715:V715"/>
    <mergeCell ref="B716:M716"/>
    <mergeCell ref="B718:M718"/>
    <mergeCell ref="B723:B724"/>
    <mergeCell ref="D723:D724"/>
    <mergeCell ref="E723:E724"/>
    <mergeCell ref="F723:F724"/>
    <mergeCell ref="G723:G724"/>
    <mergeCell ref="H723:O723"/>
    <mergeCell ref="P723:P724"/>
    <mergeCell ref="Q723:Q724"/>
    <mergeCell ref="R723:R724"/>
    <mergeCell ref="S723:S724"/>
    <mergeCell ref="B725:B727"/>
    <mergeCell ref="C725:C727"/>
    <mergeCell ref="D725:D727"/>
    <mergeCell ref="E725:E727"/>
    <mergeCell ref="F725:F727"/>
    <mergeCell ref="S725:S727"/>
    <mergeCell ref="B729:E729"/>
    <mergeCell ref="F729:M729"/>
    <mergeCell ref="N729:V729"/>
    <mergeCell ref="B730:M730"/>
    <mergeCell ref="B731:M731"/>
    <mergeCell ref="N732:V732"/>
    <mergeCell ref="B733:M733"/>
    <mergeCell ref="B735:M735"/>
    <mergeCell ref="B742:B743"/>
    <mergeCell ref="D742:D743"/>
    <mergeCell ref="E742:E743"/>
    <mergeCell ref="F742:F743"/>
    <mergeCell ref="G742:G743"/>
    <mergeCell ref="H742:O742"/>
    <mergeCell ref="P742:P743"/>
    <mergeCell ref="Q742:Q743"/>
    <mergeCell ref="R742:R743"/>
    <mergeCell ref="S742:S743"/>
    <mergeCell ref="B744:B746"/>
    <mergeCell ref="C744:C746"/>
    <mergeCell ref="D744:D746"/>
    <mergeCell ref="E744:E746"/>
    <mergeCell ref="F744:F746"/>
    <mergeCell ref="S744:S746"/>
    <mergeCell ref="B748:E748"/>
    <mergeCell ref="F748:M748"/>
    <mergeCell ref="N748:V748"/>
    <mergeCell ref="B749:M749"/>
    <mergeCell ref="B750:M750"/>
    <mergeCell ref="N751:V751"/>
    <mergeCell ref="B752:M752"/>
    <mergeCell ref="B754:M754"/>
    <mergeCell ref="B759:B760"/>
    <mergeCell ref="D759:D760"/>
    <mergeCell ref="E759:E760"/>
    <mergeCell ref="F759:F760"/>
    <mergeCell ref="G759:G760"/>
    <mergeCell ref="H759:O759"/>
    <mergeCell ref="P759:P760"/>
    <mergeCell ref="Q759:Q760"/>
    <mergeCell ref="R759:R760"/>
    <mergeCell ref="S759:S760"/>
    <mergeCell ref="B761:B763"/>
    <mergeCell ref="C761:C763"/>
    <mergeCell ref="D761:D763"/>
    <mergeCell ref="E761:E763"/>
    <mergeCell ref="F761:F763"/>
    <mergeCell ref="S761:S763"/>
    <mergeCell ref="B765:E765"/>
    <mergeCell ref="F765:M765"/>
    <mergeCell ref="N765:V765"/>
    <mergeCell ref="B766:M766"/>
    <mergeCell ref="B767:M767"/>
    <mergeCell ref="N768:V768"/>
    <mergeCell ref="B769:M769"/>
    <mergeCell ref="B771:M771"/>
    <mergeCell ref="B778:B779"/>
    <mergeCell ref="D778:D779"/>
    <mergeCell ref="E778:E779"/>
    <mergeCell ref="F778:F779"/>
    <mergeCell ref="G778:G779"/>
    <mergeCell ref="H778:O778"/>
    <mergeCell ref="P778:P779"/>
    <mergeCell ref="Q778:Q779"/>
    <mergeCell ref="R778:R779"/>
    <mergeCell ref="S778:S779"/>
    <mergeCell ref="B780:B782"/>
    <mergeCell ref="C780:C782"/>
    <mergeCell ref="D780:D782"/>
    <mergeCell ref="E780:E782"/>
    <mergeCell ref="F780:F782"/>
    <mergeCell ref="S780:S782"/>
    <mergeCell ref="B784:E784"/>
    <mergeCell ref="F784:M784"/>
    <mergeCell ref="N784:V784"/>
    <mergeCell ref="B785:M785"/>
    <mergeCell ref="B786:M786"/>
    <mergeCell ref="N787:V787"/>
    <mergeCell ref="B788:M788"/>
    <mergeCell ref="B790:M790"/>
    <mergeCell ref="B795:B796"/>
    <mergeCell ref="D795:D796"/>
    <mergeCell ref="E795:E796"/>
    <mergeCell ref="F795:F796"/>
    <mergeCell ref="G795:G796"/>
    <mergeCell ref="H795:O795"/>
    <mergeCell ref="P795:P796"/>
    <mergeCell ref="Q795:Q796"/>
    <mergeCell ref="R795:R796"/>
    <mergeCell ref="S795:S796"/>
    <mergeCell ref="B797:B799"/>
    <mergeCell ref="C797:C799"/>
    <mergeCell ref="D797:D799"/>
    <mergeCell ref="E797:E799"/>
    <mergeCell ref="F797:F799"/>
    <mergeCell ref="S797:S799"/>
    <mergeCell ref="B801:E801"/>
    <mergeCell ref="F801:M801"/>
    <mergeCell ref="N801:V801"/>
    <mergeCell ref="B802:M802"/>
    <mergeCell ref="B803:M803"/>
    <mergeCell ref="N804:V804"/>
    <mergeCell ref="B805:M805"/>
    <mergeCell ref="B807:M807"/>
    <mergeCell ref="B814:B815"/>
    <mergeCell ref="D814:D815"/>
    <mergeCell ref="E814:E815"/>
    <mergeCell ref="F814:F815"/>
    <mergeCell ref="G814:G815"/>
    <mergeCell ref="H814:O814"/>
    <mergeCell ref="P814:P815"/>
    <mergeCell ref="Q814:Q815"/>
    <mergeCell ref="R814:R815"/>
    <mergeCell ref="S814:S815"/>
    <mergeCell ref="B816:B818"/>
    <mergeCell ref="C816:C818"/>
    <mergeCell ref="D816:D818"/>
    <mergeCell ref="E816:E818"/>
    <mergeCell ref="F816:F818"/>
    <mergeCell ref="S816:S818"/>
    <mergeCell ref="B820:E820"/>
    <mergeCell ref="F820:M820"/>
    <mergeCell ref="N820:V820"/>
    <mergeCell ref="B821:M821"/>
    <mergeCell ref="B822:M822"/>
    <mergeCell ref="N823:V823"/>
    <mergeCell ref="B824:M824"/>
    <mergeCell ref="B826:M826"/>
    <mergeCell ref="B831:B832"/>
    <mergeCell ref="D831:D832"/>
    <mergeCell ref="E831:E832"/>
    <mergeCell ref="F831:F832"/>
    <mergeCell ref="G831:G832"/>
    <mergeCell ref="H831:O831"/>
    <mergeCell ref="P831:P832"/>
    <mergeCell ref="Q831:Q832"/>
    <mergeCell ref="R831:R832"/>
    <mergeCell ref="S831:S832"/>
    <mergeCell ref="B833:B835"/>
    <mergeCell ref="C833:C835"/>
    <mergeCell ref="D833:D835"/>
    <mergeCell ref="E833:E835"/>
    <mergeCell ref="F833:F835"/>
    <mergeCell ref="S833:S835"/>
    <mergeCell ref="B837:E837"/>
    <mergeCell ref="F837:M837"/>
    <mergeCell ref="N837:V837"/>
    <mergeCell ref="B838:M838"/>
    <mergeCell ref="B839:M839"/>
    <mergeCell ref="N840:V840"/>
    <mergeCell ref="B841:M841"/>
    <mergeCell ref="B843:M843"/>
    <mergeCell ref="B850:B851"/>
    <mergeCell ref="D850:D851"/>
    <mergeCell ref="E850:E851"/>
    <mergeCell ref="F850:F851"/>
    <mergeCell ref="G850:G851"/>
    <mergeCell ref="H850:O850"/>
    <mergeCell ref="P850:P851"/>
    <mergeCell ref="Q850:Q851"/>
    <mergeCell ref="R850:R851"/>
    <mergeCell ref="S850:S851"/>
    <mergeCell ref="B852:B854"/>
    <mergeCell ref="C852:C854"/>
    <mergeCell ref="D852:D854"/>
    <mergeCell ref="E852:E854"/>
    <mergeCell ref="F852:F854"/>
    <mergeCell ref="S852:S854"/>
    <mergeCell ref="B856:E856"/>
    <mergeCell ref="F856:M856"/>
    <mergeCell ref="N856:V856"/>
    <mergeCell ref="B857:M857"/>
    <mergeCell ref="B858:M858"/>
    <mergeCell ref="N859:V859"/>
    <mergeCell ref="B860:M860"/>
    <mergeCell ref="B862:M862"/>
    <mergeCell ref="B867:B868"/>
    <mergeCell ref="D867:D868"/>
    <mergeCell ref="E867:E868"/>
    <mergeCell ref="F867:F868"/>
    <mergeCell ref="G867:G868"/>
    <mergeCell ref="H867:O867"/>
    <mergeCell ref="P867:P868"/>
    <mergeCell ref="Q867:Q868"/>
    <mergeCell ref="R867:R868"/>
    <mergeCell ref="S867:S868"/>
    <mergeCell ref="B869:B871"/>
    <mergeCell ref="C869:C871"/>
    <mergeCell ref="D869:D871"/>
    <mergeCell ref="E869:E871"/>
    <mergeCell ref="F869:F871"/>
    <mergeCell ref="S869:S871"/>
    <mergeCell ref="B873:E873"/>
    <mergeCell ref="F873:M873"/>
    <mergeCell ref="N873:V873"/>
    <mergeCell ref="B874:M874"/>
    <mergeCell ref="B875:M875"/>
    <mergeCell ref="N876:V876"/>
    <mergeCell ref="B877:M877"/>
    <mergeCell ref="B879:M879"/>
    <mergeCell ref="B886:B887"/>
    <mergeCell ref="D886:D887"/>
    <mergeCell ref="E886:E887"/>
    <mergeCell ref="F886:F887"/>
    <mergeCell ref="G886:G887"/>
    <mergeCell ref="H886:O886"/>
    <mergeCell ref="P886:P887"/>
    <mergeCell ref="Q886:Q887"/>
    <mergeCell ref="R886:R887"/>
    <mergeCell ref="S886:S887"/>
    <mergeCell ref="B888:B890"/>
    <mergeCell ref="C888:C890"/>
    <mergeCell ref="D888:D890"/>
    <mergeCell ref="E888:E890"/>
    <mergeCell ref="F888:F890"/>
    <mergeCell ref="S888:S890"/>
    <mergeCell ref="B892:E892"/>
    <mergeCell ref="F892:M892"/>
    <mergeCell ref="N892:V892"/>
    <mergeCell ref="B893:M893"/>
    <mergeCell ref="B894:M894"/>
    <mergeCell ref="N895:V895"/>
    <mergeCell ref="B896:M896"/>
    <mergeCell ref="B898:M898"/>
    <mergeCell ref="B903:B904"/>
    <mergeCell ref="D903:D904"/>
    <mergeCell ref="E903:E904"/>
    <mergeCell ref="F903:F904"/>
    <mergeCell ref="G903:G904"/>
    <mergeCell ref="H903:O903"/>
    <mergeCell ref="P903:P904"/>
    <mergeCell ref="Q903:Q904"/>
    <mergeCell ref="R903:R904"/>
    <mergeCell ref="S903:S904"/>
    <mergeCell ref="B905:B907"/>
    <mergeCell ref="C905:C907"/>
    <mergeCell ref="D905:D907"/>
    <mergeCell ref="E905:E907"/>
    <mergeCell ref="F905:F907"/>
    <mergeCell ref="S905:S907"/>
    <mergeCell ref="B909:E909"/>
    <mergeCell ref="F909:M909"/>
    <mergeCell ref="N909:V909"/>
    <mergeCell ref="B910:M910"/>
    <mergeCell ref="B911:M911"/>
    <mergeCell ref="N912:V912"/>
    <mergeCell ref="B913:M913"/>
    <mergeCell ref="B915:M915"/>
    <mergeCell ref="B922:B923"/>
    <mergeCell ref="D922:D923"/>
    <mergeCell ref="E922:E923"/>
    <mergeCell ref="F922:F923"/>
    <mergeCell ref="G922:G923"/>
    <mergeCell ref="H922:O922"/>
    <mergeCell ref="P922:P923"/>
    <mergeCell ref="Q922:Q923"/>
    <mergeCell ref="R922:R923"/>
    <mergeCell ref="S922:S923"/>
    <mergeCell ref="B924:B926"/>
    <mergeCell ref="C924:C926"/>
    <mergeCell ref="D924:D926"/>
    <mergeCell ref="E924:E926"/>
    <mergeCell ref="F924:F926"/>
    <mergeCell ref="S924:S926"/>
    <mergeCell ref="B928:E928"/>
    <mergeCell ref="F928:M928"/>
    <mergeCell ref="N928:V928"/>
    <mergeCell ref="B929:M929"/>
    <mergeCell ref="B930:M930"/>
    <mergeCell ref="N931:V931"/>
    <mergeCell ref="B932:M932"/>
    <mergeCell ref="B934:M934"/>
    <mergeCell ref="B939:B940"/>
    <mergeCell ref="D939:D940"/>
    <mergeCell ref="E939:E940"/>
    <mergeCell ref="F939:F940"/>
    <mergeCell ref="G939:G940"/>
    <mergeCell ref="H939:O939"/>
    <mergeCell ref="P939:P940"/>
    <mergeCell ref="Q939:Q940"/>
    <mergeCell ref="R939:R940"/>
    <mergeCell ref="S939:S940"/>
    <mergeCell ref="B941:B943"/>
    <mergeCell ref="C941:C943"/>
    <mergeCell ref="D941:D943"/>
    <mergeCell ref="E941:E943"/>
    <mergeCell ref="F941:F943"/>
    <mergeCell ref="S941:S943"/>
    <mergeCell ref="B945:E945"/>
    <mergeCell ref="F945:M945"/>
    <mergeCell ref="N945:V945"/>
    <mergeCell ref="B946:M946"/>
    <mergeCell ref="B947:M947"/>
    <mergeCell ref="N948:V948"/>
    <mergeCell ref="B949:M949"/>
    <mergeCell ref="B951:M951"/>
    <mergeCell ref="B958:B959"/>
    <mergeCell ref="D958:D959"/>
    <mergeCell ref="E958:E959"/>
    <mergeCell ref="F958:F959"/>
    <mergeCell ref="G958:G959"/>
    <mergeCell ref="H958:O958"/>
    <mergeCell ref="P958:P959"/>
    <mergeCell ref="Q958:Q959"/>
    <mergeCell ref="R958:R959"/>
    <mergeCell ref="S958:S959"/>
    <mergeCell ref="B960:B962"/>
    <mergeCell ref="C960:C962"/>
    <mergeCell ref="D960:D962"/>
    <mergeCell ref="E960:E962"/>
    <mergeCell ref="F960:F962"/>
    <mergeCell ref="S960:S962"/>
    <mergeCell ref="B964:E964"/>
    <mergeCell ref="F964:M964"/>
    <mergeCell ref="N964:V964"/>
    <mergeCell ref="B965:M965"/>
    <mergeCell ref="B966:M966"/>
    <mergeCell ref="N967:V967"/>
    <mergeCell ref="B968:M968"/>
    <mergeCell ref="B970:M970"/>
    <mergeCell ref="B975:B976"/>
    <mergeCell ref="D975:D976"/>
    <mergeCell ref="E975:E976"/>
    <mergeCell ref="F975:F976"/>
    <mergeCell ref="G975:G976"/>
    <mergeCell ref="H975:O975"/>
    <mergeCell ref="P975:P976"/>
    <mergeCell ref="Q975:Q976"/>
    <mergeCell ref="R975:R976"/>
    <mergeCell ref="S975:S976"/>
    <mergeCell ref="B977:B979"/>
    <mergeCell ref="D977:D979"/>
    <mergeCell ref="E977:E979"/>
    <mergeCell ref="F977:F979"/>
    <mergeCell ref="S977:S979"/>
    <mergeCell ref="B981:E981"/>
    <mergeCell ref="F981:M981"/>
    <mergeCell ref="N981:V981"/>
    <mergeCell ref="B982:M982"/>
    <mergeCell ref="B983:M983"/>
    <mergeCell ref="N984:V984"/>
    <mergeCell ref="B985:M985"/>
    <mergeCell ref="B987:M987"/>
    <mergeCell ref="B994:B995"/>
    <mergeCell ref="D994:D995"/>
    <mergeCell ref="E994:E995"/>
    <mergeCell ref="F994:F995"/>
    <mergeCell ref="G994:G995"/>
    <mergeCell ref="H994:O994"/>
    <mergeCell ref="P994:P995"/>
    <mergeCell ref="Q994:Q995"/>
    <mergeCell ref="R994:R995"/>
    <mergeCell ref="S994:S995"/>
    <mergeCell ref="B996:B998"/>
    <mergeCell ref="D996:D998"/>
    <mergeCell ref="E996:E998"/>
    <mergeCell ref="F996:F998"/>
    <mergeCell ref="S996:S998"/>
    <mergeCell ref="B1000:E1000"/>
    <mergeCell ref="F1000:M1000"/>
    <mergeCell ref="N1000:V1000"/>
    <mergeCell ref="B1001:M1001"/>
    <mergeCell ref="B1002:M1002"/>
    <mergeCell ref="N1003:V1003"/>
    <mergeCell ref="B1004:M1004"/>
    <mergeCell ref="B1006:M1006"/>
    <mergeCell ref="B1011:B1012"/>
    <mergeCell ref="D1011:D1012"/>
    <mergeCell ref="E1011:E1012"/>
    <mergeCell ref="F1011:F1012"/>
    <mergeCell ref="G1011:G1012"/>
    <mergeCell ref="H1011:O1011"/>
    <mergeCell ref="P1011:P1012"/>
    <mergeCell ref="Q1011:Q1012"/>
    <mergeCell ref="R1011:R1012"/>
    <mergeCell ref="S1011:S1012"/>
    <mergeCell ref="B1013:B1015"/>
    <mergeCell ref="D1013:D1015"/>
    <mergeCell ref="E1013:E1015"/>
    <mergeCell ref="F1013:F1015"/>
    <mergeCell ref="S1013:S1015"/>
    <mergeCell ref="B1017:E1017"/>
    <mergeCell ref="F1017:M1017"/>
    <mergeCell ref="N1017:V1017"/>
    <mergeCell ref="B1018:M1018"/>
    <mergeCell ref="B1019:M1019"/>
    <mergeCell ref="N1020:V1020"/>
    <mergeCell ref="B1021:M1021"/>
    <mergeCell ref="B1023:M1023"/>
    <mergeCell ref="B1030:B1031"/>
    <mergeCell ref="D1030:D1031"/>
    <mergeCell ref="E1030:E1031"/>
    <mergeCell ref="F1030:F1031"/>
    <mergeCell ref="G1030:G1031"/>
    <mergeCell ref="H1030:O1030"/>
    <mergeCell ref="P1030:P1031"/>
    <mergeCell ref="Q1030:Q1031"/>
    <mergeCell ref="R1030:R1031"/>
    <mergeCell ref="S1030:S1031"/>
    <mergeCell ref="B1032:B1034"/>
    <mergeCell ref="D1032:D1034"/>
    <mergeCell ref="E1032:E1034"/>
    <mergeCell ref="F1032:F1034"/>
    <mergeCell ref="S1032:S1034"/>
    <mergeCell ref="B1036:E1036"/>
    <mergeCell ref="F1036:M1036"/>
    <mergeCell ref="N1036:V1036"/>
    <mergeCell ref="B1037:M1037"/>
    <mergeCell ref="B1038:M1038"/>
    <mergeCell ref="N1039:V1039"/>
    <mergeCell ref="B1040:M1040"/>
    <mergeCell ref="B1042:M1042"/>
    <mergeCell ref="B1047:B1048"/>
    <mergeCell ref="D1047:D1048"/>
    <mergeCell ref="E1047:E1048"/>
    <mergeCell ref="F1047:F1048"/>
    <mergeCell ref="G1047:G1048"/>
    <mergeCell ref="H1047:O1047"/>
    <mergeCell ref="P1047:P1048"/>
    <mergeCell ref="Q1047:Q1048"/>
    <mergeCell ref="R1047:R1048"/>
    <mergeCell ref="S1047:S1048"/>
    <mergeCell ref="B1049:B1051"/>
    <mergeCell ref="D1049:D1051"/>
    <mergeCell ref="E1049:E1051"/>
    <mergeCell ref="F1049:F1051"/>
    <mergeCell ref="S1049:S1051"/>
    <mergeCell ref="B1053:E1053"/>
    <mergeCell ref="F1053:M1053"/>
    <mergeCell ref="N1053:V1053"/>
    <mergeCell ref="B1054:M1054"/>
    <mergeCell ref="B1055:M1055"/>
    <mergeCell ref="N1056:V1056"/>
    <mergeCell ref="B1057:M1057"/>
    <mergeCell ref="B1059:M1059"/>
    <mergeCell ref="B1066:B1067"/>
    <mergeCell ref="D1066:D1067"/>
    <mergeCell ref="E1066:E1067"/>
    <mergeCell ref="F1066:F1067"/>
    <mergeCell ref="G1066:G1067"/>
    <mergeCell ref="H1066:O1066"/>
    <mergeCell ref="P1066:P1067"/>
    <mergeCell ref="Q1066:Q1067"/>
    <mergeCell ref="R1066:R1067"/>
    <mergeCell ref="S1066:S1067"/>
    <mergeCell ref="B1068:B1070"/>
    <mergeCell ref="D1068:D1070"/>
    <mergeCell ref="E1068:E1070"/>
    <mergeCell ref="F1068:F1070"/>
    <mergeCell ref="S1068:S1070"/>
    <mergeCell ref="B1072:E1072"/>
    <mergeCell ref="F1072:M1072"/>
    <mergeCell ref="N1072:V1072"/>
    <mergeCell ref="B1073:M1073"/>
    <mergeCell ref="B1074:M1074"/>
    <mergeCell ref="N1075:V1075"/>
    <mergeCell ref="B1076:M1076"/>
    <mergeCell ref="B1078:M1078"/>
  </mergeCells>
  <conditionalFormatting sqref="V1071 V1074:V1080">
    <cfRule type="cellIs" priority="2" operator="equal" aboveAverage="0" equalAverage="0" bottom="0" percent="0" rank="0" text="" dxfId="58">
      <formula>"Incomplete"</formula>
    </cfRule>
    <cfRule type="cellIs" priority="3" operator="equal" aboveAverage="0" equalAverage="0" bottom="0" percent="0" rank="0" text="" dxfId="59">
      <formula>"Detained"</formula>
    </cfRule>
    <cfRule type="cellIs" priority="4" operator="equal" aboveAverage="0" equalAverage="0" bottom="0" percent="0" rank="0" text="" dxfId="60">
      <formula>"Promoted"</formula>
    </cfRule>
  </conditionalFormatting>
  <conditionalFormatting sqref="S1071 S1074 S1076:S1080">
    <cfRule type="cellIs" priority="5" operator="between" aboveAverage="0" equalAverage="0" bottom="0" percent="0" rank="0" text="" dxfId="61">
      <formula>0.0001</formula>
      <formula>49.999</formula>
    </cfRule>
  </conditionalFormatting>
  <conditionalFormatting sqref="H1071:Q1071 N1072:N1073 N1074:Q1074 N1075 N1076:Q1080 H1077:M1077">
    <cfRule type="cellIs" priority="6" operator="between" aboveAverage="0" equalAverage="0" bottom="0" percent="0" rank="0" text="" dxfId="62">
      <formula>0.0001</formula>
      <formula>49.999</formula>
    </cfRule>
  </conditionalFormatting>
  <conditionalFormatting sqref="V1055:V1067">
    <cfRule type="cellIs" priority="7" operator="equal" aboveAverage="0" equalAverage="0" bottom="0" percent="0" rank="0" text="" dxfId="63">
      <formula>"Detained"</formula>
    </cfRule>
    <cfRule type="cellIs" priority="8" operator="equal" aboveAverage="0" equalAverage="0" bottom="0" percent="0" rank="0" text="" dxfId="64">
      <formula>"Promoted"</formula>
    </cfRule>
    <cfRule type="cellIs" priority="9" operator="equal" aboveAverage="0" equalAverage="0" bottom="0" percent="0" rank="0" text="" dxfId="65">
      <formula>"Incomplete"</formula>
    </cfRule>
  </conditionalFormatting>
  <conditionalFormatting sqref="V1052">
    <cfRule type="cellIs" priority="10" operator="equal" aboveAverage="0" equalAverage="0" bottom="0" percent="0" rank="0" text="" dxfId="66">
      <formula>"Incomplete"</formula>
    </cfRule>
    <cfRule type="cellIs" priority="11" operator="equal" aboveAverage="0" equalAverage="0" bottom="0" percent="0" rank="0" text="" dxfId="67">
      <formula>"Detained"</formula>
    </cfRule>
    <cfRule type="cellIs" priority="12" operator="equal" aboveAverage="0" equalAverage="0" bottom="0" percent="0" rank="0" text="" dxfId="68">
      <formula>"Promoted"</formula>
    </cfRule>
  </conditionalFormatting>
  <conditionalFormatting sqref="S1052 S1055 S1057:S1063">
    <cfRule type="cellIs" priority="13" operator="between" aboveAverage="0" equalAverage="0" bottom="0" percent="0" rank="0" text="" dxfId="69">
      <formula>0.0001</formula>
      <formula>49.999</formula>
    </cfRule>
  </conditionalFormatting>
  <conditionalFormatting sqref="H1052:Q1052 N1053:N1054 N1055:Q1055 N1056 N1057:Q1063 H1058:M1058">
    <cfRule type="cellIs" priority="14" operator="between" aboveAverage="0" equalAverage="0" bottom="0" percent="0" rank="0" text="" dxfId="70">
      <formula>0.0001</formula>
      <formula>49.999</formula>
    </cfRule>
  </conditionalFormatting>
  <conditionalFormatting sqref="V1038:V1048">
    <cfRule type="cellIs" priority="15" operator="equal" aboveAverage="0" equalAverage="0" bottom="0" percent="0" rank="0" text="" dxfId="71">
      <formula>"Detained"</formula>
    </cfRule>
    <cfRule type="cellIs" priority="16" operator="equal" aboveAverage="0" equalAverage="0" bottom="0" percent="0" rank="0" text="" dxfId="72">
      <formula>"Promoted"</formula>
    </cfRule>
    <cfRule type="cellIs" priority="17" operator="equal" aboveAverage="0" equalAverage="0" bottom="0" percent="0" rank="0" text="" dxfId="73">
      <formula>"Incomplete"</formula>
    </cfRule>
  </conditionalFormatting>
  <conditionalFormatting sqref="V1035">
    <cfRule type="cellIs" priority="18" operator="equal" aboveAverage="0" equalAverage="0" bottom="0" percent="0" rank="0" text="" dxfId="74">
      <formula>"Incomplete"</formula>
    </cfRule>
    <cfRule type="cellIs" priority="19" operator="equal" aboveAverage="0" equalAverage="0" bottom="0" percent="0" rank="0" text="" dxfId="75">
      <formula>"Detained"</formula>
    </cfRule>
    <cfRule type="cellIs" priority="20" operator="equal" aboveAverage="0" equalAverage="0" bottom="0" percent="0" rank="0" text="" dxfId="76">
      <formula>"Promoted"</formula>
    </cfRule>
  </conditionalFormatting>
  <conditionalFormatting sqref="S1035 S1038 S1040:S1044">
    <cfRule type="cellIs" priority="21" operator="between" aboveAverage="0" equalAverage="0" bottom="0" percent="0" rank="0" text="" dxfId="77">
      <formula>0.0001</formula>
      <formula>49.999</formula>
    </cfRule>
  </conditionalFormatting>
  <conditionalFormatting sqref="H1035:Q1035 N1036:N1037 N1038:Q1038 N1039 N1040:Q1044 H1041:M1041">
    <cfRule type="cellIs" priority="22" operator="between" aboveAverage="0" equalAverage="0" bottom="0" percent="0" rank="0" text="" dxfId="78">
      <formula>0.0001</formula>
      <formula>49.999</formula>
    </cfRule>
  </conditionalFormatting>
  <conditionalFormatting sqref="V1019:V1031">
    <cfRule type="cellIs" priority="23" operator="equal" aboveAverage="0" equalAverage="0" bottom="0" percent="0" rank="0" text="" dxfId="79">
      <formula>"Detained"</formula>
    </cfRule>
    <cfRule type="cellIs" priority="24" operator="equal" aboveAverage="0" equalAverage="0" bottom="0" percent="0" rank="0" text="" dxfId="80">
      <formula>"Promoted"</formula>
    </cfRule>
    <cfRule type="cellIs" priority="25" operator="equal" aboveAverage="0" equalAverage="0" bottom="0" percent="0" rank="0" text="" dxfId="81">
      <formula>"Incomplete"</formula>
    </cfRule>
  </conditionalFormatting>
  <conditionalFormatting sqref="V1016">
    <cfRule type="cellIs" priority="26" operator="equal" aboveAverage="0" equalAverage="0" bottom="0" percent="0" rank="0" text="" dxfId="82">
      <formula>"Incomplete"</formula>
    </cfRule>
    <cfRule type="cellIs" priority="27" operator="equal" aboveAverage="0" equalAverage="0" bottom="0" percent="0" rank="0" text="" dxfId="83">
      <formula>"Detained"</formula>
    </cfRule>
    <cfRule type="cellIs" priority="28" operator="equal" aboveAverage="0" equalAverage="0" bottom="0" percent="0" rank="0" text="" dxfId="84">
      <formula>"Promoted"</formula>
    </cfRule>
  </conditionalFormatting>
  <conditionalFormatting sqref="S1016 S1019 S1021:S1027">
    <cfRule type="cellIs" priority="29" operator="between" aboveAverage="0" equalAverage="0" bottom="0" percent="0" rank="0" text="" dxfId="85">
      <formula>0.0001</formula>
      <formula>49.999</formula>
    </cfRule>
  </conditionalFormatting>
  <conditionalFormatting sqref="H1016:Q1016 N1017:N1018 N1019:Q1019 N1020 N1021:Q1027 H1022:M1022">
    <cfRule type="cellIs" priority="30" operator="between" aboveAverage="0" equalAverage="0" bottom="0" percent="0" rank="0" text="" dxfId="86">
      <formula>0.0001</formula>
      <formula>49.999</formula>
    </cfRule>
  </conditionalFormatting>
  <conditionalFormatting sqref="V1002:V1012">
    <cfRule type="cellIs" priority="31" operator="equal" aboveAverage="0" equalAverage="0" bottom="0" percent="0" rank="0" text="" dxfId="87">
      <formula>"Detained"</formula>
    </cfRule>
    <cfRule type="cellIs" priority="32" operator="equal" aboveAverage="0" equalAverage="0" bottom="0" percent="0" rank="0" text="" dxfId="88">
      <formula>"Promoted"</formula>
    </cfRule>
    <cfRule type="cellIs" priority="33" operator="equal" aboveAverage="0" equalAverage="0" bottom="0" percent="0" rank="0" text="" dxfId="89">
      <formula>"Incomplete"</formula>
    </cfRule>
  </conditionalFormatting>
  <conditionalFormatting sqref="V999">
    <cfRule type="cellIs" priority="34" operator="equal" aboveAverage="0" equalAverage="0" bottom="0" percent="0" rank="0" text="" dxfId="90">
      <formula>"Incomplete"</formula>
    </cfRule>
    <cfRule type="cellIs" priority="35" operator="equal" aboveAverage="0" equalAverage="0" bottom="0" percent="0" rank="0" text="" dxfId="91">
      <formula>"Detained"</formula>
    </cfRule>
    <cfRule type="cellIs" priority="36" operator="equal" aboveAverage="0" equalAverage="0" bottom="0" percent="0" rank="0" text="" dxfId="92">
      <formula>"Promoted"</formula>
    </cfRule>
  </conditionalFormatting>
  <conditionalFormatting sqref="S999 S1002 S1004:S1008">
    <cfRule type="cellIs" priority="37" operator="between" aboveAverage="0" equalAverage="0" bottom="0" percent="0" rank="0" text="" dxfId="93">
      <formula>0.0001</formula>
      <formula>49.999</formula>
    </cfRule>
  </conditionalFormatting>
  <conditionalFormatting sqref="H999:Q999 N1000:N1001 N1002:Q1002 N1003 N1004:Q1008 H1005:M1005">
    <cfRule type="cellIs" priority="38" operator="between" aboveAverage="0" equalAverage="0" bottom="0" percent="0" rank="0" text="" dxfId="94">
      <formula>0.0001</formula>
      <formula>49.999</formula>
    </cfRule>
  </conditionalFormatting>
  <conditionalFormatting sqref="V983:V995">
    <cfRule type="cellIs" priority="39" operator="equal" aboveAverage="0" equalAverage="0" bottom="0" percent="0" rank="0" text="" dxfId="95">
      <formula>"Detained"</formula>
    </cfRule>
    <cfRule type="cellIs" priority="40" operator="equal" aboveAverage="0" equalAverage="0" bottom="0" percent="0" rank="0" text="" dxfId="96">
      <formula>"Promoted"</formula>
    </cfRule>
    <cfRule type="cellIs" priority="41" operator="equal" aboveAverage="0" equalAverage="0" bottom="0" percent="0" rank="0" text="" dxfId="97">
      <formula>"Incomplete"</formula>
    </cfRule>
  </conditionalFormatting>
  <conditionalFormatting sqref="V980">
    <cfRule type="cellIs" priority="42" operator="equal" aboveAverage="0" equalAverage="0" bottom="0" percent="0" rank="0" text="" dxfId="98">
      <formula>"Incomplete"</formula>
    </cfRule>
    <cfRule type="cellIs" priority="43" operator="equal" aboveAverage="0" equalAverage="0" bottom="0" percent="0" rank="0" text="" dxfId="99">
      <formula>"Detained"</formula>
    </cfRule>
    <cfRule type="cellIs" priority="44" operator="equal" aboveAverage="0" equalAverage="0" bottom="0" percent="0" rank="0" text="" dxfId="100">
      <formula>"Promoted"</formula>
    </cfRule>
  </conditionalFormatting>
  <conditionalFormatting sqref="S980 S983 S985:S991">
    <cfRule type="cellIs" priority="45" operator="between" aboveAverage="0" equalAverage="0" bottom="0" percent="0" rank="0" text="" dxfId="101">
      <formula>0.0001</formula>
      <formula>49.999</formula>
    </cfRule>
  </conditionalFormatting>
  <conditionalFormatting sqref="H980:Q980 N981:N982 N983:Q983 N984 N985:Q991 H986:M986">
    <cfRule type="cellIs" priority="46" operator="between" aboveAverage="0" equalAverage="0" bottom="0" percent="0" rank="0" text="" dxfId="102">
      <formula>0.0001</formula>
      <formula>49.999</formula>
    </cfRule>
  </conditionalFormatting>
  <conditionalFormatting sqref="V966:V977">
    <cfRule type="cellIs" priority="47" operator="equal" aboveAverage="0" equalAverage="0" bottom="0" percent="0" rank="0" text="" dxfId="103">
      <formula>"Detained"</formula>
    </cfRule>
    <cfRule type="cellIs" priority="48" operator="equal" aboveAverage="0" equalAverage="0" bottom="0" percent="0" rank="0" text="" dxfId="104">
      <formula>"Promoted"</formula>
    </cfRule>
    <cfRule type="cellIs" priority="49" operator="equal" aboveAverage="0" equalAverage="0" bottom="0" percent="0" rank="0" text="" dxfId="105">
      <formula>"Incomplete"</formula>
    </cfRule>
  </conditionalFormatting>
  <conditionalFormatting sqref="V963">
    <cfRule type="cellIs" priority="50" operator="equal" aboveAverage="0" equalAverage="0" bottom="0" percent="0" rank="0" text="" dxfId="106">
      <formula>"Incomplete"</formula>
    </cfRule>
    <cfRule type="cellIs" priority="51" operator="equal" aboveAverage="0" equalAverage="0" bottom="0" percent="0" rank="0" text="" dxfId="107">
      <formula>"Detained"</formula>
    </cfRule>
    <cfRule type="cellIs" priority="52" operator="equal" aboveAverage="0" equalAverage="0" bottom="0" percent="0" rank="0" text="" dxfId="108">
      <formula>"Promoted"</formula>
    </cfRule>
  </conditionalFormatting>
  <conditionalFormatting sqref="S963 S966 S968:S972">
    <cfRule type="cellIs" priority="53" operator="between" aboveAverage="0" equalAverage="0" bottom="0" percent="0" rank="0" text="" dxfId="109">
      <formula>0.0001</formula>
      <formula>49.999</formula>
    </cfRule>
  </conditionalFormatting>
  <conditionalFormatting sqref="H963:Q963 N964:N965 N966:Q966 N967 N968:Q972 H969:M969">
    <cfRule type="cellIs" priority="54" operator="between" aboveAverage="0" equalAverage="0" bottom="0" percent="0" rank="0" text="" dxfId="110">
      <formula>0.0001</formula>
      <formula>49.999</formula>
    </cfRule>
  </conditionalFormatting>
  <conditionalFormatting sqref="V947:V959">
    <cfRule type="cellIs" priority="55" operator="equal" aboveAverage="0" equalAverage="0" bottom="0" percent="0" rank="0" text="" dxfId="111">
      <formula>"Detained"</formula>
    </cfRule>
    <cfRule type="cellIs" priority="56" operator="equal" aboveAverage="0" equalAverage="0" bottom="0" percent="0" rank="0" text="" dxfId="112">
      <formula>"Promoted"</formula>
    </cfRule>
    <cfRule type="cellIs" priority="57" operator="equal" aboveAverage="0" equalAverage="0" bottom="0" percent="0" rank="0" text="" dxfId="113">
      <formula>"Incomplete"</formula>
    </cfRule>
  </conditionalFormatting>
  <conditionalFormatting sqref="V944">
    <cfRule type="cellIs" priority="58" operator="equal" aboveAverage="0" equalAverage="0" bottom="0" percent="0" rank="0" text="" dxfId="114">
      <formula>"Incomplete"</formula>
    </cfRule>
    <cfRule type="cellIs" priority="59" operator="equal" aboveAverage="0" equalAverage="0" bottom="0" percent="0" rank="0" text="" dxfId="115">
      <formula>"Detained"</formula>
    </cfRule>
    <cfRule type="cellIs" priority="60" operator="equal" aboveAverage="0" equalAverage="0" bottom="0" percent="0" rank="0" text="" dxfId="116">
      <formula>"Promoted"</formula>
    </cfRule>
  </conditionalFormatting>
  <conditionalFormatting sqref="S944 S947 S949:S955">
    <cfRule type="cellIs" priority="61" operator="between" aboveAverage="0" equalAverage="0" bottom="0" percent="0" rank="0" text="" dxfId="117">
      <formula>0.0001</formula>
      <formula>49.999</formula>
    </cfRule>
  </conditionalFormatting>
  <conditionalFormatting sqref="H944:Q944 N945:N946 N947:Q947 N948 N949:Q955 H950:M950">
    <cfRule type="cellIs" priority="62" operator="between" aboveAverage="0" equalAverage="0" bottom="0" percent="0" rank="0" text="" dxfId="118">
      <formula>0.0001</formula>
      <formula>49.999</formula>
    </cfRule>
  </conditionalFormatting>
  <conditionalFormatting sqref="V930:V940">
    <cfRule type="cellIs" priority="63" operator="equal" aboveAverage="0" equalAverage="0" bottom="0" percent="0" rank="0" text="" dxfId="119">
      <formula>"Detained"</formula>
    </cfRule>
    <cfRule type="cellIs" priority="64" operator="equal" aboveAverage="0" equalAverage="0" bottom="0" percent="0" rank="0" text="" dxfId="120">
      <formula>"Promoted"</formula>
    </cfRule>
    <cfRule type="cellIs" priority="65" operator="equal" aboveAverage="0" equalAverage="0" bottom="0" percent="0" rank="0" text="" dxfId="121">
      <formula>"Incomplete"</formula>
    </cfRule>
  </conditionalFormatting>
  <conditionalFormatting sqref="V927">
    <cfRule type="cellIs" priority="66" operator="equal" aboveAverage="0" equalAverage="0" bottom="0" percent="0" rank="0" text="" dxfId="122">
      <formula>"Incomplete"</formula>
    </cfRule>
    <cfRule type="cellIs" priority="67" operator="equal" aboveAverage="0" equalAverage="0" bottom="0" percent="0" rank="0" text="" dxfId="123">
      <formula>"Detained"</formula>
    </cfRule>
    <cfRule type="cellIs" priority="68" operator="equal" aboveAverage="0" equalAverage="0" bottom="0" percent="0" rank="0" text="" dxfId="124">
      <formula>"Promoted"</formula>
    </cfRule>
  </conditionalFormatting>
  <conditionalFormatting sqref="S927 S930 S932:S936">
    <cfRule type="cellIs" priority="69" operator="between" aboveAverage="0" equalAverage="0" bottom="0" percent="0" rank="0" text="" dxfId="125">
      <formula>0.0001</formula>
      <formula>49.999</formula>
    </cfRule>
  </conditionalFormatting>
  <conditionalFormatting sqref="H927:Q927 N928:N929 N930:Q930 N931 N932:Q936 H933:M933">
    <cfRule type="cellIs" priority="70" operator="between" aboveAverage="0" equalAverage="0" bottom="0" percent="0" rank="0" text="" dxfId="126">
      <formula>0.0001</formula>
      <formula>49.999</formula>
    </cfRule>
  </conditionalFormatting>
  <conditionalFormatting sqref="V911:V923">
    <cfRule type="cellIs" priority="71" operator="equal" aboveAverage="0" equalAverage="0" bottom="0" percent="0" rank="0" text="" dxfId="127">
      <formula>"Detained"</formula>
    </cfRule>
    <cfRule type="cellIs" priority="72" operator="equal" aboveAverage="0" equalAverage="0" bottom="0" percent="0" rank="0" text="" dxfId="128">
      <formula>"Promoted"</formula>
    </cfRule>
    <cfRule type="cellIs" priority="73" operator="equal" aboveAverage="0" equalAverage="0" bottom="0" percent="0" rank="0" text="" dxfId="129">
      <formula>"Incomplete"</formula>
    </cfRule>
  </conditionalFormatting>
  <conditionalFormatting sqref="V908">
    <cfRule type="cellIs" priority="74" operator="equal" aboveAverage="0" equalAverage="0" bottom="0" percent="0" rank="0" text="" dxfId="130">
      <formula>"Incomplete"</formula>
    </cfRule>
    <cfRule type="cellIs" priority="75" operator="equal" aboveAverage="0" equalAverage="0" bottom="0" percent="0" rank="0" text="" dxfId="131">
      <formula>"Detained"</formula>
    </cfRule>
    <cfRule type="cellIs" priority="76" operator="equal" aboveAverage="0" equalAverage="0" bottom="0" percent="0" rank="0" text="" dxfId="132">
      <formula>"Promoted"</formula>
    </cfRule>
  </conditionalFormatting>
  <conditionalFormatting sqref="S908 S911 S913:S919">
    <cfRule type="cellIs" priority="77" operator="between" aboveAverage="0" equalAverage="0" bottom="0" percent="0" rank="0" text="" dxfId="133">
      <formula>0.0001</formula>
      <formula>49.999</formula>
    </cfRule>
  </conditionalFormatting>
  <conditionalFormatting sqref="H908:Q908 N909:N910 N911:Q911 N912 N913:Q919 H914:M914">
    <cfRule type="cellIs" priority="78" operator="between" aboveAverage="0" equalAverage="0" bottom="0" percent="0" rank="0" text="" dxfId="134">
      <formula>0.0001</formula>
      <formula>49.999</formula>
    </cfRule>
  </conditionalFormatting>
  <conditionalFormatting sqref="V894:V904">
    <cfRule type="cellIs" priority="79" operator="equal" aboveAverage="0" equalAverage="0" bottom="0" percent="0" rank="0" text="" dxfId="135">
      <formula>"Detained"</formula>
    </cfRule>
    <cfRule type="cellIs" priority="80" operator="equal" aboveAverage="0" equalAverage="0" bottom="0" percent="0" rank="0" text="" dxfId="136">
      <formula>"Promoted"</formula>
    </cfRule>
    <cfRule type="cellIs" priority="81" operator="equal" aboveAverage="0" equalAverage="0" bottom="0" percent="0" rank="0" text="" dxfId="137">
      <formula>"Incomplete"</formula>
    </cfRule>
  </conditionalFormatting>
  <conditionalFormatting sqref="V891">
    <cfRule type="cellIs" priority="82" operator="equal" aboveAverage="0" equalAverage="0" bottom="0" percent="0" rank="0" text="" dxfId="138">
      <formula>"Incomplete"</formula>
    </cfRule>
    <cfRule type="cellIs" priority="83" operator="equal" aboveAverage="0" equalAverage="0" bottom="0" percent="0" rank="0" text="" dxfId="139">
      <formula>"Detained"</formula>
    </cfRule>
    <cfRule type="cellIs" priority="84" operator="equal" aboveAverage="0" equalAverage="0" bottom="0" percent="0" rank="0" text="" dxfId="140">
      <formula>"Promoted"</formula>
    </cfRule>
  </conditionalFormatting>
  <conditionalFormatting sqref="S891 S894 S896:S900">
    <cfRule type="cellIs" priority="85" operator="between" aboveAverage="0" equalAverage="0" bottom="0" percent="0" rank="0" text="" dxfId="141">
      <formula>0.0001</formula>
      <formula>49.999</formula>
    </cfRule>
  </conditionalFormatting>
  <conditionalFormatting sqref="H891:Q891 N892:N893 N894:Q894 N895 N896:Q900 H897:M897">
    <cfRule type="cellIs" priority="86" operator="between" aboveAverage="0" equalAverage="0" bottom="0" percent="0" rank="0" text="" dxfId="142">
      <formula>0.0001</formula>
      <formula>49.999</formula>
    </cfRule>
  </conditionalFormatting>
  <conditionalFormatting sqref="V875:V887">
    <cfRule type="cellIs" priority="87" operator="equal" aboveAverage="0" equalAverage="0" bottom="0" percent="0" rank="0" text="" dxfId="143">
      <formula>"Detained"</formula>
    </cfRule>
    <cfRule type="cellIs" priority="88" operator="equal" aboveAverage="0" equalAverage="0" bottom="0" percent="0" rank="0" text="" dxfId="144">
      <formula>"Promoted"</formula>
    </cfRule>
    <cfRule type="cellIs" priority="89" operator="equal" aboveAverage="0" equalAverage="0" bottom="0" percent="0" rank="0" text="" dxfId="145">
      <formula>"Incomplete"</formula>
    </cfRule>
  </conditionalFormatting>
  <conditionalFormatting sqref="V872">
    <cfRule type="cellIs" priority="90" operator="equal" aboveAverage="0" equalAverage="0" bottom="0" percent="0" rank="0" text="" dxfId="146">
      <formula>"Incomplete"</formula>
    </cfRule>
    <cfRule type="cellIs" priority="91" operator="equal" aboveAverage="0" equalAverage="0" bottom="0" percent="0" rank="0" text="" dxfId="147">
      <formula>"Detained"</formula>
    </cfRule>
    <cfRule type="cellIs" priority="92" operator="equal" aboveAverage="0" equalAverage="0" bottom="0" percent="0" rank="0" text="" dxfId="148">
      <formula>"Promoted"</formula>
    </cfRule>
  </conditionalFormatting>
  <conditionalFormatting sqref="S872 S875 S877:S883">
    <cfRule type="cellIs" priority="93" operator="between" aboveAverage="0" equalAverage="0" bottom="0" percent="0" rank="0" text="" dxfId="149">
      <formula>0.0001</formula>
      <formula>49.999</formula>
    </cfRule>
  </conditionalFormatting>
  <conditionalFormatting sqref="H872:Q872 N873:N874 N875:Q875 N876 N877:Q883 H878:M878">
    <cfRule type="cellIs" priority="94" operator="between" aboveAverage="0" equalAverage="0" bottom="0" percent="0" rank="0" text="" dxfId="150">
      <formula>0.0001</formula>
      <formula>49.999</formula>
    </cfRule>
  </conditionalFormatting>
  <conditionalFormatting sqref="V858:V868">
    <cfRule type="cellIs" priority="95" operator="equal" aboveAverage="0" equalAverage="0" bottom="0" percent="0" rank="0" text="" dxfId="151">
      <formula>"Detained"</formula>
    </cfRule>
    <cfRule type="cellIs" priority="96" operator="equal" aboveAverage="0" equalAverage="0" bottom="0" percent="0" rank="0" text="" dxfId="152">
      <formula>"Promoted"</formula>
    </cfRule>
    <cfRule type="cellIs" priority="97" operator="equal" aboveAverage="0" equalAverage="0" bottom="0" percent="0" rank="0" text="" dxfId="153">
      <formula>"Incomplete"</formula>
    </cfRule>
  </conditionalFormatting>
  <conditionalFormatting sqref="V855">
    <cfRule type="cellIs" priority="98" operator="equal" aboveAverage="0" equalAverage="0" bottom="0" percent="0" rank="0" text="" dxfId="154">
      <formula>"Incomplete"</formula>
    </cfRule>
    <cfRule type="cellIs" priority="99" operator="equal" aboveAverage="0" equalAverage="0" bottom="0" percent="0" rank="0" text="" dxfId="155">
      <formula>"Detained"</formula>
    </cfRule>
    <cfRule type="cellIs" priority="100" operator="equal" aboveAverage="0" equalAverage="0" bottom="0" percent="0" rank="0" text="" dxfId="156">
      <formula>"Promoted"</formula>
    </cfRule>
  </conditionalFormatting>
  <conditionalFormatting sqref="S855 S858 S860:S864">
    <cfRule type="cellIs" priority="101" operator="between" aboveAverage="0" equalAverage="0" bottom="0" percent="0" rank="0" text="" dxfId="157">
      <formula>0.0001</formula>
      <formula>49.999</formula>
    </cfRule>
  </conditionalFormatting>
  <conditionalFormatting sqref="H855:Q855 N856:N857 N858:Q858 N859 N860:Q864 H861:M861">
    <cfRule type="cellIs" priority="102" operator="between" aboveAverage="0" equalAverage="0" bottom="0" percent="0" rank="0" text="" dxfId="158">
      <formula>0.0001</formula>
      <formula>49.999</formula>
    </cfRule>
  </conditionalFormatting>
  <conditionalFormatting sqref="V839:V851">
    <cfRule type="cellIs" priority="103" operator="equal" aboveAverage="0" equalAverage="0" bottom="0" percent="0" rank="0" text="" dxfId="159">
      <formula>"Detained"</formula>
    </cfRule>
    <cfRule type="cellIs" priority="104" operator="equal" aboveAverage="0" equalAverage="0" bottom="0" percent="0" rank="0" text="" dxfId="160">
      <formula>"Promoted"</formula>
    </cfRule>
    <cfRule type="cellIs" priority="105" operator="equal" aboveAverage="0" equalAverage="0" bottom="0" percent="0" rank="0" text="" dxfId="161">
      <formula>"Incomplete"</formula>
    </cfRule>
  </conditionalFormatting>
  <conditionalFormatting sqref="V836">
    <cfRule type="cellIs" priority="106" operator="equal" aboveAverage="0" equalAverage="0" bottom="0" percent="0" rank="0" text="" dxfId="162">
      <formula>"Incomplete"</formula>
    </cfRule>
    <cfRule type="cellIs" priority="107" operator="equal" aboveAverage="0" equalAverage="0" bottom="0" percent="0" rank="0" text="" dxfId="163">
      <formula>"Detained"</formula>
    </cfRule>
    <cfRule type="cellIs" priority="108" operator="equal" aboveAverage="0" equalAverage="0" bottom="0" percent="0" rank="0" text="" dxfId="164">
      <formula>"Promoted"</formula>
    </cfRule>
  </conditionalFormatting>
  <conditionalFormatting sqref="S836 S839 S841:S847">
    <cfRule type="cellIs" priority="109" operator="between" aboveAverage="0" equalAverage="0" bottom="0" percent="0" rank="0" text="" dxfId="165">
      <formula>0.0001</formula>
      <formula>49.999</formula>
    </cfRule>
  </conditionalFormatting>
  <conditionalFormatting sqref="H836:Q836 N837:N838 N839:Q839 N840 N841:Q847 H842:M842">
    <cfRule type="cellIs" priority="110" operator="between" aboveAverage="0" equalAverage="0" bottom="0" percent="0" rank="0" text="" dxfId="166">
      <formula>0.0001</formula>
      <formula>49.999</formula>
    </cfRule>
  </conditionalFormatting>
  <conditionalFormatting sqref="V822:V832">
    <cfRule type="cellIs" priority="111" operator="equal" aboveAverage="0" equalAverage="0" bottom="0" percent="0" rank="0" text="" dxfId="167">
      <formula>"Detained"</formula>
    </cfRule>
    <cfRule type="cellIs" priority="112" operator="equal" aboveAverage="0" equalAverage="0" bottom="0" percent="0" rank="0" text="" dxfId="168">
      <formula>"Promoted"</formula>
    </cfRule>
    <cfRule type="cellIs" priority="113" operator="equal" aboveAverage="0" equalAverage="0" bottom="0" percent="0" rank="0" text="" dxfId="169">
      <formula>"Incomplete"</formula>
    </cfRule>
  </conditionalFormatting>
  <conditionalFormatting sqref="V819">
    <cfRule type="cellIs" priority="114" operator="equal" aboveAverage="0" equalAverage="0" bottom="0" percent="0" rank="0" text="" dxfId="170">
      <formula>"Incomplete"</formula>
    </cfRule>
    <cfRule type="cellIs" priority="115" operator="equal" aboveAverage="0" equalAverage="0" bottom="0" percent="0" rank="0" text="" dxfId="171">
      <formula>"Detained"</formula>
    </cfRule>
    <cfRule type="cellIs" priority="116" operator="equal" aboveAverage="0" equalAverage="0" bottom="0" percent="0" rank="0" text="" dxfId="172">
      <formula>"Promoted"</formula>
    </cfRule>
  </conditionalFormatting>
  <conditionalFormatting sqref="S819 S822 S824:S828">
    <cfRule type="cellIs" priority="117" operator="between" aboveAverage="0" equalAverage="0" bottom="0" percent="0" rank="0" text="" dxfId="173">
      <formula>0.0001</formula>
      <formula>49.999</formula>
    </cfRule>
  </conditionalFormatting>
  <conditionalFormatting sqref="H819:Q819 N820:N821 N822:Q822 N823 N824:Q828 H825:M825">
    <cfRule type="cellIs" priority="118" operator="between" aboveAverage="0" equalAverage="0" bottom="0" percent="0" rank="0" text="" dxfId="174">
      <formula>0.0001</formula>
      <formula>49.999</formula>
    </cfRule>
  </conditionalFormatting>
  <conditionalFormatting sqref="V803:V815">
    <cfRule type="cellIs" priority="119" operator="equal" aboveAverage="0" equalAverage="0" bottom="0" percent="0" rank="0" text="" dxfId="175">
      <formula>"Detained"</formula>
    </cfRule>
    <cfRule type="cellIs" priority="120" operator="equal" aboveAverage="0" equalAverage="0" bottom="0" percent="0" rank="0" text="" dxfId="176">
      <formula>"Promoted"</formula>
    </cfRule>
    <cfRule type="cellIs" priority="121" operator="equal" aboveAverage="0" equalAverage="0" bottom="0" percent="0" rank="0" text="" dxfId="177">
      <formula>"Incomplete"</formula>
    </cfRule>
  </conditionalFormatting>
  <conditionalFormatting sqref="V800">
    <cfRule type="cellIs" priority="122" operator="equal" aboveAverage="0" equalAverage="0" bottom="0" percent="0" rank="0" text="" dxfId="178">
      <formula>"Incomplete"</formula>
    </cfRule>
    <cfRule type="cellIs" priority="123" operator="equal" aboveAverage="0" equalAverage="0" bottom="0" percent="0" rank="0" text="" dxfId="179">
      <formula>"Detained"</formula>
    </cfRule>
    <cfRule type="cellIs" priority="124" operator="equal" aboveAverage="0" equalAverage="0" bottom="0" percent="0" rank="0" text="" dxfId="180">
      <formula>"Promoted"</formula>
    </cfRule>
  </conditionalFormatting>
  <conditionalFormatting sqref="S800 S803 S805:S811">
    <cfRule type="cellIs" priority="125" operator="between" aboveAverage="0" equalAverage="0" bottom="0" percent="0" rank="0" text="" dxfId="181">
      <formula>0.0001</formula>
      <formula>49.999</formula>
    </cfRule>
  </conditionalFormatting>
  <conditionalFormatting sqref="H800:Q800 N801:N802 N803:Q803 N804 N805:Q811 H806:M806">
    <cfRule type="cellIs" priority="126" operator="between" aboveAverage="0" equalAverage="0" bottom="0" percent="0" rank="0" text="" dxfId="182">
      <formula>0.0001</formula>
      <formula>49.999</formula>
    </cfRule>
  </conditionalFormatting>
  <conditionalFormatting sqref="V786:V796">
    <cfRule type="cellIs" priority="127" operator="equal" aboveAverage="0" equalAverage="0" bottom="0" percent="0" rank="0" text="" dxfId="183">
      <formula>"Detained"</formula>
    </cfRule>
    <cfRule type="cellIs" priority="128" operator="equal" aboveAverage="0" equalAverage="0" bottom="0" percent="0" rank="0" text="" dxfId="184">
      <formula>"Promoted"</formula>
    </cfRule>
    <cfRule type="cellIs" priority="129" operator="equal" aboveAverage="0" equalAverage="0" bottom="0" percent="0" rank="0" text="" dxfId="185">
      <formula>"Incomplete"</formula>
    </cfRule>
  </conditionalFormatting>
  <conditionalFormatting sqref="V783">
    <cfRule type="cellIs" priority="130" operator="equal" aboveAverage="0" equalAverage="0" bottom="0" percent="0" rank="0" text="" dxfId="186">
      <formula>"Incomplete"</formula>
    </cfRule>
    <cfRule type="cellIs" priority="131" operator="equal" aboveAverage="0" equalAverage="0" bottom="0" percent="0" rank="0" text="" dxfId="187">
      <formula>"Detained"</formula>
    </cfRule>
    <cfRule type="cellIs" priority="132" operator="equal" aboveAverage="0" equalAverage="0" bottom="0" percent="0" rank="0" text="" dxfId="188">
      <formula>"Promoted"</formula>
    </cfRule>
  </conditionalFormatting>
  <conditionalFormatting sqref="S783 S786 S788:S792">
    <cfRule type="cellIs" priority="133" operator="between" aboveAverage="0" equalAverage="0" bottom="0" percent="0" rank="0" text="" dxfId="189">
      <formula>0.0001</formula>
      <formula>49.999</formula>
    </cfRule>
  </conditionalFormatting>
  <conditionalFormatting sqref="H783:Q783 N784:N785 N786:Q786 N787 N788:Q792 H789:M789">
    <cfRule type="cellIs" priority="134" operator="between" aboveAverage="0" equalAverage="0" bottom="0" percent="0" rank="0" text="" dxfId="190">
      <formula>0.0001</formula>
      <formula>49.999</formula>
    </cfRule>
  </conditionalFormatting>
  <conditionalFormatting sqref="V767:V779">
    <cfRule type="cellIs" priority="135" operator="equal" aboveAverage="0" equalAverage="0" bottom="0" percent="0" rank="0" text="" dxfId="191">
      <formula>"Detained"</formula>
    </cfRule>
    <cfRule type="cellIs" priority="136" operator="equal" aboveAverage="0" equalAverage="0" bottom="0" percent="0" rank="0" text="" dxfId="192">
      <formula>"Promoted"</formula>
    </cfRule>
    <cfRule type="cellIs" priority="137" operator="equal" aboveAverage="0" equalAverage="0" bottom="0" percent="0" rank="0" text="" dxfId="193">
      <formula>"Incomplete"</formula>
    </cfRule>
  </conditionalFormatting>
  <conditionalFormatting sqref="V764">
    <cfRule type="cellIs" priority="138" operator="equal" aboveAverage="0" equalAverage="0" bottom="0" percent="0" rank="0" text="" dxfId="194">
      <formula>"Incomplete"</formula>
    </cfRule>
    <cfRule type="cellIs" priority="139" operator="equal" aboveAverage="0" equalAverage="0" bottom="0" percent="0" rank="0" text="" dxfId="195">
      <formula>"Detained"</formula>
    </cfRule>
    <cfRule type="cellIs" priority="140" operator="equal" aboveAverage="0" equalAverage="0" bottom="0" percent="0" rank="0" text="" dxfId="196">
      <formula>"Promoted"</formula>
    </cfRule>
  </conditionalFormatting>
  <conditionalFormatting sqref="S764 S767 S769:S775">
    <cfRule type="cellIs" priority="141" operator="between" aboveAverage="0" equalAverage="0" bottom="0" percent="0" rank="0" text="" dxfId="197">
      <formula>0.0001</formula>
      <formula>49.999</formula>
    </cfRule>
  </conditionalFormatting>
  <conditionalFormatting sqref="H764:Q764 N765:N766 N767:Q767 N768 N769:Q775 H770:M770">
    <cfRule type="cellIs" priority="142" operator="between" aboveAverage="0" equalAverage="0" bottom="0" percent="0" rank="0" text="" dxfId="198">
      <formula>0.0001</formula>
      <formula>49.999</formula>
    </cfRule>
  </conditionalFormatting>
  <conditionalFormatting sqref="V750:V760">
    <cfRule type="cellIs" priority="143" operator="equal" aboveAverage="0" equalAverage="0" bottom="0" percent="0" rank="0" text="" dxfId="199">
      <formula>"Detained"</formula>
    </cfRule>
    <cfRule type="cellIs" priority="144" operator="equal" aboveAverage="0" equalAverage="0" bottom="0" percent="0" rank="0" text="" dxfId="200">
      <formula>"Promoted"</formula>
    </cfRule>
    <cfRule type="cellIs" priority="145" operator="equal" aboveAverage="0" equalAverage="0" bottom="0" percent="0" rank="0" text="" dxfId="201">
      <formula>"Incomplete"</formula>
    </cfRule>
  </conditionalFormatting>
  <conditionalFormatting sqref="V747">
    <cfRule type="cellIs" priority="146" operator="equal" aboveAverage="0" equalAverage="0" bottom="0" percent="0" rank="0" text="" dxfId="202">
      <formula>"Incomplete"</formula>
    </cfRule>
    <cfRule type="cellIs" priority="147" operator="equal" aboveAverage="0" equalAverage="0" bottom="0" percent="0" rank="0" text="" dxfId="203">
      <formula>"Detained"</formula>
    </cfRule>
    <cfRule type="cellIs" priority="148" operator="equal" aboveAverage="0" equalAverage="0" bottom="0" percent="0" rank="0" text="" dxfId="204">
      <formula>"Promoted"</formula>
    </cfRule>
  </conditionalFormatting>
  <conditionalFormatting sqref="S747 S750 S752:S756">
    <cfRule type="cellIs" priority="149" operator="between" aboveAverage="0" equalAverage="0" bottom="0" percent="0" rank="0" text="" dxfId="205">
      <formula>0.0001</formula>
      <formula>49.999</formula>
    </cfRule>
  </conditionalFormatting>
  <conditionalFormatting sqref="H747:Q747 N748:N749 N750:Q750 N751 N752:Q756 H753:M753">
    <cfRule type="cellIs" priority="150" operator="between" aboveAverage="0" equalAverage="0" bottom="0" percent="0" rank="0" text="" dxfId="206">
      <formula>0.0001</formula>
      <formula>49.999</formula>
    </cfRule>
  </conditionalFormatting>
  <conditionalFormatting sqref="V731:V743">
    <cfRule type="cellIs" priority="151" operator="equal" aboveAverage="0" equalAverage="0" bottom="0" percent="0" rank="0" text="" dxfId="207">
      <formula>"Detained"</formula>
    </cfRule>
    <cfRule type="cellIs" priority="152" operator="equal" aboveAverage="0" equalAverage="0" bottom="0" percent="0" rank="0" text="" dxfId="208">
      <formula>"Promoted"</formula>
    </cfRule>
    <cfRule type="cellIs" priority="153" operator="equal" aboveAverage="0" equalAverage="0" bottom="0" percent="0" rank="0" text="" dxfId="209">
      <formula>"Incomplete"</formula>
    </cfRule>
  </conditionalFormatting>
  <conditionalFormatting sqref="V728">
    <cfRule type="cellIs" priority="154" operator="equal" aboveAverage="0" equalAverage="0" bottom="0" percent="0" rank="0" text="" dxfId="210">
      <formula>"Incomplete"</formula>
    </cfRule>
    <cfRule type="cellIs" priority="155" operator="equal" aboveAverage="0" equalAverage="0" bottom="0" percent="0" rank="0" text="" dxfId="211">
      <formula>"Detained"</formula>
    </cfRule>
    <cfRule type="cellIs" priority="156" operator="equal" aboveAverage="0" equalAverage="0" bottom="0" percent="0" rank="0" text="" dxfId="212">
      <formula>"Promoted"</formula>
    </cfRule>
  </conditionalFormatting>
  <conditionalFormatting sqref="S728 S731 S733:S739">
    <cfRule type="cellIs" priority="157" operator="between" aboveAverage="0" equalAverage="0" bottom="0" percent="0" rank="0" text="" dxfId="213">
      <formula>0.0001</formula>
      <formula>49.999</formula>
    </cfRule>
  </conditionalFormatting>
  <conditionalFormatting sqref="H728:Q728 N729:N730 N731:Q731 N732 N733:Q739 H734:M734">
    <cfRule type="cellIs" priority="158" operator="between" aboveAverage="0" equalAverage="0" bottom="0" percent="0" rank="0" text="" dxfId="214">
      <formula>0.0001</formula>
      <formula>49.999</formula>
    </cfRule>
  </conditionalFormatting>
  <conditionalFormatting sqref="V714:V724">
    <cfRule type="cellIs" priority="159" operator="equal" aboveAverage="0" equalAverage="0" bottom="0" percent="0" rank="0" text="" dxfId="215">
      <formula>"Detained"</formula>
    </cfRule>
    <cfRule type="cellIs" priority="160" operator="equal" aboveAverage="0" equalAverage="0" bottom="0" percent="0" rank="0" text="" dxfId="216">
      <formula>"Promoted"</formula>
    </cfRule>
    <cfRule type="cellIs" priority="161" operator="equal" aboveAverage="0" equalAverage="0" bottom="0" percent="0" rank="0" text="" dxfId="217">
      <formula>"Incomplete"</formula>
    </cfRule>
  </conditionalFormatting>
  <conditionalFormatting sqref="V711">
    <cfRule type="cellIs" priority="162" operator="equal" aboveAverage="0" equalAverage="0" bottom="0" percent="0" rank="0" text="" dxfId="218">
      <formula>"Incomplete"</formula>
    </cfRule>
    <cfRule type="cellIs" priority="163" operator="equal" aboveAverage="0" equalAverage="0" bottom="0" percent="0" rank="0" text="" dxfId="219">
      <formula>"Detained"</formula>
    </cfRule>
    <cfRule type="cellIs" priority="164" operator="equal" aboveAverage="0" equalAverage="0" bottom="0" percent="0" rank="0" text="" dxfId="220">
      <formula>"Promoted"</formula>
    </cfRule>
  </conditionalFormatting>
  <conditionalFormatting sqref="S711 S714 S716:S720">
    <cfRule type="cellIs" priority="165" operator="between" aboveAverage="0" equalAverage="0" bottom="0" percent="0" rank="0" text="" dxfId="221">
      <formula>0.0001</formula>
      <formula>49.999</formula>
    </cfRule>
  </conditionalFormatting>
  <conditionalFormatting sqref="H711:Q711 N712:N713 N714:Q714 N715 N716:Q720 H717:M717">
    <cfRule type="cellIs" priority="166" operator="between" aboveAverage="0" equalAverage="0" bottom="0" percent="0" rank="0" text="" dxfId="222">
      <formula>0.0001</formula>
      <formula>49.999</formula>
    </cfRule>
  </conditionalFormatting>
  <conditionalFormatting sqref="V695:V707">
    <cfRule type="cellIs" priority="167" operator="equal" aboveAverage="0" equalAverage="0" bottom="0" percent="0" rank="0" text="" dxfId="223">
      <formula>"Detained"</formula>
    </cfRule>
    <cfRule type="cellIs" priority="168" operator="equal" aboveAverage="0" equalAverage="0" bottom="0" percent="0" rank="0" text="" dxfId="224">
      <formula>"Promoted"</formula>
    </cfRule>
    <cfRule type="cellIs" priority="169" operator="equal" aboveAverage="0" equalAverage="0" bottom="0" percent="0" rank="0" text="" dxfId="225">
      <formula>"Incomplete"</formula>
    </cfRule>
  </conditionalFormatting>
  <conditionalFormatting sqref="V692">
    <cfRule type="cellIs" priority="170" operator="equal" aboveAverage="0" equalAverage="0" bottom="0" percent="0" rank="0" text="" dxfId="226">
      <formula>"Incomplete"</formula>
    </cfRule>
    <cfRule type="cellIs" priority="171" operator="equal" aboveAverage="0" equalAverage="0" bottom="0" percent="0" rank="0" text="" dxfId="227">
      <formula>"Detained"</formula>
    </cfRule>
    <cfRule type="cellIs" priority="172" operator="equal" aboveAverage="0" equalAverage="0" bottom="0" percent="0" rank="0" text="" dxfId="228">
      <formula>"Promoted"</formula>
    </cfRule>
  </conditionalFormatting>
  <conditionalFormatting sqref="S692 S695 S697:S703">
    <cfRule type="cellIs" priority="173" operator="between" aboveAverage="0" equalAverage="0" bottom="0" percent="0" rank="0" text="" dxfId="229">
      <formula>0.0001</formula>
      <formula>49.999</formula>
    </cfRule>
  </conditionalFormatting>
  <conditionalFormatting sqref="H692:Q692 N693:N694 N695:Q695 N696 N697:Q703 H698:M698">
    <cfRule type="cellIs" priority="174" operator="between" aboveAverage="0" equalAverage="0" bottom="0" percent="0" rank="0" text="" dxfId="230">
      <formula>0.0001</formula>
      <formula>49.999</formula>
    </cfRule>
  </conditionalFormatting>
  <conditionalFormatting sqref="V678:V688">
    <cfRule type="cellIs" priority="175" operator="equal" aboveAverage="0" equalAverage="0" bottom="0" percent="0" rank="0" text="" dxfId="231">
      <formula>"Detained"</formula>
    </cfRule>
    <cfRule type="cellIs" priority="176" operator="equal" aboveAverage="0" equalAverage="0" bottom="0" percent="0" rank="0" text="" dxfId="232">
      <formula>"Promoted"</formula>
    </cfRule>
    <cfRule type="cellIs" priority="177" operator="equal" aboveAverage="0" equalAverage="0" bottom="0" percent="0" rank="0" text="" dxfId="233">
      <formula>"Incomplete"</formula>
    </cfRule>
  </conditionalFormatting>
  <conditionalFormatting sqref="V675">
    <cfRule type="cellIs" priority="178" operator="equal" aboveAverage="0" equalAverage="0" bottom="0" percent="0" rank="0" text="" dxfId="234">
      <formula>"Incomplete"</formula>
    </cfRule>
    <cfRule type="cellIs" priority="179" operator="equal" aboveAverage="0" equalAverage="0" bottom="0" percent="0" rank="0" text="" dxfId="235">
      <formula>"Detained"</formula>
    </cfRule>
    <cfRule type="cellIs" priority="180" operator="equal" aboveAverage="0" equalAverage="0" bottom="0" percent="0" rank="0" text="" dxfId="236">
      <formula>"Promoted"</formula>
    </cfRule>
  </conditionalFormatting>
  <conditionalFormatting sqref="S675 S678 S680:S684">
    <cfRule type="cellIs" priority="181" operator="between" aboveAverage="0" equalAverage="0" bottom="0" percent="0" rank="0" text="" dxfId="237">
      <formula>0.0001</formula>
      <formula>49.999</formula>
    </cfRule>
  </conditionalFormatting>
  <conditionalFormatting sqref="H675:Q675 N676:N677 N678:Q678 N679 N680:Q684 H681:M681">
    <cfRule type="cellIs" priority="182" operator="between" aboveAverage="0" equalAverage="0" bottom="0" percent="0" rank="0" text="" dxfId="238">
      <formula>0.0001</formula>
      <formula>49.999</formula>
    </cfRule>
  </conditionalFormatting>
  <conditionalFormatting sqref="V659:V671">
    <cfRule type="cellIs" priority="183" operator="equal" aboveAverage="0" equalAverage="0" bottom="0" percent="0" rank="0" text="" dxfId="239">
      <formula>"Detained"</formula>
    </cfRule>
    <cfRule type="cellIs" priority="184" operator="equal" aboveAverage="0" equalAverage="0" bottom="0" percent="0" rank="0" text="" dxfId="240">
      <formula>"Promoted"</formula>
    </cfRule>
    <cfRule type="cellIs" priority="185" operator="equal" aboveAverage="0" equalAverage="0" bottom="0" percent="0" rank="0" text="" dxfId="241">
      <formula>"Incomplete"</formula>
    </cfRule>
  </conditionalFormatting>
  <conditionalFormatting sqref="V656">
    <cfRule type="cellIs" priority="186" operator="equal" aboveAverage="0" equalAverage="0" bottom="0" percent="0" rank="0" text="" dxfId="242">
      <formula>"Incomplete"</formula>
    </cfRule>
    <cfRule type="cellIs" priority="187" operator="equal" aboveAverage="0" equalAverage="0" bottom="0" percent="0" rank="0" text="" dxfId="243">
      <formula>"Detained"</formula>
    </cfRule>
    <cfRule type="cellIs" priority="188" operator="equal" aboveAverage="0" equalAverage="0" bottom="0" percent="0" rank="0" text="" dxfId="244">
      <formula>"Promoted"</formula>
    </cfRule>
  </conditionalFormatting>
  <conditionalFormatting sqref="S656 S659 S661:S667">
    <cfRule type="cellIs" priority="189" operator="between" aboveAverage="0" equalAverage="0" bottom="0" percent="0" rank="0" text="" dxfId="245">
      <formula>0.0001</formula>
      <formula>49.999</formula>
    </cfRule>
  </conditionalFormatting>
  <conditionalFormatting sqref="H656:Q656 N657:N658 N659:Q659 N660 N661:Q667 H662:M662">
    <cfRule type="cellIs" priority="190" operator="between" aboveAverage="0" equalAverage="0" bottom="0" percent="0" rank="0" text="" dxfId="246">
      <formula>0.0001</formula>
      <formula>49.999</formula>
    </cfRule>
  </conditionalFormatting>
  <conditionalFormatting sqref="V642:V652">
    <cfRule type="cellIs" priority="191" operator="equal" aboveAverage="0" equalAverage="0" bottom="0" percent="0" rank="0" text="" dxfId="247">
      <formula>"Detained"</formula>
    </cfRule>
    <cfRule type="cellIs" priority="192" operator="equal" aboveAverage="0" equalAverage="0" bottom="0" percent="0" rank="0" text="" dxfId="248">
      <formula>"Promoted"</formula>
    </cfRule>
    <cfRule type="cellIs" priority="193" operator="equal" aboveAverage="0" equalAverage="0" bottom="0" percent="0" rank="0" text="" dxfId="249">
      <formula>"Incomplete"</formula>
    </cfRule>
  </conditionalFormatting>
  <conditionalFormatting sqref="V639">
    <cfRule type="cellIs" priority="194" operator="equal" aboveAverage="0" equalAverage="0" bottom="0" percent="0" rank="0" text="" dxfId="250">
      <formula>"Incomplete"</formula>
    </cfRule>
    <cfRule type="cellIs" priority="195" operator="equal" aboveAverage="0" equalAverage="0" bottom="0" percent="0" rank="0" text="" dxfId="251">
      <formula>"Detained"</formula>
    </cfRule>
    <cfRule type="cellIs" priority="196" operator="equal" aboveAverage="0" equalAverage="0" bottom="0" percent="0" rank="0" text="" dxfId="252">
      <formula>"Promoted"</formula>
    </cfRule>
  </conditionalFormatting>
  <conditionalFormatting sqref="S639 S642 S644:S648">
    <cfRule type="cellIs" priority="197" operator="between" aboveAverage="0" equalAverage="0" bottom="0" percent="0" rank="0" text="" dxfId="253">
      <formula>0.0001</formula>
      <formula>49.999</formula>
    </cfRule>
  </conditionalFormatting>
  <conditionalFormatting sqref="H639:Q639 N640:N641 N642:Q642 N643 N644:Q648 H645:M645">
    <cfRule type="cellIs" priority="198" operator="between" aboveAverage="0" equalAverage="0" bottom="0" percent="0" rank="0" text="" dxfId="254">
      <formula>0.0001</formula>
      <formula>49.999</formula>
    </cfRule>
  </conditionalFormatting>
  <conditionalFormatting sqref="V623:V635">
    <cfRule type="cellIs" priority="199" operator="equal" aboveAverage="0" equalAverage="0" bottom="0" percent="0" rank="0" text="" dxfId="255">
      <formula>"Detained"</formula>
    </cfRule>
    <cfRule type="cellIs" priority="200" operator="equal" aboveAverage="0" equalAverage="0" bottom="0" percent="0" rank="0" text="" dxfId="256">
      <formula>"Promoted"</formula>
    </cfRule>
    <cfRule type="cellIs" priority="201" operator="equal" aboveAverage="0" equalAverage="0" bottom="0" percent="0" rank="0" text="" dxfId="257">
      <formula>"Incomplete"</formula>
    </cfRule>
  </conditionalFormatting>
  <conditionalFormatting sqref="V620">
    <cfRule type="cellIs" priority="202" operator="equal" aboveAverage="0" equalAverage="0" bottom="0" percent="0" rank="0" text="" dxfId="258">
      <formula>"Incomplete"</formula>
    </cfRule>
    <cfRule type="cellIs" priority="203" operator="equal" aboveAverage="0" equalAverage="0" bottom="0" percent="0" rank="0" text="" dxfId="259">
      <formula>"Detained"</formula>
    </cfRule>
    <cfRule type="cellIs" priority="204" operator="equal" aboveAverage="0" equalAverage="0" bottom="0" percent="0" rank="0" text="" dxfId="260">
      <formula>"Promoted"</formula>
    </cfRule>
  </conditionalFormatting>
  <conditionalFormatting sqref="S620 S623 S625:S631">
    <cfRule type="cellIs" priority="205" operator="between" aboveAverage="0" equalAverage="0" bottom="0" percent="0" rank="0" text="" dxfId="261">
      <formula>0.0001</formula>
      <formula>49.999</formula>
    </cfRule>
  </conditionalFormatting>
  <conditionalFormatting sqref="H620:Q620 N621:N622 N623:Q623 N624 N625:Q631 H626:M626">
    <cfRule type="cellIs" priority="206" operator="between" aboveAverage="0" equalAverage="0" bottom="0" percent="0" rank="0" text="" dxfId="262">
      <formula>0.0001</formula>
      <formula>49.999</formula>
    </cfRule>
  </conditionalFormatting>
  <conditionalFormatting sqref="V606:V616">
    <cfRule type="cellIs" priority="207" operator="equal" aboveAverage="0" equalAverage="0" bottom="0" percent="0" rank="0" text="" dxfId="263">
      <formula>"Detained"</formula>
    </cfRule>
    <cfRule type="cellIs" priority="208" operator="equal" aboveAverage="0" equalAverage="0" bottom="0" percent="0" rank="0" text="" dxfId="264">
      <formula>"Promoted"</formula>
    </cfRule>
    <cfRule type="cellIs" priority="209" operator="equal" aboveAverage="0" equalAverage="0" bottom="0" percent="0" rank="0" text="" dxfId="265">
      <formula>"Incomplete"</formula>
    </cfRule>
  </conditionalFormatting>
  <conditionalFormatting sqref="V603">
    <cfRule type="cellIs" priority="210" operator="equal" aboveAverage="0" equalAverage="0" bottom="0" percent="0" rank="0" text="" dxfId="266">
      <formula>"Incomplete"</formula>
    </cfRule>
    <cfRule type="cellIs" priority="211" operator="equal" aboveAverage="0" equalAverage="0" bottom="0" percent="0" rank="0" text="" dxfId="267">
      <formula>"Detained"</formula>
    </cfRule>
    <cfRule type="cellIs" priority="212" operator="equal" aboveAverage="0" equalAverage="0" bottom="0" percent="0" rank="0" text="" dxfId="268">
      <formula>"Promoted"</formula>
    </cfRule>
  </conditionalFormatting>
  <conditionalFormatting sqref="S603 S606 S608:S612">
    <cfRule type="cellIs" priority="213" operator="between" aboveAverage="0" equalAverage="0" bottom="0" percent="0" rank="0" text="" dxfId="269">
      <formula>0.0001</formula>
      <formula>49.999</formula>
    </cfRule>
  </conditionalFormatting>
  <conditionalFormatting sqref="H603:Q603 N604:N605 N606:Q606 N607 N608:Q612 H609:M609">
    <cfRule type="cellIs" priority="214" operator="between" aboveAverage="0" equalAverage="0" bottom="0" percent="0" rank="0" text="" dxfId="270">
      <formula>0.0001</formula>
      <formula>49.999</formula>
    </cfRule>
  </conditionalFormatting>
  <conditionalFormatting sqref="V587:V599">
    <cfRule type="cellIs" priority="215" operator="equal" aboveAverage="0" equalAverage="0" bottom="0" percent="0" rank="0" text="" dxfId="271">
      <formula>"Detained"</formula>
    </cfRule>
    <cfRule type="cellIs" priority="216" operator="equal" aboveAverage="0" equalAverage="0" bottom="0" percent="0" rank="0" text="" dxfId="272">
      <formula>"Promoted"</formula>
    </cfRule>
    <cfRule type="cellIs" priority="217" operator="equal" aboveAverage="0" equalAverage="0" bottom="0" percent="0" rank="0" text="" dxfId="273">
      <formula>"Incomplete"</formula>
    </cfRule>
  </conditionalFormatting>
  <conditionalFormatting sqref="V584">
    <cfRule type="cellIs" priority="218" operator="equal" aboveAverage="0" equalAverage="0" bottom="0" percent="0" rank="0" text="" dxfId="274">
      <formula>"Incomplete"</formula>
    </cfRule>
    <cfRule type="cellIs" priority="219" operator="equal" aboveAverage="0" equalAverage="0" bottom="0" percent="0" rank="0" text="" dxfId="275">
      <formula>"Detained"</formula>
    </cfRule>
    <cfRule type="cellIs" priority="220" operator="equal" aboveAverage="0" equalAverage="0" bottom="0" percent="0" rank="0" text="" dxfId="276">
      <formula>"Promoted"</formula>
    </cfRule>
  </conditionalFormatting>
  <conditionalFormatting sqref="S584 S587 S589:S595">
    <cfRule type="cellIs" priority="221" operator="between" aboveAverage="0" equalAverage="0" bottom="0" percent="0" rank="0" text="" dxfId="277">
      <formula>0.0001</formula>
      <formula>49.999</formula>
    </cfRule>
  </conditionalFormatting>
  <conditionalFormatting sqref="H584:Q584 N585:N586 N587:Q587 N588 N589:Q595 H590:M590">
    <cfRule type="cellIs" priority="222" operator="between" aboveAverage="0" equalAverage="0" bottom="0" percent="0" rank="0" text="" dxfId="278">
      <formula>0.0001</formula>
      <formula>49.999</formula>
    </cfRule>
  </conditionalFormatting>
  <conditionalFormatting sqref="V570:V580">
    <cfRule type="cellIs" priority="223" operator="equal" aboveAverage="0" equalAverage="0" bottom="0" percent="0" rank="0" text="" dxfId="279">
      <formula>"Detained"</formula>
    </cfRule>
    <cfRule type="cellIs" priority="224" operator="equal" aboveAverage="0" equalAverage="0" bottom="0" percent="0" rank="0" text="" dxfId="280">
      <formula>"Promoted"</formula>
    </cfRule>
    <cfRule type="cellIs" priority="225" operator="equal" aboveAverage="0" equalAverage="0" bottom="0" percent="0" rank="0" text="" dxfId="281">
      <formula>"Incomplete"</formula>
    </cfRule>
  </conditionalFormatting>
  <conditionalFormatting sqref="V567">
    <cfRule type="cellIs" priority="226" operator="equal" aboveAverage="0" equalAverage="0" bottom="0" percent="0" rank="0" text="" dxfId="282">
      <formula>"Incomplete"</formula>
    </cfRule>
    <cfRule type="cellIs" priority="227" operator="equal" aboveAverage="0" equalAverage="0" bottom="0" percent="0" rank="0" text="" dxfId="283">
      <formula>"Detained"</formula>
    </cfRule>
    <cfRule type="cellIs" priority="228" operator="equal" aboveAverage="0" equalAverage="0" bottom="0" percent="0" rank="0" text="" dxfId="284">
      <formula>"Promoted"</formula>
    </cfRule>
  </conditionalFormatting>
  <conditionalFormatting sqref="S567 S570 S572:S576">
    <cfRule type="cellIs" priority="229" operator="between" aboveAverage="0" equalAverage="0" bottom="0" percent="0" rank="0" text="" dxfId="285">
      <formula>0.0001</formula>
      <formula>49.999</formula>
    </cfRule>
  </conditionalFormatting>
  <conditionalFormatting sqref="H567:Q567 N568:N569 N570:Q570 N571 N572:Q576 H573:M573">
    <cfRule type="cellIs" priority="230" operator="between" aboveAverage="0" equalAverage="0" bottom="0" percent="0" rank="0" text="" dxfId="286">
      <formula>0.0001</formula>
      <formula>49.999</formula>
    </cfRule>
  </conditionalFormatting>
  <conditionalFormatting sqref="V551:V563">
    <cfRule type="cellIs" priority="231" operator="equal" aboveAverage="0" equalAverage="0" bottom="0" percent="0" rank="0" text="" dxfId="287">
      <formula>"Detained"</formula>
    </cfRule>
    <cfRule type="cellIs" priority="232" operator="equal" aboveAverage="0" equalAverage="0" bottom="0" percent="0" rank="0" text="" dxfId="288">
      <formula>"Promoted"</formula>
    </cfRule>
    <cfRule type="cellIs" priority="233" operator="equal" aboveAverage="0" equalAverage="0" bottom="0" percent="0" rank="0" text="" dxfId="289">
      <formula>"Incomplete"</formula>
    </cfRule>
  </conditionalFormatting>
  <conditionalFormatting sqref="V548">
    <cfRule type="cellIs" priority="234" operator="equal" aboveAverage="0" equalAverage="0" bottom="0" percent="0" rank="0" text="" dxfId="290">
      <formula>"Incomplete"</formula>
    </cfRule>
    <cfRule type="cellIs" priority="235" operator="equal" aboveAverage="0" equalAverage="0" bottom="0" percent="0" rank="0" text="" dxfId="291">
      <formula>"Detained"</formula>
    </cfRule>
    <cfRule type="cellIs" priority="236" operator="equal" aboveAverage="0" equalAverage="0" bottom="0" percent="0" rank="0" text="" dxfId="292">
      <formula>"Promoted"</formula>
    </cfRule>
  </conditionalFormatting>
  <conditionalFormatting sqref="S548 S551 S553:S559">
    <cfRule type="cellIs" priority="237" operator="between" aboveAverage="0" equalAverage="0" bottom="0" percent="0" rank="0" text="" dxfId="293">
      <formula>0.0001</formula>
      <formula>49.999</formula>
    </cfRule>
  </conditionalFormatting>
  <conditionalFormatting sqref="H548:Q548 N549:N550 N551:Q551 N552 N553:Q559 H554:M554">
    <cfRule type="cellIs" priority="238" operator="between" aboveAverage="0" equalAverage="0" bottom="0" percent="0" rank="0" text="" dxfId="294">
      <formula>0.0001</formula>
      <formula>49.999</formula>
    </cfRule>
  </conditionalFormatting>
  <conditionalFormatting sqref="V534:V544">
    <cfRule type="cellIs" priority="239" operator="equal" aboveAverage="0" equalAverage="0" bottom="0" percent="0" rank="0" text="" dxfId="295">
      <formula>"Detained"</formula>
    </cfRule>
    <cfRule type="cellIs" priority="240" operator="equal" aboveAverage="0" equalAverage="0" bottom="0" percent="0" rank="0" text="" dxfId="296">
      <formula>"Promoted"</formula>
    </cfRule>
    <cfRule type="cellIs" priority="241" operator="equal" aboveAverage="0" equalAverage="0" bottom="0" percent="0" rank="0" text="" dxfId="297">
      <formula>"Incomplete"</formula>
    </cfRule>
  </conditionalFormatting>
  <conditionalFormatting sqref="V531">
    <cfRule type="cellIs" priority="242" operator="equal" aboveAverage="0" equalAverage="0" bottom="0" percent="0" rank="0" text="" dxfId="298">
      <formula>"Incomplete"</formula>
    </cfRule>
    <cfRule type="cellIs" priority="243" operator="equal" aboveAverage="0" equalAverage="0" bottom="0" percent="0" rank="0" text="" dxfId="299">
      <formula>"Detained"</formula>
    </cfRule>
    <cfRule type="cellIs" priority="244" operator="equal" aboveAverage="0" equalAverage="0" bottom="0" percent="0" rank="0" text="" dxfId="300">
      <formula>"Promoted"</formula>
    </cfRule>
  </conditionalFormatting>
  <conditionalFormatting sqref="S531 S534 S536:S540">
    <cfRule type="cellIs" priority="245" operator="between" aboveAverage="0" equalAverage="0" bottom="0" percent="0" rank="0" text="" dxfId="301">
      <formula>0.0001</formula>
      <formula>49.999</formula>
    </cfRule>
  </conditionalFormatting>
  <conditionalFormatting sqref="H531:Q531 N532:N533 N534:Q534 N535 N536:Q540 H537:M537">
    <cfRule type="cellIs" priority="246" operator="between" aboveAverage="0" equalAverage="0" bottom="0" percent="0" rank="0" text="" dxfId="302">
      <formula>0.0001</formula>
      <formula>49.999</formula>
    </cfRule>
  </conditionalFormatting>
  <conditionalFormatting sqref="V515:V527">
    <cfRule type="cellIs" priority="247" operator="equal" aboveAverage="0" equalAverage="0" bottom="0" percent="0" rank="0" text="" dxfId="303">
      <formula>"Detained"</formula>
    </cfRule>
    <cfRule type="cellIs" priority="248" operator="equal" aboveAverage="0" equalAverage="0" bottom="0" percent="0" rank="0" text="" dxfId="304">
      <formula>"Promoted"</formula>
    </cfRule>
    <cfRule type="cellIs" priority="249" operator="equal" aboveAverage="0" equalAverage="0" bottom="0" percent="0" rank="0" text="" dxfId="305">
      <formula>"Incomplete"</formula>
    </cfRule>
  </conditionalFormatting>
  <conditionalFormatting sqref="V512">
    <cfRule type="cellIs" priority="250" operator="equal" aboveAverage="0" equalAverage="0" bottom="0" percent="0" rank="0" text="" dxfId="306">
      <formula>"Incomplete"</formula>
    </cfRule>
    <cfRule type="cellIs" priority="251" operator="equal" aboveAverage="0" equalAverage="0" bottom="0" percent="0" rank="0" text="" dxfId="307">
      <formula>"Detained"</formula>
    </cfRule>
    <cfRule type="cellIs" priority="252" operator="equal" aboveAverage="0" equalAverage="0" bottom="0" percent="0" rank="0" text="" dxfId="308">
      <formula>"Promoted"</formula>
    </cfRule>
  </conditionalFormatting>
  <conditionalFormatting sqref="S512 S515 S517:S523">
    <cfRule type="cellIs" priority="253" operator="between" aboveAverage="0" equalAverage="0" bottom="0" percent="0" rank="0" text="" dxfId="309">
      <formula>0.0001</formula>
      <formula>49.999</formula>
    </cfRule>
  </conditionalFormatting>
  <conditionalFormatting sqref="H512:Q512 N513:N514 N515:Q515 N516 N517:Q523 H518:M518">
    <cfRule type="cellIs" priority="254" operator="between" aboveAverage="0" equalAverage="0" bottom="0" percent="0" rank="0" text="" dxfId="310">
      <formula>0.0001</formula>
      <formula>49.999</formula>
    </cfRule>
  </conditionalFormatting>
  <conditionalFormatting sqref="V498:V508">
    <cfRule type="cellIs" priority="255" operator="equal" aboveAverage="0" equalAverage="0" bottom="0" percent="0" rank="0" text="" dxfId="311">
      <formula>"Detained"</formula>
    </cfRule>
    <cfRule type="cellIs" priority="256" operator="equal" aboveAverage="0" equalAverage="0" bottom="0" percent="0" rank="0" text="" dxfId="312">
      <formula>"Promoted"</formula>
    </cfRule>
    <cfRule type="cellIs" priority="257" operator="equal" aboveAverage="0" equalAverage="0" bottom="0" percent="0" rank="0" text="" dxfId="313">
      <formula>"Incomplete"</formula>
    </cfRule>
  </conditionalFormatting>
  <conditionalFormatting sqref="V495">
    <cfRule type="cellIs" priority="258" operator="equal" aboveAverage="0" equalAverage="0" bottom="0" percent="0" rank="0" text="" dxfId="314">
      <formula>"Incomplete"</formula>
    </cfRule>
    <cfRule type="cellIs" priority="259" operator="equal" aboveAverage="0" equalAverage="0" bottom="0" percent="0" rank="0" text="" dxfId="315">
      <formula>"Detained"</formula>
    </cfRule>
    <cfRule type="cellIs" priority="260" operator="equal" aboveAverage="0" equalAverage="0" bottom="0" percent="0" rank="0" text="" dxfId="316">
      <formula>"Promoted"</formula>
    </cfRule>
  </conditionalFormatting>
  <conditionalFormatting sqref="S495 S498 S500:S504">
    <cfRule type="cellIs" priority="261" operator="between" aboveAverage="0" equalAverage="0" bottom="0" percent="0" rank="0" text="" dxfId="317">
      <formula>0.0001</formula>
      <formula>49.999</formula>
    </cfRule>
  </conditionalFormatting>
  <conditionalFormatting sqref="H495:Q495 N496:N497 N498:Q498 N499 N500:Q504 H501:M501">
    <cfRule type="cellIs" priority="262" operator="between" aboveAverage="0" equalAverage="0" bottom="0" percent="0" rank="0" text="" dxfId="318">
      <formula>0.0001</formula>
      <formula>49.999</formula>
    </cfRule>
  </conditionalFormatting>
  <conditionalFormatting sqref="V479:V491">
    <cfRule type="cellIs" priority="263" operator="equal" aboveAverage="0" equalAverage="0" bottom="0" percent="0" rank="0" text="" dxfId="319">
      <formula>"Detained"</formula>
    </cfRule>
    <cfRule type="cellIs" priority="264" operator="equal" aboveAverage="0" equalAverage="0" bottom="0" percent="0" rank="0" text="" dxfId="320">
      <formula>"Promoted"</formula>
    </cfRule>
    <cfRule type="cellIs" priority="265" operator="equal" aboveAverage="0" equalAverage="0" bottom="0" percent="0" rank="0" text="" dxfId="321">
      <formula>"Incomplete"</formula>
    </cfRule>
  </conditionalFormatting>
  <conditionalFormatting sqref="V476">
    <cfRule type="cellIs" priority="266" operator="equal" aboveAverage="0" equalAverage="0" bottom="0" percent="0" rank="0" text="" dxfId="322">
      <formula>"Incomplete"</formula>
    </cfRule>
    <cfRule type="cellIs" priority="267" operator="equal" aboveAverage="0" equalAverage="0" bottom="0" percent="0" rank="0" text="" dxfId="323">
      <formula>"Detained"</formula>
    </cfRule>
    <cfRule type="cellIs" priority="268" operator="equal" aboveAverage="0" equalAverage="0" bottom="0" percent="0" rank="0" text="" dxfId="324">
      <formula>"Promoted"</formula>
    </cfRule>
  </conditionalFormatting>
  <conditionalFormatting sqref="S476 S479 S481:S487">
    <cfRule type="cellIs" priority="269" operator="between" aboveAverage="0" equalAverage="0" bottom="0" percent="0" rank="0" text="" dxfId="325">
      <formula>0.0001</formula>
      <formula>49.999</formula>
    </cfRule>
  </conditionalFormatting>
  <conditionalFormatting sqref="H476:Q476 N477:N478 N479:Q479 N480 N481:Q487 H482:M482">
    <cfRule type="cellIs" priority="270" operator="between" aboveAverage="0" equalAverage="0" bottom="0" percent="0" rank="0" text="" dxfId="326">
      <formula>0.0001</formula>
      <formula>49.999</formula>
    </cfRule>
  </conditionalFormatting>
  <conditionalFormatting sqref="V462:V472">
    <cfRule type="cellIs" priority="271" operator="equal" aboveAverage="0" equalAverage="0" bottom="0" percent="0" rank="0" text="" dxfId="327">
      <formula>"Detained"</formula>
    </cfRule>
    <cfRule type="cellIs" priority="272" operator="equal" aboveAverage="0" equalAverage="0" bottom="0" percent="0" rank="0" text="" dxfId="328">
      <formula>"Promoted"</formula>
    </cfRule>
    <cfRule type="cellIs" priority="273" operator="equal" aboveAverage="0" equalAverage="0" bottom="0" percent="0" rank="0" text="" dxfId="329">
      <formula>"Incomplete"</formula>
    </cfRule>
  </conditionalFormatting>
  <conditionalFormatting sqref="V443:V459">
    <cfRule type="cellIs" priority="274" operator="equal" aboveAverage="0" equalAverage="0" bottom="0" percent="0" rank="0" text="" dxfId="330">
      <formula>"Incomplete"</formula>
    </cfRule>
    <cfRule type="cellIs" priority="275" operator="equal" aboveAverage="0" equalAverage="0" bottom="0" percent="0" rank="0" text="" dxfId="331">
      <formula>"Detained"</formula>
    </cfRule>
    <cfRule type="cellIs" priority="276" operator="equal" aboveAverage="0" equalAverage="0" bottom="0" percent="0" rank="0" text="" dxfId="332">
      <formula>"Promoted"</formula>
    </cfRule>
  </conditionalFormatting>
  <conditionalFormatting sqref="S459 S462 S464:S468">
    <cfRule type="cellIs" priority="277" operator="between" aboveAverage="0" equalAverage="0" bottom="0" percent="0" rank="0" text="" dxfId="333">
      <formula>0.0001</formula>
      <formula>49.999</formula>
    </cfRule>
  </conditionalFormatting>
  <conditionalFormatting sqref="H459:Q459 N460:N461 N462:Q462 N463 N464:Q468 H465:M465">
    <cfRule type="cellIs" priority="278" operator="between" aboveAverage="0" equalAverage="0" bottom="0" percent="0" rank="0" text="" dxfId="334">
      <formula>0.0001</formula>
      <formula>49.999</formula>
    </cfRule>
  </conditionalFormatting>
  <conditionalFormatting sqref="V426:V440">
    <cfRule type="cellIs" priority="279" operator="equal" aboveAverage="0" equalAverage="0" bottom="0" percent="0" rank="0" text="" dxfId="335">
      <formula>"Incomplete"</formula>
    </cfRule>
    <cfRule type="cellIs" priority="280" operator="equal" aboveAverage="0" equalAverage="0" bottom="0" percent="0" rank="0" text="" dxfId="336">
      <formula>"Detained"</formula>
    </cfRule>
    <cfRule type="cellIs" priority="281" operator="equal" aboveAverage="0" equalAverage="0" bottom="0" percent="0" rank="0" text="" dxfId="337">
      <formula>"Promoted"</formula>
    </cfRule>
  </conditionalFormatting>
  <conditionalFormatting sqref="S440 S443 S445:S451">
    <cfRule type="cellIs" priority="282" operator="between" aboveAverage="0" equalAverage="0" bottom="0" percent="0" rank="0" text="" dxfId="338">
      <formula>0.0001</formula>
      <formula>49.999</formula>
    </cfRule>
  </conditionalFormatting>
  <conditionalFormatting sqref="H440:Q440 N441:N442 N443:Q443 N444 N445:Q451 H446:M446">
    <cfRule type="cellIs" priority="283" operator="between" aboveAverage="0" equalAverage="0" bottom="0" percent="0" rank="0" text="" dxfId="339">
      <formula>0.0001</formula>
      <formula>49.999</formula>
    </cfRule>
  </conditionalFormatting>
  <conditionalFormatting sqref="V423">
    <cfRule type="cellIs" priority="284" operator="equal" aboveAverage="0" equalAverage="0" bottom="0" percent="0" rank="0" text="" dxfId="340">
      <formula>"Incomplete"</formula>
    </cfRule>
    <cfRule type="cellIs" priority="285" operator="equal" aboveAverage="0" equalAverage="0" bottom="0" percent="0" rank="0" text="" dxfId="341">
      <formula>"Detained"</formula>
    </cfRule>
    <cfRule type="cellIs" priority="286" operator="equal" aboveAverage="0" equalAverage="0" bottom="0" percent="0" rank="0" text="" dxfId="342">
      <formula>"Promoted"</formula>
    </cfRule>
  </conditionalFormatting>
  <conditionalFormatting sqref="S423 S426 S428:S432">
    <cfRule type="cellIs" priority="287" operator="between" aboveAverage="0" equalAverage="0" bottom="0" percent="0" rank="0" text="" dxfId="343">
      <formula>0.0001</formula>
      <formula>49.999</formula>
    </cfRule>
  </conditionalFormatting>
  <conditionalFormatting sqref="H423:Q423 N424:N425 N426:Q426 N427 N428:Q432 H429:M429">
    <cfRule type="cellIs" priority="288" operator="between" aboveAverage="0" equalAverage="0" bottom="0" percent="0" rank="0" text="" dxfId="344">
      <formula>0.0001</formula>
      <formula>49.999</formula>
    </cfRule>
  </conditionalFormatting>
  <conditionalFormatting sqref="V407:V419">
    <cfRule type="cellIs" priority="289" operator="equal" aboveAverage="0" equalAverage="0" bottom="0" percent="0" rank="0" text="" dxfId="345">
      <formula>"Detained"</formula>
    </cfRule>
    <cfRule type="cellIs" priority="290" operator="equal" aboveAverage="0" equalAverage="0" bottom="0" percent="0" rank="0" text="" dxfId="346">
      <formula>"Promoted"</formula>
    </cfRule>
    <cfRule type="cellIs" priority="291" operator="equal" aboveAverage="0" equalAverage="0" bottom="0" percent="0" rank="0" text="" dxfId="347">
      <formula>"Incomplete"</formula>
    </cfRule>
  </conditionalFormatting>
  <conditionalFormatting sqref="V404">
    <cfRule type="cellIs" priority="292" operator="equal" aboveAverage="0" equalAverage="0" bottom="0" percent="0" rank="0" text="" dxfId="348">
      <formula>"Incomplete"</formula>
    </cfRule>
    <cfRule type="cellIs" priority="293" operator="equal" aboveAverage="0" equalAverage="0" bottom="0" percent="0" rank="0" text="" dxfId="349">
      <formula>"Detained"</formula>
    </cfRule>
    <cfRule type="cellIs" priority="294" operator="equal" aboveAverage="0" equalAverage="0" bottom="0" percent="0" rank="0" text="" dxfId="350">
      <formula>"Promoted"</formula>
    </cfRule>
  </conditionalFormatting>
  <conditionalFormatting sqref="S404 S407 S409:S415">
    <cfRule type="cellIs" priority="295" operator="between" aboveAverage="0" equalAverage="0" bottom="0" percent="0" rank="0" text="" dxfId="351">
      <formula>0.0001</formula>
      <formula>49.999</formula>
    </cfRule>
  </conditionalFormatting>
  <conditionalFormatting sqref="H404:Q404 N405:N406 N407:Q407 N408 N409:Q415 H410:M410">
    <cfRule type="cellIs" priority="296" operator="between" aboveAverage="0" equalAverage="0" bottom="0" percent="0" rank="0" text="" dxfId="352">
      <formula>0.0001</formula>
      <formula>49.999</formula>
    </cfRule>
  </conditionalFormatting>
  <conditionalFormatting sqref="V390:V400">
    <cfRule type="cellIs" priority="297" operator="equal" aboveAverage="0" equalAverage="0" bottom="0" percent="0" rank="0" text="" dxfId="353">
      <formula>"Detained"</formula>
    </cfRule>
    <cfRule type="cellIs" priority="298" operator="equal" aboveAverage="0" equalAverage="0" bottom="0" percent="0" rank="0" text="" dxfId="354">
      <formula>"Promoted"</formula>
    </cfRule>
    <cfRule type="cellIs" priority="299" operator="equal" aboveAverage="0" equalAverage="0" bottom="0" percent="0" rank="0" text="" dxfId="355">
      <formula>"Incomplete"</formula>
    </cfRule>
  </conditionalFormatting>
  <conditionalFormatting sqref="V387">
    <cfRule type="cellIs" priority="300" operator="equal" aboveAverage="0" equalAverage="0" bottom="0" percent="0" rank="0" text="" dxfId="356">
      <formula>"Incomplete"</formula>
    </cfRule>
    <cfRule type="cellIs" priority="301" operator="equal" aboveAverage="0" equalAverage="0" bottom="0" percent="0" rank="0" text="" dxfId="357">
      <formula>"Detained"</formula>
    </cfRule>
    <cfRule type="cellIs" priority="302" operator="equal" aboveAverage="0" equalAverage="0" bottom="0" percent="0" rank="0" text="" dxfId="358">
      <formula>"Promoted"</formula>
    </cfRule>
  </conditionalFormatting>
  <conditionalFormatting sqref="S387 S390 S392:S396">
    <cfRule type="cellIs" priority="303" operator="between" aboveAverage="0" equalAverage="0" bottom="0" percent="0" rank="0" text="" dxfId="359">
      <formula>0.0001</formula>
      <formula>49.999</formula>
    </cfRule>
  </conditionalFormatting>
  <conditionalFormatting sqref="H387:Q387 N388:N389 N390:Q390 N391 N392:Q396 H393:M393">
    <cfRule type="cellIs" priority="304" operator="between" aboveAverage="0" equalAverage="0" bottom="0" percent="0" rank="0" text="" dxfId="360">
      <formula>0.0001</formula>
      <formula>49.999</formula>
    </cfRule>
  </conditionalFormatting>
  <conditionalFormatting sqref="V371:V383">
    <cfRule type="cellIs" priority="305" operator="equal" aboveAverage="0" equalAverage="0" bottom="0" percent="0" rank="0" text="" dxfId="361">
      <formula>"Detained"</formula>
    </cfRule>
    <cfRule type="cellIs" priority="306" operator="equal" aboveAverage="0" equalAverage="0" bottom="0" percent="0" rank="0" text="" dxfId="362">
      <formula>"Promoted"</formula>
    </cfRule>
    <cfRule type="cellIs" priority="307" operator="equal" aboveAverage="0" equalAverage="0" bottom="0" percent="0" rank="0" text="" dxfId="363">
      <formula>"Incomplete"</formula>
    </cfRule>
  </conditionalFormatting>
  <conditionalFormatting sqref="V368">
    <cfRule type="cellIs" priority="308" operator="equal" aboveAverage="0" equalAverage="0" bottom="0" percent="0" rank="0" text="" dxfId="364">
      <formula>"Incomplete"</formula>
    </cfRule>
    <cfRule type="cellIs" priority="309" operator="equal" aboveAverage="0" equalAverage="0" bottom="0" percent="0" rank="0" text="" dxfId="365">
      <formula>"Detained"</formula>
    </cfRule>
    <cfRule type="cellIs" priority="310" operator="equal" aboveAverage="0" equalAverage="0" bottom="0" percent="0" rank="0" text="" dxfId="366">
      <formula>"Promoted"</formula>
    </cfRule>
  </conditionalFormatting>
  <conditionalFormatting sqref="S368 S371 S373:S379">
    <cfRule type="cellIs" priority="311" operator="between" aboveAverage="0" equalAverage="0" bottom="0" percent="0" rank="0" text="" dxfId="367">
      <formula>0.0001</formula>
      <formula>49.999</formula>
    </cfRule>
  </conditionalFormatting>
  <conditionalFormatting sqref="H368:Q368 N369:N370 N371:Q371 N372 N373:Q379 H374:M374">
    <cfRule type="cellIs" priority="312" operator="between" aboveAverage="0" equalAverage="0" bottom="0" percent="0" rank="0" text="" dxfId="368">
      <formula>0.0001</formula>
      <formula>49.999</formula>
    </cfRule>
  </conditionalFormatting>
  <conditionalFormatting sqref="V354:V364">
    <cfRule type="cellIs" priority="313" operator="equal" aboveAverage="0" equalAverage="0" bottom="0" percent="0" rank="0" text="" dxfId="369">
      <formula>"Detained"</formula>
    </cfRule>
    <cfRule type="cellIs" priority="314" operator="equal" aboveAverage="0" equalAverage="0" bottom="0" percent="0" rank="0" text="" dxfId="370">
      <formula>"Promoted"</formula>
    </cfRule>
    <cfRule type="cellIs" priority="315" operator="equal" aboveAverage="0" equalAverage="0" bottom="0" percent="0" rank="0" text="" dxfId="371">
      <formula>"Incomplete"</formula>
    </cfRule>
  </conditionalFormatting>
  <conditionalFormatting sqref="V351">
    <cfRule type="cellIs" priority="316" operator="equal" aboveAverage="0" equalAverage="0" bottom="0" percent="0" rank="0" text="" dxfId="372">
      <formula>"Incomplete"</formula>
    </cfRule>
    <cfRule type="cellIs" priority="317" operator="equal" aboveAverage="0" equalAverage="0" bottom="0" percent="0" rank="0" text="" dxfId="373">
      <formula>"Detained"</formula>
    </cfRule>
    <cfRule type="cellIs" priority="318" operator="equal" aboveAverage="0" equalAverage="0" bottom="0" percent="0" rank="0" text="" dxfId="374">
      <formula>"Promoted"</formula>
    </cfRule>
  </conditionalFormatting>
  <conditionalFormatting sqref="S351 S354 S356:S360">
    <cfRule type="cellIs" priority="319" operator="between" aboveAverage="0" equalAverage="0" bottom="0" percent="0" rank="0" text="" dxfId="375">
      <formula>0.0001</formula>
      <formula>49.999</formula>
    </cfRule>
  </conditionalFormatting>
  <conditionalFormatting sqref="H351:Q351 N352:N353 N354:Q354 N355 N356:Q360 H357:M357">
    <cfRule type="cellIs" priority="320" operator="between" aboveAverage="0" equalAverage="0" bottom="0" percent="0" rank="0" text="" dxfId="376">
      <formula>0.0001</formula>
      <formula>49.999</formula>
    </cfRule>
  </conditionalFormatting>
  <conditionalFormatting sqref="V335:V347">
    <cfRule type="cellIs" priority="321" operator="equal" aboveAverage="0" equalAverage="0" bottom="0" percent="0" rank="0" text="" dxfId="377">
      <formula>"Detained"</formula>
    </cfRule>
    <cfRule type="cellIs" priority="322" operator="equal" aboveAverage="0" equalAverage="0" bottom="0" percent="0" rank="0" text="" dxfId="378">
      <formula>"Promoted"</formula>
    </cfRule>
    <cfRule type="cellIs" priority="323" operator="equal" aboveAverage="0" equalAverage="0" bottom="0" percent="0" rank="0" text="" dxfId="379">
      <formula>"Incomplete"</formula>
    </cfRule>
  </conditionalFormatting>
  <conditionalFormatting sqref="V332">
    <cfRule type="cellIs" priority="324" operator="equal" aboveAverage="0" equalAverage="0" bottom="0" percent="0" rank="0" text="" dxfId="380">
      <formula>"Incomplete"</formula>
    </cfRule>
    <cfRule type="cellIs" priority="325" operator="equal" aboveAverage="0" equalAverage="0" bottom="0" percent="0" rank="0" text="" dxfId="381">
      <formula>"Detained"</formula>
    </cfRule>
    <cfRule type="cellIs" priority="326" operator="equal" aboveAverage="0" equalAverage="0" bottom="0" percent="0" rank="0" text="" dxfId="382">
      <formula>"Promoted"</formula>
    </cfRule>
  </conditionalFormatting>
  <conditionalFormatting sqref="S332 S335 S337:S343">
    <cfRule type="cellIs" priority="327" operator="between" aboveAverage="0" equalAverage="0" bottom="0" percent="0" rank="0" text="" dxfId="383">
      <formula>0.0001</formula>
      <formula>49.999</formula>
    </cfRule>
  </conditionalFormatting>
  <conditionalFormatting sqref="H332:Q332 N333:N334 N335:Q335 N336 N337:Q343 H338:M338">
    <cfRule type="cellIs" priority="328" operator="between" aboveAverage="0" equalAverage="0" bottom="0" percent="0" rank="0" text="" dxfId="384">
      <formula>0.0001</formula>
      <formula>49.999</formula>
    </cfRule>
  </conditionalFormatting>
  <conditionalFormatting sqref="V318:V328">
    <cfRule type="cellIs" priority="329" operator="equal" aboveAverage="0" equalAverage="0" bottom="0" percent="0" rank="0" text="" dxfId="385">
      <formula>"Detained"</formula>
    </cfRule>
    <cfRule type="cellIs" priority="330" operator="equal" aboveAverage="0" equalAverage="0" bottom="0" percent="0" rank="0" text="" dxfId="386">
      <formula>"Promoted"</formula>
    </cfRule>
    <cfRule type="cellIs" priority="331" operator="equal" aboveAverage="0" equalAverage="0" bottom="0" percent="0" rank="0" text="" dxfId="387">
      <formula>"Incomplete"</formula>
    </cfRule>
  </conditionalFormatting>
  <conditionalFormatting sqref="V315">
    <cfRule type="cellIs" priority="332" operator="equal" aboveAverage="0" equalAverage="0" bottom="0" percent="0" rank="0" text="" dxfId="388">
      <formula>"Incomplete"</formula>
    </cfRule>
    <cfRule type="cellIs" priority="333" operator="equal" aboveAverage="0" equalAverage="0" bottom="0" percent="0" rank="0" text="" dxfId="389">
      <formula>"Detained"</formula>
    </cfRule>
    <cfRule type="cellIs" priority="334" operator="equal" aboveAverage="0" equalAverage="0" bottom="0" percent="0" rank="0" text="" dxfId="390">
      <formula>"Promoted"</formula>
    </cfRule>
  </conditionalFormatting>
  <conditionalFormatting sqref="S315 S318 S320:S324">
    <cfRule type="cellIs" priority="335" operator="between" aboveAverage="0" equalAverage="0" bottom="0" percent="0" rank="0" text="" dxfId="391">
      <formula>0.0001</formula>
      <formula>49.999</formula>
    </cfRule>
  </conditionalFormatting>
  <conditionalFormatting sqref="H315:Q315 N316:N317 N318:Q318 N319 N320:Q324 H321:M321">
    <cfRule type="cellIs" priority="336" operator="between" aboveAverage="0" equalAverage="0" bottom="0" percent="0" rank="0" text="" dxfId="392">
      <formula>0.0001</formula>
      <formula>49.999</formula>
    </cfRule>
  </conditionalFormatting>
  <conditionalFormatting sqref="V299:V311">
    <cfRule type="cellIs" priority="337" operator="equal" aboveAverage="0" equalAverage="0" bottom="0" percent="0" rank="0" text="" dxfId="393">
      <formula>"Detained"</formula>
    </cfRule>
    <cfRule type="cellIs" priority="338" operator="equal" aboveAverage="0" equalAverage="0" bottom="0" percent="0" rank="0" text="" dxfId="394">
      <formula>"Promoted"</formula>
    </cfRule>
    <cfRule type="cellIs" priority="339" operator="equal" aboveAverage="0" equalAverage="0" bottom="0" percent="0" rank="0" text="" dxfId="395">
      <formula>"Incomplete"</formula>
    </cfRule>
  </conditionalFormatting>
  <conditionalFormatting sqref="V296">
    <cfRule type="cellIs" priority="340" operator="equal" aboveAverage="0" equalAverage="0" bottom="0" percent="0" rank="0" text="" dxfId="396">
      <formula>"Incomplete"</formula>
    </cfRule>
    <cfRule type="cellIs" priority="341" operator="equal" aboveAverage="0" equalAverage="0" bottom="0" percent="0" rank="0" text="" dxfId="397">
      <formula>"Detained"</formula>
    </cfRule>
    <cfRule type="cellIs" priority="342" operator="equal" aboveAverage="0" equalAverage="0" bottom="0" percent="0" rank="0" text="" dxfId="398">
      <formula>"Promoted"</formula>
    </cfRule>
  </conditionalFormatting>
  <conditionalFormatting sqref="S296 S299 S301:S307">
    <cfRule type="cellIs" priority="343" operator="between" aboveAverage="0" equalAverage="0" bottom="0" percent="0" rank="0" text="" dxfId="399">
      <formula>0.0001</formula>
      <formula>49.999</formula>
    </cfRule>
  </conditionalFormatting>
  <conditionalFormatting sqref="H296:Q296 N297:N298 N299:Q299 N300 N301:Q307 H302:M302">
    <cfRule type="cellIs" priority="344" operator="between" aboveAverage="0" equalAverage="0" bottom="0" percent="0" rank="0" text="" dxfId="400">
      <formula>0.0001</formula>
      <formula>49.999</formula>
    </cfRule>
  </conditionalFormatting>
  <conditionalFormatting sqref="V282:V292">
    <cfRule type="cellIs" priority="345" operator="equal" aboveAverage="0" equalAverage="0" bottom="0" percent="0" rank="0" text="" dxfId="401">
      <formula>"Detained"</formula>
    </cfRule>
    <cfRule type="cellIs" priority="346" operator="equal" aboveAverage="0" equalAverage="0" bottom="0" percent="0" rank="0" text="" dxfId="402">
      <formula>"Promoted"</formula>
    </cfRule>
    <cfRule type="cellIs" priority="347" operator="equal" aboveAverage="0" equalAverage="0" bottom="0" percent="0" rank="0" text="" dxfId="403">
      <formula>"Incomplete"</formula>
    </cfRule>
  </conditionalFormatting>
  <conditionalFormatting sqref="V279">
    <cfRule type="cellIs" priority="348" operator="equal" aboveAverage="0" equalAverage="0" bottom="0" percent="0" rank="0" text="" dxfId="404">
      <formula>"Incomplete"</formula>
    </cfRule>
    <cfRule type="cellIs" priority="349" operator="equal" aboveAverage="0" equalAverage="0" bottom="0" percent="0" rank="0" text="" dxfId="405">
      <formula>"Detained"</formula>
    </cfRule>
    <cfRule type="cellIs" priority="350" operator="equal" aboveAverage="0" equalAverage="0" bottom="0" percent="0" rank="0" text="" dxfId="406">
      <formula>"Promoted"</formula>
    </cfRule>
  </conditionalFormatting>
  <conditionalFormatting sqref="S279 S282 S284:S288">
    <cfRule type="cellIs" priority="351" operator="between" aboveAverage="0" equalAverage="0" bottom="0" percent="0" rank="0" text="" dxfId="407">
      <formula>0.0001</formula>
      <formula>49.999</formula>
    </cfRule>
  </conditionalFormatting>
  <conditionalFormatting sqref="H279:Q279 N280:N281 N282:Q282 N283 N284:Q288 H285:M285">
    <cfRule type="cellIs" priority="352" operator="between" aboveAverage="0" equalAverage="0" bottom="0" percent="0" rank="0" text="" dxfId="408">
      <formula>0.0001</formula>
      <formula>49.999</formula>
    </cfRule>
  </conditionalFormatting>
  <conditionalFormatting sqref="V263:V275">
    <cfRule type="cellIs" priority="353" operator="equal" aboveAverage="0" equalAverage="0" bottom="0" percent="0" rank="0" text="" dxfId="409">
      <formula>"Detained"</formula>
    </cfRule>
    <cfRule type="cellIs" priority="354" operator="equal" aboveAverage="0" equalAverage="0" bottom="0" percent="0" rank="0" text="" dxfId="410">
      <formula>"Promoted"</formula>
    </cfRule>
    <cfRule type="cellIs" priority="355" operator="equal" aboveAverage="0" equalAverage="0" bottom="0" percent="0" rank="0" text="" dxfId="411">
      <formula>"Incomplete"</formula>
    </cfRule>
  </conditionalFormatting>
  <conditionalFormatting sqref="V260">
    <cfRule type="cellIs" priority="356" operator="equal" aboveAverage="0" equalAverage="0" bottom="0" percent="0" rank="0" text="" dxfId="412">
      <formula>"Incomplete"</formula>
    </cfRule>
    <cfRule type="cellIs" priority="357" operator="equal" aboveAverage="0" equalAverage="0" bottom="0" percent="0" rank="0" text="" dxfId="413">
      <formula>"Detained"</formula>
    </cfRule>
    <cfRule type="cellIs" priority="358" operator="equal" aboveAverage="0" equalAverage="0" bottom="0" percent="0" rank="0" text="" dxfId="414">
      <formula>"Promoted"</formula>
    </cfRule>
  </conditionalFormatting>
  <conditionalFormatting sqref="S260 S263 S265:S271">
    <cfRule type="cellIs" priority="359" operator="between" aboveAverage="0" equalAverage="0" bottom="0" percent="0" rank="0" text="" dxfId="415">
      <formula>0.0001</formula>
      <formula>49.999</formula>
    </cfRule>
  </conditionalFormatting>
  <conditionalFormatting sqref="H260:Q260 N261:N262 N263:Q263 N264 N265:Q271 H266:M266">
    <cfRule type="cellIs" priority="360" operator="between" aboveAverage="0" equalAverage="0" bottom="0" percent="0" rank="0" text="" dxfId="416">
      <formula>0.0001</formula>
      <formula>49.999</formula>
    </cfRule>
  </conditionalFormatting>
  <conditionalFormatting sqref="V246:V256">
    <cfRule type="cellIs" priority="361" operator="equal" aboveAverage="0" equalAverage="0" bottom="0" percent="0" rank="0" text="" dxfId="417">
      <formula>"Detained"</formula>
    </cfRule>
    <cfRule type="cellIs" priority="362" operator="equal" aboveAverage="0" equalAverage="0" bottom="0" percent="0" rank="0" text="" dxfId="418">
      <formula>"Promoted"</formula>
    </cfRule>
    <cfRule type="cellIs" priority="363" operator="equal" aboveAverage="0" equalAverage="0" bottom="0" percent="0" rank="0" text="" dxfId="419">
      <formula>"Incomplete"</formula>
    </cfRule>
  </conditionalFormatting>
  <conditionalFormatting sqref="V243">
    <cfRule type="cellIs" priority="364" operator="equal" aboveAverage="0" equalAverage="0" bottom="0" percent="0" rank="0" text="" dxfId="420">
      <formula>"Incomplete"</formula>
    </cfRule>
    <cfRule type="cellIs" priority="365" operator="equal" aboveAverage="0" equalAverage="0" bottom="0" percent="0" rank="0" text="" dxfId="421">
      <formula>"Detained"</formula>
    </cfRule>
    <cfRule type="cellIs" priority="366" operator="equal" aboveAverage="0" equalAverage="0" bottom="0" percent="0" rank="0" text="" dxfId="422">
      <formula>"Promoted"</formula>
    </cfRule>
  </conditionalFormatting>
  <conditionalFormatting sqref="S243 S246 S248:S252">
    <cfRule type="cellIs" priority="367" operator="between" aboveAverage="0" equalAverage="0" bottom="0" percent="0" rank="0" text="" dxfId="423">
      <formula>0.0001</formula>
      <formula>49.999</formula>
    </cfRule>
  </conditionalFormatting>
  <conditionalFormatting sqref="H243:Q243 N244:N245 N246:Q246 N247 N248:Q252 H249:M249">
    <cfRule type="cellIs" priority="368" operator="between" aboveAverage="0" equalAverage="0" bottom="0" percent="0" rank="0" text="" dxfId="424">
      <formula>0.0001</formula>
      <formula>49.999</formula>
    </cfRule>
  </conditionalFormatting>
  <conditionalFormatting sqref="V227:V239">
    <cfRule type="cellIs" priority="369" operator="equal" aboveAverage="0" equalAverage="0" bottom="0" percent="0" rank="0" text="" dxfId="425">
      <formula>"Detained"</formula>
    </cfRule>
    <cfRule type="cellIs" priority="370" operator="equal" aboveAverage="0" equalAverage="0" bottom="0" percent="0" rank="0" text="" dxfId="426">
      <formula>"Promoted"</formula>
    </cfRule>
    <cfRule type="cellIs" priority="371" operator="equal" aboveAverage="0" equalAverage="0" bottom="0" percent="0" rank="0" text="" dxfId="427">
      <formula>"Incomplete"</formula>
    </cfRule>
  </conditionalFormatting>
  <conditionalFormatting sqref="V224">
    <cfRule type="cellIs" priority="372" operator="equal" aboveAverage="0" equalAverage="0" bottom="0" percent="0" rank="0" text="" dxfId="428">
      <formula>"Incomplete"</formula>
    </cfRule>
    <cfRule type="cellIs" priority="373" operator="equal" aboveAverage="0" equalAverage="0" bottom="0" percent="0" rank="0" text="" dxfId="429">
      <formula>"Detained"</formula>
    </cfRule>
    <cfRule type="cellIs" priority="374" operator="equal" aboveAverage="0" equalAverage="0" bottom="0" percent="0" rank="0" text="" dxfId="430">
      <formula>"Promoted"</formula>
    </cfRule>
  </conditionalFormatting>
  <conditionalFormatting sqref="S224 S227 S229:S235">
    <cfRule type="cellIs" priority="375" operator="between" aboveAverage="0" equalAverage="0" bottom="0" percent="0" rank="0" text="" dxfId="431">
      <formula>0.0001</formula>
      <formula>49.999</formula>
    </cfRule>
  </conditionalFormatting>
  <conditionalFormatting sqref="H224:Q224 N225:N226 N227:Q227 N228 N229:Q235 H230:M230">
    <cfRule type="cellIs" priority="376" operator="between" aboveAverage="0" equalAverage="0" bottom="0" percent="0" rank="0" text="" dxfId="432">
      <formula>0.0001</formula>
      <formula>49.999</formula>
    </cfRule>
  </conditionalFormatting>
  <conditionalFormatting sqref="V210:V220">
    <cfRule type="cellIs" priority="377" operator="equal" aboveAverage="0" equalAverage="0" bottom="0" percent="0" rank="0" text="" dxfId="433">
      <formula>"Detained"</formula>
    </cfRule>
    <cfRule type="cellIs" priority="378" operator="equal" aboveAverage="0" equalAverage="0" bottom="0" percent="0" rank="0" text="" dxfId="434">
      <formula>"Promoted"</formula>
    </cfRule>
    <cfRule type="cellIs" priority="379" operator="equal" aboveAverage="0" equalAverage="0" bottom="0" percent="0" rank="0" text="" dxfId="435">
      <formula>"Incomplete"</formula>
    </cfRule>
  </conditionalFormatting>
  <conditionalFormatting sqref="V207">
    <cfRule type="cellIs" priority="380" operator="equal" aboveAverage="0" equalAverage="0" bottom="0" percent="0" rank="0" text="" dxfId="436">
      <formula>"Incomplete"</formula>
    </cfRule>
    <cfRule type="cellIs" priority="381" operator="equal" aboveAverage="0" equalAverage="0" bottom="0" percent="0" rank="0" text="" dxfId="437">
      <formula>"Detained"</formula>
    </cfRule>
    <cfRule type="cellIs" priority="382" operator="equal" aboveAverage="0" equalAverage="0" bottom="0" percent="0" rank="0" text="" dxfId="438">
      <formula>"Promoted"</formula>
    </cfRule>
  </conditionalFormatting>
  <conditionalFormatting sqref="S207 S210 S212:S216">
    <cfRule type="cellIs" priority="383" operator="between" aboveAverage="0" equalAverage="0" bottom="0" percent="0" rank="0" text="" dxfId="439">
      <formula>0.0001</formula>
      <formula>49.999</formula>
    </cfRule>
  </conditionalFormatting>
  <conditionalFormatting sqref="H207:Q207 N208:N209 N210:Q210 N211 N212:Q216 H213:M213">
    <cfRule type="cellIs" priority="384" operator="between" aboveAverage="0" equalAverage="0" bottom="0" percent="0" rank="0" text="" dxfId="440">
      <formula>0.0001</formula>
      <formula>49.999</formula>
    </cfRule>
  </conditionalFormatting>
  <conditionalFormatting sqref="V191:V203">
    <cfRule type="cellIs" priority="385" operator="equal" aboveAverage="0" equalAverage="0" bottom="0" percent="0" rank="0" text="" dxfId="441">
      <formula>"Detained"</formula>
    </cfRule>
    <cfRule type="cellIs" priority="386" operator="equal" aboveAverage="0" equalAverage="0" bottom="0" percent="0" rank="0" text="" dxfId="442">
      <formula>"Promoted"</formula>
    </cfRule>
    <cfRule type="cellIs" priority="387" operator="equal" aboveAverage="0" equalAverage="0" bottom="0" percent="0" rank="0" text="" dxfId="443">
      <formula>"Incomplete"</formula>
    </cfRule>
  </conditionalFormatting>
  <conditionalFormatting sqref="V188">
    <cfRule type="cellIs" priority="388" operator="equal" aboveAverage="0" equalAverage="0" bottom="0" percent="0" rank="0" text="" dxfId="444">
      <formula>"Incomplete"</formula>
    </cfRule>
    <cfRule type="cellIs" priority="389" operator="equal" aboveAverage="0" equalAverage="0" bottom="0" percent="0" rank="0" text="" dxfId="445">
      <formula>"Detained"</formula>
    </cfRule>
    <cfRule type="cellIs" priority="390" operator="equal" aboveAverage="0" equalAverage="0" bottom="0" percent="0" rank="0" text="" dxfId="446">
      <formula>"Promoted"</formula>
    </cfRule>
  </conditionalFormatting>
  <conditionalFormatting sqref="S188 S191 S193:S199">
    <cfRule type="cellIs" priority="391" operator="between" aboveAverage="0" equalAverage="0" bottom="0" percent="0" rank="0" text="" dxfId="447">
      <formula>0.0001</formula>
      <formula>49.999</formula>
    </cfRule>
  </conditionalFormatting>
  <conditionalFormatting sqref="H188:Q188 N189:N190 N191:Q191 N192 N193:Q199 H194:M194">
    <cfRule type="cellIs" priority="392" operator="between" aboveAverage="0" equalAverage="0" bottom="0" percent="0" rank="0" text="" dxfId="448">
      <formula>0.0001</formula>
      <formula>49.999</formula>
    </cfRule>
  </conditionalFormatting>
  <conditionalFormatting sqref="V174:V184">
    <cfRule type="cellIs" priority="393" operator="equal" aboveAverage="0" equalAverage="0" bottom="0" percent="0" rank="0" text="" dxfId="449">
      <formula>"Detained"</formula>
    </cfRule>
    <cfRule type="cellIs" priority="394" operator="equal" aboveAverage="0" equalAverage="0" bottom="0" percent="0" rank="0" text="" dxfId="450">
      <formula>"Promoted"</formula>
    </cfRule>
    <cfRule type="cellIs" priority="395" operator="equal" aboveAverage="0" equalAverage="0" bottom="0" percent="0" rank="0" text="" dxfId="451">
      <formula>"Incomplete"</formula>
    </cfRule>
  </conditionalFormatting>
  <conditionalFormatting sqref="V171">
    <cfRule type="cellIs" priority="396" operator="equal" aboveAverage="0" equalAverage="0" bottom="0" percent="0" rank="0" text="" dxfId="452">
      <formula>"Incomplete"</formula>
    </cfRule>
    <cfRule type="cellIs" priority="397" operator="equal" aboveAverage="0" equalAverage="0" bottom="0" percent="0" rank="0" text="" dxfId="453">
      <formula>"Detained"</formula>
    </cfRule>
    <cfRule type="cellIs" priority="398" operator="equal" aboveAverage="0" equalAverage="0" bottom="0" percent="0" rank="0" text="" dxfId="454">
      <formula>"Promoted"</formula>
    </cfRule>
  </conditionalFormatting>
  <conditionalFormatting sqref="S171 S174 S176:S180">
    <cfRule type="cellIs" priority="399" operator="between" aboveAverage="0" equalAverage="0" bottom="0" percent="0" rank="0" text="" dxfId="455">
      <formula>0.0001</formula>
      <formula>49.999</formula>
    </cfRule>
  </conditionalFormatting>
  <conditionalFormatting sqref="H171:Q171 N172:N173 N174:Q174 N175 N176:Q180 H177:M177">
    <cfRule type="cellIs" priority="400" operator="between" aboveAverage="0" equalAverage="0" bottom="0" percent="0" rank="0" text="" dxfId="456">
      <formula>0.0001</formula>
      <formula>49.999</formula>
    </cfRule>
  </conditionalFormatting>
  <conditionalFormatting sqref="V155:V167">
    <cfRule type="cellIs" priority="401" operator="equal" aboveAverage="0" equalAverage="0" bottom="0" percent="0" rank="0" text="" dxfId="457">
      <formula>"Detained"</formula>
    </cfRule>
    <cfRule type="cellIs" priority="402" operator="equal" aboveAverage="0" equalAverage="0" bottom="0" percent="0" rank="0" text="" dxfId="458">
      <formula>"Promoted"</formula>
    </cfRule>
    <cfRule type="cellIs" priority="403" operator="equal" aboveAverage="0" equalAverage="0" bottom="0" percent="0" rank="0" text="" dxfId="459">
      <formula>"Incomplete"</formula>
    </cfRule>
  </conditionalFormatting>
  <conditionalFormatting sqref="V152">
    <cfRule type="cellIs" priority="404" operator="equal" aboveAverage="0" equalAverage="0" bottom="0" percent="0" rank="0" text="" dxfId="460">
      <formula>"Incomplete"</formula>
    </cfRule>
    <cfRule type="cellIs" priority="405" operator="equal" aboveAverage="0" equalAverage="0" bottom="0" percent="0" rank="0" text="" dxfId="461">
      <formula>"Detained"</formula>
    </cfRule>
    <cfRule type="cellIs" priority="406" operator="equal" aboveAverage="0" equalAverage="0" bottom="0" percent="0" rank="0" text="" dxfId="462">
      <formula>"Promoted"</formula>
    </cfRule>
  </conditionalFormatting>
  <conditionalFormatting sqref="S152 S155 S157:S163">
    <cfRule type="cellIs" priority="407" operator="between" aboveAverage="0" equalAverage="0" bottom="0" percent="0" rank="0" text="" dxfId="463">
      <formula>0.0001</formula>
      <formula>49.999</formula>
    </cfRule>
  </conditionalFormatting>
  <conditionalFormatting sqref="H152:Q152 N153:N154 N155:Q155 N156 N157:Q163 H158:M158">
    <cfRule type="cellIs" priority="408" operator="between" aboveAverage="0" equalAverage="0" bottom="0" percent="0" rank="0" text="" dxfId="464">
      <formula>0.0001</formula>
      <formula>49.999</formula>
    </cfRule>
  </conditionalFormatting>
  <conditionalFormatting sqref="V138:V148">
    <cfRule type="cellIs" priority="409" operator="equal" aboveAverage="0" equalAverage="0" bottom="0" percent="0" rank="0" text="" dxfId="465">
      <formula>"Detained"</formula>
    </cfRule>
    <cfRule type="cellIs" priority="410" operator="equal" aboveAverage="0" equalAverage="0" bottom="0" percent="0" rank="0" text="" dxfId="466">
      <formula>"Promoted"</formula>
    </cfRule>
    <cfRule type="cellIs" priority="411" operator="equal" aboveAverage="0" equalAverage="0" bottom="0" percent="0" rank="0" text="" dxfId="467">
      <formula>"Incomplete"</formula>
    </cfRule>
  </conditionalFormatting>
  <conditionalFormatting sqref="V135">
    <cfRule type="cellIs" priority="412" operator="equal" aboveAverage="0" equalAverage="0" bottom="0" percent="0" rank="0" text="" dxfId="468">
      <formula>"Incomplete"</formula>
    </cfRule>
    <cfRule type="cellIs" priority="413" operator="equal" aboveAverage="0" equalAverage="0" bottom="0" percent="0" rank="0" text="" dxfId="469">
      <formula>"Detained"</formula>
    </cfRule>
    <cfRule type="cellIs" priority="414" operator="equal" aboveAverage="0" equalAverage="0" bottom="0" percent="0" rank="0" text="" dxfId="470">
      <formula>"Promoted"</formula>
    </cfRule>
  </conditionalFormatting>
  <conditionalFormatting sqref="S135 S138 S140:S144">
    <cfRule type="cellIs" priority="415" operator="between" aboveAverage="0" equalAverage="0" bottom="0" percent="0" rank="0" text="" dxfId="471">
      <formula>0.0001</formula>
      <formula>49.999</formula>
    </cfRule>
  </conditionalFormatting>
  <conditionalFormatting sqref="H135:Q135 N136:N137 N138:Q138 N139 N140:Q144 H141:M141">
    <cfRule type="cellIs" priority="416" operator="between" aboveAverage="0" equalAverage="0" bottom="0" percent="0" rank="0" text="" dxfId="472">
      <formula>0.0001</formula>
      <formula>49.999</formula>
    </cfRule>
  </conditionalFormatting>
  <conditionalFormatting sqref="V119:V131">
    <cfRule type="cellIs" priority="417" operator="equal" aboveAverage="0" equalAverage="0" bottom="0" percent="0" rank="0" text="" dxfId="473">
      <formula>"Detained"</formula>
    </cfRule>
    <cfRule type="cellIs" priority="418" operator="equal" aboveAverage="0" equalAverage="0" bottom="0" percent="0" rank="0" text="" dxfId="474">
      <formula>"Promoted"</formula>
    </cfRule>
    <cfRule type="cellIs" priority="419" operator="equal" aboveAverage="0" equalAverage="0" bottom="0" percent="0" rank="0" text="" dxfId="475">
      <formula>"Incomplete"</formula>
    </cfRule>
  </conditionalFormatting>
  <conditionalFormatting sqref="V116">
    <cfRule type="cellIs" priority="420" operator="equal" aboveAverage="0" equalAverage="0" bottom="0" percent="0" rank="0" text="" dxfId="476">
      <formula>"Incomplete"</formula>
    </cfRule>
    <cfRule type="cellIs" priority="421" operator="equal" aboveAverage="0" equalAverage="0" bottom="0" percent="0" rank="0" text="" dxfId="477">
      <formula>"Detained"</formula>
    </cfRule>
    <cfRule type="cellIs" priority="422" operator="equal" aboveAverage="0" equalAverage="0" bottom="0" percent="0" rank="0" text="" dxfId="478">
      <formula>"Promoted"</formula>
    </cfRule>
  </conditionalFormatting>
  <conditionalFormatting sqref="S116 S119 S121:S127">
    <cfRule type="cellIs" priority="423" operator="between" aboveAverage="0" equalAverage="0" bottom="0" percent="0" rank="0" text="" dxfId="479">
      <formula>0.0001</formula>
      <formula>49.999</formula>
    </cfRule>
  </conditionalFormatting>
  <conditionalFormatting sqref="H116:Q116 N117:N118 N119:Q119 N120 N121:Q127 H122:M122">
    <cfRule type="cellIs" priority="424" operator="between" aboveAverage="0" equalAverage="0" bottom="0" percent="0" rank="0" text="" dxfId="480">
      <formula>0.0001</formula>
      <formula>49.999</formula>
    </cfRule>
  </conditionalFormatting>
  <conditionalFormatting sqref="V102:V112">
    <cfRule type="cellIs" priority="425" operator="equal" aboveAverage="0" equalAverage="0" bottom="0" percent="0" rank="0" text="" dxfId="481">
      <formula>"Detained"</formula>
    </cfRule>
    <cfRule type="cellIs" priority="426" operator="equal" aboveAverage="0" equalAverage="0" bottom="0" percent="0" rank="0" text="" dxfId="482">
      <formula>"Promoted"</formula>
    </cfRule>
    <cfRule type="cellIs" priority="427" operator="equal" aboveAverage="0" equalAverage="0" bottom="0" percent="0" rank="0" text="" dxfId="483">
      <formula>"Incomplete"</formula>
    </cfRule>
  </conditionalFormatting>
  <conditionalFormatting sqref="V99">
    <cfRule type="cellIs" priority="428" operator="equal" aboveAverage="0" equalAverage="0" bottom="0" percent="0" rank="0" text="" dxfId="484">
      <formula>"Incomplete"</formula>
    </cfRule>
    <cfRule type="cellIs" priority="429" operator="equal" aboveAverage="0" equalAverage="0" bottom="0" percent="0" rank="0" text="" dxfId="485">
      <formula>"Detained"</formula>
    </cfRule>
    <cfRule type="cellIs" priority="430" operator="equal" aboveAverage="0" equalAverage="0" bottom="0" percent="0" rank="0" text="" dxfId="486">
      <formula>"Promoted"</formula>
    </cfRule>
  </conditionalFormatting>
  <conditionalFormatting sqref="S99 S102 S104:S108">
    <cfRule type="cellIs" priority="431" operator="between" aboveAverage="0" equalAverage="0" bottom="0" percent="0" rank="0" text="" dxfId="487">
      <formula>0.0001</formula>
      <formula>49.999</formula>
    </cfRule>
  </conditionalFormatting>
  <conditionalFormatting sqref="H99:Q99 N100:N101 N102:Q102 N103 N104:Q108 H105:M105">
    <cfRule type="cellIs" priority="432" operator="between" aboveAverage="0" equalAverage="0" bottom="0" percent="0" rank="0" text="" dxfId="488">
      <formula>0.0001</formula>
      <formula>49.999</formula>
    </cfRule>
  </conditionalFormatting>
  <conditionalFormatting sqref="V83:V95">
    <cfRule type="cellIs" priority="433" operator="equal" aboveAverage="0" equalAverage="0" bottom="0" percent="0" rank="0" text="" dxfId="489">
      <formula>"Detained"</formula>
    </cfRule>
    <cfRule type="cellIs" priority="434" operator="equal" aboveAverage="0" equalAverage="0" bottom="0" percent="0" rank="0" text="" dxfId="490">
      <formula>"Promoted"</formula>
    </cfRule>
    <cfRule type="cellIs" priority="435" operator="equal" aboveAverage="0" equalAverage="0" bottom="0" percent="0" rank="0" text="" dxfId="491">
      <formula>"Incomplete"</formula>
    </cfRule>
  </conditionalFormatting>
  <conditionalFormatting sqref="V80">
    <cfRule type="cellIs" priority="436" operator="equal" aboveAverage="0" equalAverage="0" bottom="0" percent="0" rank="0" text="" dxfId="492">
      <formula>"Incomplete"</formula>
    </cfRule>
    <cfRule type="cellIs" priority="437" operator="equal" aboveAverage="0" equalAverage="0" bottom="0" percent="0" rank="0" text="" dxfId="493">
      <formula>"Detained"</formula>
    </cfRule>
    <cfRule type="cellIs" priority="438" operator="equal" aboveAverage="0" equalAverage="0" bottom="0" percent="0" rank="0" text="" dxfId="494">
      <formula>"Promoted"</formula>
    </cfRule>
  </conditionalFormatting>
  <conditionalFormatting sqref="S80 S83 S85:S91">
    <cfRule type="cellIs" priority="439" operator="between" aboveAverage="0" equalAverage="0" bottom="0" percent="0" rank="0" text="" dxfId="495">
      <formula>0.0001</formula>
      <formula>49.999</formula>
    </cfRule>
  </conditionalFormatting>
  <conditionalFormatting sqref="H80:Q80 N81:N82 N83:Q83 N84 N85:Q91 H86:M86">
    <cfRule type="cellIs" priority="440" operator="between" aboveAverage="0" equalAverage="0" bottom="0" percent="0" rank="0" text="" dxfId="496">
      <formula>0.0001</formula>
      <formula>49.999</formula>
    </cfRule>
  </conditionalFormatting>
  <conditionalFormatting sqref="V66:V76">
    <cfRule type="cellIs" priority="441" operator="equal" aboveAverage="0" equalAverage="0" bottom="0" percent="0" rank="0" text="" dxfId="497">
      <formula>"Detained"</formula>
    </cfRule>
    <cfRule type="cellIs" priority="442" operator="equal" aboveAverage="0" equalAverage="0" bottom="0" percent="0" rank="0" text="" dxfId="498">
      <formula>"Promoted"</formula>
    </cfRule>
    <cfRule type="cellIs" priority="443" operator="equal" aboveAverage="0" equalAverage="0" bottom="0" percent="0" rank="0" text="" dxfId="499">
      <formula>"Incomplete"</formula>
    </cfRule>
  </conditionalFormatting>
  <conditionalFormatting sqref="V63">
    <cfRule type="cellIs" priority="444" operator="equal" aboveAverage="0" equalAverage="0" bottom="0" percent="0" rank="0" text="" dxfId="500">
      <formula>"Incomplete"</formula>
    </cfRule>
    <cfRule type="cellIs" priority="445" operator="equal" aboveAverage="0" equalAverage="0" bottom="0" percent="0" rank="0" text="" dxfId="501">
      <formula>"Detained"</formula>
    </cfRule>
    <cfRule type="cellIs" priority="446" operator="equal" aboveAverage="0" equalAverage="0" bottom="0" percent="0" rank="0" text="" dxfId="502">
      <formula>"Promoted"</formula>
    </cfRule>
  </conditionalFormatting>
  <conditionalFormatting sqref="S63 S66 S68:S72">
    <cfRule type="cellIs" priority="447" operator="between" aboveAverage="0" equalAverage="0" bottom="0" percent="0" rank="0" text="" dxfId="503">
      <formula>0.0001</formula>
      <formula>49.999</formula>
    </cfRule>
  </conditionalFormatting>
  <conditionalFormatting sqref="H63:Q63 N64:N65 N66:Q66 N67 N68:Q72 H69:M69">
    <cfRule type="cellIs" priority="448" operator="between" aboveAverage="0" equalAverage="0" bottom="0" percent="0" rank="0" text="" dxfId="504">
      <formula>0.0001</formula>
      <formula>49.999</formula>
    </cfRule>
  </conditionalFormatting>
  <conditionalFormatting sqref="V47:V59">
    <cfRule type="cellIs" priority="449" operator="equal" aboveAverage="0" equalAverage="0" bottom="0" percent="0" rank="0" text="" dxfId="505">
      <formula>"Detained"</formula>
    </cfRule>
    <cfRule type="cellIs" priority="450" operator="equal" aboveAverage="0" equalAverage="0" bottom="0" percent="0" rank="0" text="" dxfId="506">
      <formula>"Promoted"</formula>
    </cfRule>
    <cfRule type="cellIs" priority="451" operator="equal" aboveAverage="0" equalAverage="0" bottom="0" percent="0" rank="0" text="" dxfId="507">
      <formula>"Incomplete"</formula>
    </cfRule>
  </conditionalFormatting>
  <conditionalFormatting sqref="V44">
    <cfRule type="cellIs" priority="452" operator="equal" aboveAverage="0" equalAverage="0" bottom="0" percent="0" rank="0" text="" dxfId="508">
      <formula>"Incomplete"</formula>
    </cfRule>
    <cfRule type="cellIs" priority="453" operator="equal" aboveAverage="0" equalAverage="0" bottom="0" percent="0" rank="0" text="" dxfId="509">
      <formula>"Detained"</formula>
    </cfRule>
    <cfRule type="cellIs" priority="454" operator="equal" aboveAverage="0" equalAverage="0" bottom="0" percent="0" rank="0" text="" dxfId="510">
      <formula>"Promoted"</formula>
    </cfRule>
  </conditionalFormatting>
  <conditionalFormatting sqref="S44 S47 S49:S55">
    <cfRule type="cellIs" priority="455" operator="between" aboveAverage="0" equalAverage="0" bottom="0" percent="0" rank="0" text="" dxfId="511">
      <formula>0.0001</formula>
      <formula>49.999</formula>
    </cfRule>
  </conditionalFormatting>
  <conditionalFormatting sqref="H44:Q44 N45:N46 N47:Q47 N48 N49:Q55 H50:M50">
    <cfRule type="cellIs" priority="456" operator="between" aboveAverage="0" equalAverage="0" bottom="0" percent="0" rank="0" text="" dxfId="512">
      <formula>0.0001</formula>
      <formula>49.999</formula>
    </cfRule>
  </conditionalFormatting>
  <conditionalFormatting sqref="V30:V40">
    <cfRule type="cellIs" priority="457" operator="equal" aboveAverage="0" equalAverage="0" bottom="0" percent="0" rank="0" text="" dxfId="513">
      <formula>"Detained"</formula>
    </cfRule>
    <cfRule type="cellIs" priority="458" operator="equal" aboveAverage="0" equalAverage="0" bottom="0" percent="0" rank="0" text="" dxfId="514">
      <formula>"Promoted"</formula>
    </cfRule>
    <cfRule type="cellIs" priority="459" operator="equal" aboveAverage="0" equalAverage="0" bottom="0" percent="0" rank="0" text="" dxfId="515">
      <formula>"Incomplete"</formula>
    </cfRule>
  </conditionalFormatting>
  <conditionalFormatting sqref="V27">
    <cfRule type="cellIs" priority="460" operator="equal" aboveAverage="0" equalAverage="0" bottom="0" percent="0" rank="0" text="" dxfId="516">
      <formula>"Incomplete"</formula>
    </cfRule>
    <cfRule type="cellIs" priority="461" operator="equal" aboveAverage="0" equalAverage="0" bottom="0" percent="0" rank="0" text="" dxfId="517">
      <formula>"Detained"</formula>
    </cfRule>
    <cfRule type="cellIs" priority="462" operator="equal" aboveAverage="0" equalAverage="0" bottom="0" percent="0" rank="0" text="" dxfId="518">
      <formula>"Promoted"</formula>
    </cfRule>
  </conditionalFormatting>
  <conditionalFormatting sqref="S27 S30 S32:S36">
    <cfRule type="cellIs" priority="463" operator="between" aboveAverage="0" equalAverage="0" bottom="0" percent="0" rank="0" text="" dxfId="519">
      <formula>0.0001</formula>
      <formula>49.999</formula>
    </cfRule>
  </conditionalFormatting>
  <conditionalFormatting sqref="H27:Q27 N28:N29 N30:Q30 N31 N32:Q36 H33:M33">
    <cfRule type="cellIs" priority="464" operator="between" aboveAverage="0" equalAverage="0" bottom="0" percent="0" rank="0" text="" dxfId="520">
      <formula>0.0001</formula>
      <formula>49.999</formula>
    </cfRule>
  </conditionalFormatting>
  <conditionalFormatting sqref="V11:V23">
    <cfRule type="cellIs" priority="465" operator="equal" aboveAverage="0" equalAverage="0" bottom="0" percent="0" rank="0" text="" dxfId="521">
      <formula>"Detained"</formula>
    </cfRule>
    <cfRule type="cellIs" priority="466" operator="equal" aboveAverage="0" equalAverage="0" bottom="0" percent="0" rank="0" text="" dxfId="522">
      <formula>"Promoted"</formula>
    </cfRule>
    <cfRule type="cellIs" priority="467" operator="equal" aboveAverage="0" equalAverage="0" bottom="0" percent="0" rank="0" text="" dxfId="523">
      <formula>"Incomplete"</formula>
    </cfRule>
  </conditionalFormatting>
  <conditionalFormatting sqref="V8">
    <cfRule type="cellIs" priority="468" operator="equal" aboveAverage="0" equalAverage="0" bottom="0" percent="0" rank="0" text="" dxfId="524">
      <formula>"Incomplete"</formula>
    </cfRule>
    <cfRule type="cellIs" priority="469" operator="equal" aboveAverage="0" equalAverage="0" bottom="0" percent="0" rank="0" text="" dxfId="525">
      <formula>"Detained"</formula>
    </cfRule>
    <cfRule type="cellIs" priority="470" operator="equal" aboveAverage="0" equalAverage="0" bottom="0" percent="0" rank="0" text="" dxfId="526">
      <formula>"Promoted"</formula>
    </cfRule>
  </conditionalFormatting>
  <conditionalFormatting sqref="S8 S11 S13:S19">
    <cfRule type="cellIs" priority="471" operator="between" aboveAverage="0" equalAverage="0" bottom="0" percent="0" rank="0" text="" dxfId="527">
      <formula>0.0001</formula>
      <formula>49.999</formula>
    </cfRule>
  </conditionalFormatting>
  <conditionalFormatting sqref="H8:Q8 N9:N10 N11:Q11 N12 N13:Q19 H14:M14">
    <cfRule type="cellIs" priority="472" operator="between" aboveAverage="0" equalAverage="0" bottom="0" percent="0" rank="0" text="" dxfId="528">
      <formula>0.0001</formula>
      <formula>49.999</formula>
    </cfRule>
  </conditionalFormatting>
  <conditionalFormatting sqref="Q5:Q7 Q24:Q26 Q41:Q43 Q60:Q62 Q77:Q79 Q96:Q98 Q113:Q115 Q132:Q134 Q149:Q151 Q168:Q170 Q185:Q187 Q204:Q206 Q221:Q223 Q240:Q242 Q257:Q259 Q276:Q278 Q293:Q295 Q312:Q314 Q329:Q331 Q348:Q350 Q365:Q367 Q384:Q386 Q401:Q403 Q420:Q422 Q473:Q475 Q492:Q494 Q509:Q511 Q528:Q530 Q545:Q547 Q564:Q566 Q581:Q583 Q600:Q602 Q617:Q619 Q636:Q638 Q653:Q655 Q672:Q674 Q689:Q691 Q708:Q710 Q725:Q727 Q744:Q746 Q761:Q763 Q780:Q782 Q797:Q799 Q816:Q818 Q833:Q835 Q852:Q854 Q869:Q871 Q888:Q890 Q905:Q907 Q924:Q926 Q941:Q943 Q960:Q962">
    <cfRule type="cellIs" priority="473" operator="between" aboveAverage="0" equalAverage="0" bottom="0" percent="0" rank="0" text="" dxfId="529">
      <formula>0.0001</formula>
      <formula>49.999</formula>
    </cfRule>
  </conditionalFormatting>
  <conditionalFormatting sqref="H5:O7 H24:O26 H41:O43 H60:O62 H77:O79 H96:O98 H113:O115 H132:O134 H149:O151 H168:O170 H185:O187 H204:O206 H221:O223 H240:O242 H257:O259 H276:O278 H293:O295 H312:O314 H329:O331 H348:O350 H365:O367 H384:O386 H401:O403 H420:O422 H473:O475 H492:O494 H509:O511 H528:O530 H545:O547 H564:O566 H581:O583 H600:O602 H617:O619 H636:O638 H653:O655 H672:O674 H689:O691 H708:O710 H725:O727 H744:O746 H761:O763 H780:O782 H797:O799 H816:O818 H833:O835 H852:O854 H869:O871 H888:O890 H905:O907 H924:O926 H941:O943 H960:O962">
    <cfRule type="cellIs" priority="474" operator="between" aboveAverage="0" equalAverage="0" bottom="0" percent="0" rank="0" text="" dxfId="530">
      <formula>0.0001</formula>
      <formula>49.999</formula>
    </cfRule>
  </conditionalFormatting>
  <conditionalFormatting sqref="S5:S7 S24:S26 S41:S43 S60:S62 S77:S79 S96:S98 S113:S115 S132:S134 S149:S151 S168:S170 S185:S187 S204:S206 S221:S223 S240:S242 S257:S259 S276:S278 S293:S295 S312:S314 S329:S331 S348:S350 S365:S367 S384:S386 S401:S403 S420:S422 S473:S475 S492:S494 S509:S511 S528:S530 S545:S547 S564:S566 S581:S583 S600:S602 S617:S619 S636:S638 S653:S655 S672:S674 S689:S691 S708:S710 S725:S727 S744:S746 S761:S763 S780:S782 S797:S799 S816:S818 S833:S835 S852:S854 S869:S871 S888:S890 S905:S907 S924:S926 S941:S943 S960:S962">
    <cfRule type="cellIs" priority="475" operator="equal" aboveAverage="0" equalAverage="0" bottom="0" percent="0" rank="0" text="" dxfId="531">
      <formula>"አልተሟላም"</formula>
    </cfRule>
    <cfRule type="cellIs" priority="476" operator="equal" aboveAverage="0" equalAverage="0" bottom="0" percent="0" rank="0" text="" dxfId="532">
      <formula>"ተዛውራለች"</formula>
    </cfRule>
    <cfRule type="cellIs" priority="477" operator="equal" aboveAverage="0" equalAverage="0" bottom="0" percent="0" rank="0" text="" dxfId="533">
      <formula>"ተዛውሯል"</formula>
    </cfRule>
    <cfRule type="cellIs" priority="478" operator="equal" aboveAverage="0" equalAverage="0" bottom="0" percent="0" rank="0" text="" dxfId="534">
      <formula>"አልተዛወረችም"</formula>
    </cfRule>
    <cfRule type="cellIs" priority="479" operator="equal" aboveAverage="0" equalAverage="0" bottom="0" percent="0" rank="0" text="" dxfId="535">
      <formula>"አልተዛወረም"</formula>
    </cfRule>
  </conditionalFormatting>
  <printOptions headings="false" gridLines="false" gridLinesSet="true" horizontalCentered="true" verticalCentered="true"/>
  <pageMargins left="0" right="0" top="0" bottom="0" header="0.511811023622047" footer="0.511811023622047"/>
  <pageSetup paperSize="9" scale="9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30" manualBreakCount="30">
    <brk id="35" man="true" max="16383" min="0"/>
    <brk id="71" man="true" max="16383" min="0"/>
    <brk id="107" man="true" max="16383" min="0"/>
    <brk id="143" man="true" max="16383" min="0"/>
    <brk id="179" man="true" max="16383" min="0"/>
    <brk id="215" man="true" max="16383" min="0"/>
    <brk id="251" man="true" max="16383" min="0"/>
    <brk id="287" man="true" max="16383" min="0"/>
    <brk id="323" man="true" max="16383" min="0"/>
    <brk id="359" man="true" max="16383" min="0"/>
    <brk id="395" man="true" max="16383" min="0"/>
    <brk id="431" man="true" max="16383" min="0"/>
    <brk id="467" man="true" max="16383" min="0"/>
    <brk id="503" man="true" max="16383" min="0"/>
    <brk id="539" man="true" max="16383" min="0"/>
    <brk id="575" man="true" max="16383" min="0"/>
    <brk id="611" man="true" max="16383" min="0"/>
    <brk id="647" man="true" max="16383" min="0"/>
    <brk id="683" man="true" max="16383" min="0"/>
    <brk id="719" man="true" max="16383" min="0"/>
    <brk id="755" man="true" max="16383" min="0"/>
    <brk id="791" man="true" max="16383" min="0"/>
    <brk id="827" man="true" max="16383" min="0"/>
    <brk id="863" man="true" max="16383" min="0"/>
    <brk id="899" man="true" max="16383" min="0"/>
    <brk id="935" man="true" max="16383" min="0"/>
    <brk id="971" man="true" max="16383" min="0"/>
    <brk id="1007" man="true" max="16383" min="0"/>
    <brk id="1043" man="true" max="16383" min="0"/>
    <brk id="1079" man="true" max="16383" min="0"/>
  </rowBreaks>
  <colBreaks count="1" manualBreakCount="1">
    <brk id="19" man="true" max="65535" min="0"/>
  </col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A121"/>
  <sheetViews>
    <sheetView showFormulas="false" showGridLines="true" showRowColHeaders="true" showZeros="false" rightToLeft="false" tabSelected="false" showOutlineSymbols="true" defaultGridColor="true" view="normal" topLeftCell="A1" colorId="64" zoomScale="106" zoomScaleNormal="106" zoomScalePageLayoutView="100" workbookViewId="0">
      <selection pane="topLeft" activeCell="D2" activeCellId="0" sqref="D2"/>
    </sheetView>
  </sheetViews>
  <sheetFormatPr defaultColWidth="2.66796875" defaultRowHeight="15" zeroHeight="false" outlineLevelRow="0" outlineLevelCol="0"/>
  <cols>
    <col collapsed="false" customWidth="true" hidden="false" outlineLevel="0" max="1" min="1" style="74" width="8.89"/>
    <col collapsed="false" customWidth="true" hidden="false" outlineLevel="0" max="2" min="2" style="196" width="4.67"/>
    <col collapsed="false" customWidth="true" hidden="false" outlineLevel="0" max="3" min="3" style="196" width="12"/>
    <col collapsed="false" customWidth="true" hidden="false" outlineLevel="0" max="5" min="4" style="196" width="4.67"/>
    <col collapsed="false" customWidth="true" hidden="false" outlineLevel="0" max="6" min="6" style="196" width="5.56"/>
    <col collapsed="false" customWidth="true" hidden="false" outlineLevel="0" max="7" min="7" style="196" width="5.44"/>
    <col collapsed="false" customWidth="true" hidden="false" outlineLevel="0" max="8" min="8" style="196" width="5.56"/>
    <col collapsed="false" customWidth="true" hidden="false" outlineLevel="0" max="9" min="9" style="196" width="5.89"/>
    <col collapsed="false" customWidth="true" hidden="false" outlineLevel="0" max="12" min="10" style="196" width="4.67"/>
    <col collapsed="false" customWidth="true" hidden="true" outlineLevel="0" max="14" min="13" style="196" width="4.33"/>
    <col collapsed="false" customWidth="true" hidden="false" outlineLevel="0" max="18" min="15" style="196" width="4.67"/>
    <col collapsed="false" customWidth="true" hidden="true" outlineLevel="0" max="20" min="19" style="196" width="4.33"/>
    <col collapsed="false" customWidth="true" hidden="false" outlineLevel="0" max="24" min="21" style="196" width="4.67"/>
    <col collapsed="false" customWidth="true" hidden="true" outlineLevel="0" max="26" min="25" style="196" width="4.33"/>
    <col collapsed="false" customWidth="true" hidden="false" outlineLevel="0" max="30" min="27" style="196" width="4.67"/>
    <col collapsed="false" customWidth="true" hidden="true" outlineLevel="0" max="32" min="31" style="196" width="4.33"/>
    <col collapsed="false" customWidth="true" hidden="false" outlineLevel="0" max="33" min="33" style="196" width="4.67"/>
    <col collapsed="false" customWidth="false" hidden="false" outlineLevel="0" max="79" min="34" style="74" width="2.67"/>
    <col collapsed="false" customWidth="false" hidden="false" outlineLevel="0" max="16384" min="80" style="196" width="2.67"/>
  </cols>
  <sheetData>
    <row r="1" s="74" customFormat="true" ht="17.25" hidden="false" customHeight="false" outlineLevel="0" collapsed="false">
      <c r="B1" s="197"/>
      <c r="D1" s="198" t="s">
        <v>118</v>
      </c>
      <c r="E1" s="198"/>
      <c r="F1" s="198"/>
      <c r="G1" s="198"/>
      <c r="H1" s="198"/>
      <c r="M1" s="198" t="s">
        <v>119</v>
      </c>
    </row>
    <row r="2" s="74" customFormat="true" ht="15" hidden="false" customHeight="false" outlineLevel="0" collapsed="false">
      <c r="B2" s="197"/>
      <c r="F2" s="198" t="s">
        <v>3</v>
      </c>
      <c r="H2" s="198" t="s">
        <v>4</v>
      </c>
      <c r="J2" s="198" t="s">
        <v>120</v>
      </c>
    </row>
    <row r="3" customFormat="false" ht="15" hidden="false" customHeight="false" outlineLevel="0" collapsed="false">
      <c r="B3" s="199" t="s">
        <v>121</v>
      </c>
      <c r="C3" s="199" t="s">
        <v>10</v>
      </c>
      <c r="D3" s="199" t="s">
        <v>122</v>
      </c>
      <c r="E3" s="199"/>
      <c r="F3" s="199"/>
      <c r="G3" s="199" t="s">
        <v>123</v>
      </c>
      <c r="H3" s="199"/>
      <c r="I3" s="199"/>
      <c r="J3" s="199" t="s">
        <v>124</v>
      </c>
      <c r="K3" s="199"/>
      <c r="L3" s="199"/>
      <c r="M3" s="199"/>
      <c r="N3" s="199"/>
      <c r="O3" s="199"/>
      <c r="P3" s="199" t="s">
        <v>125</v>
      </c>
      <c r="Q3" s="199"/>
      <c r="R3" s="199"/>
      <c r="S3" s="199"/>
      <c r="T3" s="199"/>
      <c r="U3" s="199"/>
      <c r="V3" s="199" t="s">
        <v>126</v>
      </c>
      <c r="W3" s="199"/>
      <c r="X3" s="199"/>
      <c r="Y3" s="199"/>
      <c r="Z3" s="199"/>
      <c r="AA3" s="199"/>
      <c r="AB3" s="199" t="s">
        <v>127</v>
      </c>
      <c r="AC3" s="199"/>
      <c r="AD3" s="199"/>
      <c r="AE3" s="199"/>
      <c r="AF3" s="199"/>
      <c r="AG3" s="199"/>
    </row>
    <row r="4" customFormat="false" ht="15" hidden="false" customHeight="false" outlineLevel="0" collapsed="false">
      <c r="B4" s="199"/>
      <c r="C4" s="199"/>
      <c r="D4" s="199"/>
      <c r="E4" s="199"/>
      <c r="F4" s="199"/>
      <c r="G4" s="199"/>
      <c r="H4" s="199"/>
      <c r="I4" s="199"/>
      <c r="J4" s="199" t="s">
        <v>128</v>
      </c>
      <c r="K4" s="199"/>
      <c r="L4" s="199"/>
      <c r="M4" s="199" t="s">
        <v>129</v>
      </c>
      <c r="N4" s="199"/>
      <c r="O4" s="199"/>
      <c r="P4" s="199" t="s">
        <v>128</v>
      </c>
      <c r="Q4" s="199"/>
      <c r="R4" s="199"/>
      <c r="S4" s="199" t="s">
        <v>129</v>
      </c>
      <c r="T4" s="199"/>
      <c r="U4" s="199"/>
      <c r="V4" s="199" t="s">
        <v>128</v>
      </c>
      <c r="W4" s="199"/>
      <c r="X4" s="199"/>
      <c r="Y4" s="199" t="s">
        <v>129</v>
      </c>
      <c r="Z4" s="199"/>
      <c r="AA4" s="199"/>
      <c r="AB4" s="199" t="s">
        <v>128</v>
      </c>
      <c r="AC4" s="199"/>
      <c r="AD4" s="199"/>
      <c r="AE4" s="199" t="s">
        <v>129</v>
      </c>
      <c r="AF4" s="199"/>
      <c r="AG4" s="199"/>
    </row>
    <row r="5" customFormat="false" ht="15" hidden="false" customHeight="false" outlineLevel="0" collapsed="false">
      <c r="B5" s="199"/>
      <c r="C5" s="199"/>
      <c r="D5" s="199" t="s">
        <v>25</v>
      </c>
      <c r="E5" s="199" t="s">
        <v>24</v>
      </c>
      <c r="F5" s="199" t="s">
        <v>130</v>
      </c>
      <c r="G5" s="199" t="s">
        <v>25</v>
      </c>
      <c r="H5" s="199" t="s">
        <v>24</v>
      </c>
      <c r="I5" s="199" t="s">
        <v>130</v>
      </c>
      <c r="J5" s="199" t="s">
        <v>25</v>
      </c>
      <c r="K5" s="199" t="s">
        <v>24</v>
      </c>
      <c r="L5" s="199" t="s">
        <v>130</v>
      </c>
      <c r="M5" s="199" t="s">
        <v>25</v>
      </c>
      <c r="N5" s="199" t="s">
        <v>24</v>
      </c>
      <c r="O5" s="199" t="s">
        <v>130</v>
      </c>
      <c r="P5" s="199" t="s">
        <v>25</v>
      </c>
      <c r="Q5" s="199" t="s">
        <v>24</v>
      </c>
      <c r="R5" s="199" t="s">
        <v>130</v>
      </c>
      <c r="S5" s="199" t="s">
        <v>25</v>
      </c>
      <c r="T5" s="199" t="s">
        <v>24</v>
      </c>
      <c r="U5" s="199" t="s">
        <v>130</v>
      </c>
      <c r="V5" s="199" t="s">
        <v>25</v>
      </c>
      <c r="W5" s="199" t="s">
        <v>24</v>
      </c>
      <c r="X5" s="199" t="s">
        <v>130</v>
      </c>
      <c r="Y5" s="199" t="s">
        <v>25</v>
      </c>
      <c r="Z5" s="199" t="s">
        <v>24</v>
      </c>
      <c r="AA5" s="199" t="s">
        <v>130</v>
      </c>
      <c r="AB5" s="199" t="s">
        <v>25</v>
      </c>
      <c r="AC5" s="199" t="s">
        <v>24</v>
      </c>
      <c r="AD5" s="199" t="s">
        <v>130</v>
      </c>
      <c r="AE5" s="199" t="s">
        <v>25</v>
      </c>
      <c r="AF5" s="199" t="s">
        <v>24</v>
      </c>
      <c r="AG5" s="199" t="s">
        <v>130</v>
      </c>
    </row>
    <row r="6" customFormat="false" ht="15" hidden="false" customHeight="false" outlineLevel="0" collapsed="false">
      <c r="B6" s="199" t="n">
        <v>1</v>
      </c>
      <c r="C6" s="200" t="str">
        <f aca="false">S1!G4</f>
        <v>Amharic</v>
      </c>
      <c r="D6" s="199" t="n">
        <f aca="false">COUNTIFS(S1!E5:E64,"M")</f>
        <v>26</v>
      </c>
      <c r="E6" s="199" t="n">
        <f aca="false">COUNTIFS(S1!E5:E64,"F")</f>
        <v>24</v>
      </c>
      <c r="F6" s="199" t="n">
        <f aca="false">D6+E6</f>
        <v>50</v>
      </c>
      <c r="G6" s="199" t="n">
        <f aca="false">COUNTIFS(S1!E5:E64,"M")-COUNTIFS(S1!E5:E64,"M",S1!G5:G64,"")</f>
        <v>26</v>
      </c>
      <c r="H6" s="199" t="n">
        <f aca="false">COUNTIFS(S1!E5:E64,"F")-COUNTIFS(S1!E5:E64,"F",S1!G5:G64,"")</f>
        <v>23</v>
      </c>
      <c r="I6" s="199" t="n">
        <f aca="false">G6+H6</f>
        <v>49</v>
      </c>
      <c r="J6" s="199" t="n">
        <f aca="false">COUNTIFS(S1!E5:E64,"M",S1!G5:G64,"&lt;50")</f>
        <v>0</v>
      </c>
      <c r="K6" s="199" t="n">
        <f aca="false">COUNTIFS(S1!E5:E64,"F",S1!G5:G64,"&lt;50")</f>
        <v>2</v>
      </c>
      <c r="L6" s="199" t="n">
        <f aca="false">J6+K6</f>
        <v>2</v>
      </c>
      <c r="M6" s="199" t="n">
        <f aca="false">J6/G6*100</f>
        <v>0</v>
      </c>
      <c r="N6" s="199" t="n">
        <f aca="false">K6/H6*100</f>
        <v>8.69565217391304</v>
      </c>
      <c r="O6" s="199" t="n">
        <f aca="false">L6/I6*100</f>
        <v>4.08163265306123</v>
      </c>
      <c r="P6" s="199" t="n">
        <f aca="false">COUNTIFS(S1!E5:E64,"M",S1!G5:G64,"&gt;=50")</f>
        <v>26</v>
      </c>
      <c r="Q6" s="199" t="n">
        <f aca="false">COUNTIFS(S1!E5:E64,"F",S1!G5:G64,"&gt;=50")</f>
        <v>21</v>
      </c>
      <c r="R6" s="199" t="n">
        <f aca="false">P6+Q6</f>
        <v>47</v>
      </c>
      <c r="S6" s="199" t="n">
        <f aca="false">P6/G6*100</f>
        <v>100</v>
      </c>
      <c r="T6" s="199" t="n">
        <f aca="false">Q6/H6*100</f>
        <v>91.304347826087</v>
      </c>
      <c r="U6" s="199" t="n">
        <f aca="false">R6/I6*100</f>
        <v>95.9183673469388</v>
      </c>
      <c r="V6" s="199" t="n">
        <f aca="false">COUNTIFS(S1!E5:E64,"M",S1!G5:G64,"&gt;=75")</f>
        <v>17</v>
      </c>
      <c r="W6" s="199" t="n">
        <f aca="false">COUNTIFS(S1!E5:E64,"F",S1!G5:G64,"&gt;=75")</f>
        <v>14</v>
      </c>
      <c r="X6" s="199" t="n">
        <f aca="false">V6+W6</f>
        <v>31</v>
      </c>
      <c r="Y6" s="199" t="n">
        <f aca="false">V6/G6*100</f>
        <v>65.3846153846154</v>
      </c>
      <c r="Z6" s="199" t="n">
        <f aca="false">W6/H6*100</f>
        <v>60.8695652173913</v>
      </c>
      <c r="AA6" s="199" t="n">
        <f aca="false">X6/I6*100</f>
        <v>63.265306122449</v>
      </c>
      <c r="AB6" s="199" t="n">
        <f aca="false">COUNTIFS(S1!E5:E64,"M",S1!G5:G64,"&gt;=85")</f>
        <v>12</v>
      </c>
      <c r="AC6" s="199" t="n">
        <f aca="false">COUNTIFS(S1!E5:E64,"F",S1!G5:G64,"&gt;=85")</f>
        <v>9</v>
      </c>
      <c r="AD6" s="199" t="n">
        <f aca="false">AB6+AC6</f>
        <v>21</v>
      </c>
      <c r="AE6" s="199" t="n">
        <f aca="false">AB6/G6*100</f>
        <v>46.1538461538462</v>
      </c>
      <c r="AF6" s="199" t="n">
        <f aca="false">AC6/H6*100</f>
        <v>39.1304347826087</v>
      </c>
      <c r="AG6" s="199" t="n">
        <f aca="false">AD6/I6*100</f>
        <v>42.8571428571429</v>
      </c>
    </row>
    <row r="7" customFormat="false" ht="15" hidden="false" customHeight="false" outlineLevel="0" collapsed="false">
      <c r="B7" s="199" t="n">
        <v>2</v>
      </c>
      <c r="C7" s="200" t="str">
        <f aca="false">S1!H4</f>
        <v>English</v>
      </c>
      <c r="D7" s="199" t="n">
        <f aca="false">D6</f>
        <v>26</v>
      </c>
      <c r="E7" s="199" t="n">
        <f aca="false">E6</f>
        <v>24</v>
      </c>
      <c r="F7" s="199" t="n">
        <f aca="false">D7+E7</f>
        <v>50</v>
      </c>
      <c r="G7" s="199" t="n">
        <f aca="false">COUNTIFS(S1!E5:E64,"M")-COUNTIFS(S1!E5:E64,"M",S1!H5:H64,"")</f>
        <v>26</v>
      </c>
      <c r="H7" s="199" t="n">
        <f aca="false">COUNTIFS(S1!E5:E64,"F")-COUNTIFS(S1!E5:E64,"F",S1!H5:H64,"")</f>
        <v>23</v>
      </c>
      <c r="I7" s="199" t="n">
        <f aca="false">G7+H7</f>
        <v>49</v>
      </c>
      <c r="J7" s="199" t="n">
        <f aca="false">COUNTIFS(S1!E5:E64,"M",S1!H5:H64,"&lt;50")</f>
        <v>0</v>
      </c>
      <c r="K7" s="199" t="n">
        <f aca="false">COUNTIFS(S1!E5:E64,"F",S1!H5:H64,"&lt;50")</f>
        <v>1</v>
      </c>
      <c r="L7" s="199" t="n">
        <f aca="false">J7+K7</f>
        <v>1</v>
      </c>
      <c r="M7" s="199" t="n">
        <f aca="false">J7/G7*100</f>
        <v>0</v>
      </c>
      <c r="N7" s="199" t="n">
        <f aca="false">K7/H7*100</f>
        <v>4.34782608695652</v>
      </c>
      <c r="O7" s="199" t="n">
        <f aca="false">L7/I7*100</f>
        <v>2.04081632653061</v>
      </c>
      <c r="P7" s="199" t="n">
        <f aca="false">COUNTIFS(S1!E5:E64,"M",S1!H5:H64,"&gt;=50")</f>
        <v>26</v>
      </c>
      <c r="Q7" s="199" t="n">
        <f aca="false">COUNTIFS(S1!E5:E64,"F",S1!H5:H64,"&gt;=50")</f>
        <v>22</v>
      </c>
      <c r="R7" s="199" t="n">
        <f aca="false">P7+Q7</f>
        <v>48</v>
      </c>
      <c r="S7" s="199" t="n">
        <f aca="false">P7/G7*100</f>
        <v>100</v>
      </c>
      <c r="T7" s="199" t="n">
        <f aca="false">Q7/H7*100</f>
        <v>95.6521739130435</v>
      </c>
      <c r="U7" s="199" t="n">
        <f aca="false">R7/I7*100</f>
        <v>97.9591836734694</v>
      </c>
      <c r="V7" s="199" t="n">
        <f aca="false">COUNTIFS(S1!E5:E64,"M",S1!H5:H64,"&gt;=75")</f>
        <v>14</v>
      </c>
      <c r="W7" s="199" t="n">
        <f aca="false">COUNTIFS(S1!E5:E64,"F",S1!H5:H64,"&gt;=75")</f>
        <v>15</v>
      </c>
      <c r="X7" s="199" t="n">
        <f aca="false">V7+W7</f>
        <v>29</v>
      </c>
      <c r="Y7" s="199" t="n">
        <f aca="false">V7/G7*100</f>
        <v>53.8461538461539</v>
      </c>
      <c r="Z7" s="199" t="n">
        <f aca="false">W7/H7*100</f>
        <v>65.2173913043478</v>
      </c>
      <c r="AA7" s="199" t="n">
        <f aca="false">X7/I7*100</f>
        <v>59.1836734693878</v>
      </c>
      <c r="AB7" s="199" t="n">
        <f aca="false">COUNTIFS(S1!E5:E64,"M",S1!H5:H64,"&gt;=85")</f>
        <v>4</v>
      </c>
      <c r="AC7" s="199" t="n">
        <f aca="false">COUNTIFS(S1!E5:E64,"F",S1!H5:H64,"&gt;=85")</f>
        <v>8</v>
      </c>
      <c r="AD7" s="199" t="n">
        <f aca="false">AB7+AC7</f>
        <v>12</v>
      </c>
      <c r="AE7" s="199" t="n">
        <f aca="false">AB7/G7*100</f>
        <v>15.3846153846154</v>
      </c>
      <c r="AF7" s="199" t="n">
        <f aca="false">AC7/H7*100</f>
        <v>34.7826086956522</v>
      </c>
      <c r="AG7" s="199" t="n">
        <f aca="false">AD7/I7*100</f>
        <v>24.4897959183673</v>
      </c>
    </row>
    <row r="8" customFormat="false" ht="15" hidden="false" customHeight="false" outlineLevel="0" collapsed="false">
      <c r="B8" s="199" t="n">
        <v>3</v>
      </c>
      <c r="C8" s="200" t="str">
        <f aca="false">S1!I4</f>
        <v>Arabic</v>
      </c>
      <c r="D8" s="199" t="n">
        <f aca="false">D6</f>
        <v>26</v>
      </c>
      <c r="E8" s="199" t="n">
        <f aca="false">E6</f>
        <v>24</v>
      </c>
      <c r="F8" s="199" t="n">
        <f aca="false">D8+E8</f>
        <v>50</v>
      </c>
      <c r="G8" s="199" t="n">
        <f aca="false">COUNTIFS(S1!E5:E64,"M")-COUNTIFS(S1!E5:E64,"M",S1!I5:I64,"")</f>
        <v>26</v>
      </c>
      <c r="H8" s="199" t="n">
        <f aca="false">COUNTIFS(S1!E5:E64,"F")-COUNTIFS(S1!E5:E64,"F",S1!I5:I64,"")</f>
        <v>23</v>
      </c>
      <c r="I8" s="199" t="n">
        <f aca="false">G8+H8</f>
        <v>49</v>
      </c>
      <c r="J8" s="199" t="n">
        <f aca="false">COUNTIFS(S1!E5:E64,"M",S1!I5:I64,"&lt;50")</f>
        <v>0</v>
      </c>
      <c r="K8" s="199" t="n">
        <f aca="false">COUNTIFS(S1!E5:E64,"F",S1!I5:I64,"&lt;50")</f>
        <v>3</v>
      </c>
      <c r="L8" s="199" t="n">
        <f aca="false">J8+K8</f>
        <v>3</v>
      </c>
      <c r="M8" s="199" t="n">
        <f aca="false">J8/G8*100</f>
        <v>0</v>
      </c>
      <c r="N8" s="199" t="n">
        <f aca="false">K8/H8*100</f>
        <v>13.0434782608696</v>
      </c>
      <c r="O8" s="199" t="n">
        <f aca="false">L8/I8*100</f>
        <v>6.12244897959184</v>
      </c>
      <c r="P8" s="199" t="n">
        <f aca="false">COUNTIFS(S1!E5:E64,"M",S1!I5:I64,"&gt;=50")</f>
        <v>26</v>
      </c>
      <c r="Q8" s="199" t="n">
        <f aca="false">COUNTIFS(S1!E5:E64,"F",S1!I5:I64,"&gt;=50")</f>
        <v>20</v>
      </c>
      <c r="R8" s="199" t="n">
        <f aca="false">P8+Q8</f>
        <v>46</v>
      </c>
      <c r="S8" s="199" t="n">
        <f aca="false">P8/G8*100</f>
        <v>100</v>
      </c>
      <c r="T8" s="199" t="n">
        <f aca="false">Q8/H8*100</f>
        <v>86.9565217391304</v>
      </c>
      <c r="U8" s="199" t="n">
        <f aca="false">R8/I8*100</f>
        <v>93.8775510204082</v>
      </c>
      <c r="V8" s="199" t="n">
        <f aca="false">COUNTIFS(S1!E5:E64,"M",S1!I5:I64,"&gt;=75")</f>
        <v>22</v>
      </c>
      <c r="W8" s="199" t="n">
        <f aca="false">COUNTIFS(S1!E5:E64,"F",S1!I5:I64,"&gt;=75")</f>
        <v>17</v>
      </c>
      <c r="X8" s="199" t="n">
        <f aca="false">V8+W8</f>
        <v>39</v>
      </c>
      <c r="Y8" s="199" t="n">
        <f aca="false">V8/G8*100</f>
        <v>84.6153846153846</v>
      </c>
      <c r="Z8" s="199" t="n">
        <f aca="false">W8/H8*100</f>
        <v>73.9130434782609</v>
      </c>
      <c r="AA8" s="199" t="n">
        <f aca="false">X8/I8*100</f>
        <v>79.5918367346939</v>
      </c>
      <c r="AB8" s="199" t="n">
        <f aca="false">COUNTIFS(S1!E5:E64,"M",S1!I5:I64,"&gt;=85")</f>
        <v>11</v>
      </c>
      <c r="AC8" s="199" t="n">
        <f aca="false">COUNTIFS(S1!E5:E64,"F",S1!I5:I64,"&gt;=85")</f>
        <v>12</v>
      </c>
      <c r="AD8" s="199" t="n">
        <f aca="false">AB8+AC8</f>
        <v>23</v>
      </c>
      <c r="AE8" s="199" t="n">
        <f aca="false">AB8/G8*100</f>
        <v>42.3076923076923</v>
      </c>
      <c r="AF8" s="199" t="n">
        <f aca="false">AC8/H8*100</f>
        <v>52.1739130434783</v>
      </c>
      <c r="AG8" s="199" t="n">
        <f aca="false">AD8/I8*100</f>
        <v>46.9387755102041</v>
      </c>
    </row>
    <row r="9" customFormat="false" ht="15" hidden="false" customHeight="false" outlineLevel="0" collapsed="false">
      <c r="B9" s="199" t="n">
        <v>4</v>
      </c>
      <c r="C9" s="200" t="str">
        <f aca="false">S1!J4</f>
        <v>Maths</v>
      </c>
      <c r="D9" s="199" t="n">
        <f aca="false">D6</f>
        <v>26</v>
      </c>
      <c r="E9" s="199" t="n">
        <f aca="false">E6</f>
        <v>24</v>
      </c>
      <c r="F9" s="199" t="n">
        <f aca="false">D9+E9</f>
        <v>50</v>
      </c>
      <c r="G9" s="199" t="n">
        <f aca="false">COUNTIFS(S1!E5:E64,"M")-COUNTIFS(S1!E5:E64,"M",S1!J5:J64,"")</f>
        <v>26</v>
      </c>
      <c r="H9" s="199" t="n">
        <f aca="false">COUNTIFS(S1!E5:E64,"F")-COUNTIFS(S1!E5:E64,"F",S1!J5:J64,"")</f>
        <v>23</v>
      </c>
      <c r="I9" s="199" t="n">
        <f aca="false">G9+H9</f>
        <v>49</v>
      </c>
      <c r="J9" s="199" t="n">
        <f aca="false">COUNTIFS(S1!E5:E64,"M",S1!J5:J64,"&lt;50")</f>
        <v>2</v>
      </c>
      <c r="K9" s="199" t="n">
        <f aca="false">COUNTIFS(S1!E5:E64,"F",S1!J5:J64,"&lt;50")</f>
        <v>0</v>
      </c>
      <c r="L9" s="199" t="n">
        <f aca="false">J9+K9</f>
        <v>2</v>
      </c>
      <c r="M9" s="199" t="n">
        <f aca="false">J9/G9*100</f>
        <v>7.69230769230769</v>
      </c>
      <c r="N9" s="199" t="n">
        <f aca="false">K9/H9*100</f>
        <v>0</v>
      </c>
      <c r="O9" s="199" t="n">
        <f aca="false">L9/I9*100</f>
        <v>4.08163265306123</v>
      </c>
      <c r="P9" s="199" t="n">
        <f aca="false">COUNTIFS(S1!E5:E64,"M",S1!J5:J64,"&gt;=50")</f>
        <v>24</v>
      </c>
      <c r="Q9" s="199" t="n">
        <f aca="false">COUNTIFS(S1!E5:E64,"F",S1!J5:J64,"&gt;=50")</f>
        <v>23</v>
      </c>
      <c r="R9" s="199" t="n">
        <f aca="false">P9+Q9</f>
        <v>47</v>
      </c>
      <c r="S9" s="199" t="n">
        <f aca="false">P9/G9*100</f>
        <v>92.3076923076923</v>
      </c>
      <c r="T9" s="199" t="n">
        <f aca="false">Q9/H9*100</f>
        <v>100</v>
      </c>
      <c r="U9" s="199" t="n">
        <f aca="false">R9/I9*100</f>
        <v>95.9183673469388</v>
      </c>
      <c r="V9" s="199" t="n">
        <f aca="false">COUNTIFS(S1!E5:E64,"M",S1!J5:J64,"&gt;=75")</f>
        <v>9</v>
      </c>
      <c r="W9" s="199" t="n">
        <f aca="false">COUNTIFS(S1!E5:E64,"F",S1!J5:J64,"&gt;=75")</f>
        <v>11</v>
      </c>
      <c r="X9" s="199" t="n">
        <f aca="false">V9+W9</f>
        <v>20</v>
      </c>
      <c r="Y9" s="199" t="n">
        <f aca="false">V9/G9*100</f>
        <v>34.6153846153846</v>
      </c>
      <c r="Z9" s="199" t="n">
        <f aca="false">W9/H9*100</f>
        <v>47.8260869565217</v>
      </c>
      <c r="AA9" s="199" t="n">
        <f aca="false">X9/I9*100</f>
        <v>40.8163265306122</v>
      </c>
      <c r="AB9" s="199" t="n">
        <f aca="false">COUNTIFS(S1!E5:E64,"M",S1!J5:J64,"&gt;=85")</f>
        <v>5</v>
      </c>
      <c r="AC9" s="199" t="n">
        <f aca="false">COUNTIFS(S1!E5:E64,"F",S1!J5:J64,"&gt;=85")</f>
        <v>5</v>
      </c>
      <c r="AD9" s="199" t="n">
        <f aca="false">AB9+AC9</f>
        <v>10</v>
      </c>
      <c r="AE9" s="199" t="n">
        <f aca="false">AB9/G9*100</f>
        <v>19.2307692307692</v>
      </c>
      <c r="AF9" s="199" t="n">
        <f aca="false">AC9/H9*100</f>
        <v>21.7391304347826</v>
      </c>
      <c r="AG9" s="199" t="n">
        <f aca="false">AD9/I9*100</f>
        <v>20.4081632653061</v>
      </c>
    </row>
    <row r="10" customFormat="false" ht="15" hidden="false" customHeight="false" outlineLevel="0" collapsed="false">
      <c r="B10" s="199" t="n">
        <v>5</v>
      </c>
      <c r="C10" s="200" t="str">
        <f aca="false">S1!K4</f>
        <v>E.S</v>
      </c>
      <c r="D10" s="199" t="n">
        <f aca="false">D6</f>
        <v>26</v>
      </c>
      <c r="E10" s="199" t="n">
        <f aca="false">E6</f>
        <v>24</v>
      </c>
      <c r="F10" s="199" t="n">
        <f aca="false">D10+E10</f>
        <v>50</v>
      </c>
      <c r="G10" s="199" t="n">
        <f aca="false">COUNTIFS(S1!E5:E64,"M")-COUNTIFS(S1!E5:E64,"M",S1!K5:K64,"")</f>
        <v>26</v>
      </c>
      <c r="H10" s="199" t="n">
        <f aca="false">COUNTIFS(S1!E5:E64,"F")-COUNTIFS(S1!E5:E64,"F",S1!K5:K64,"")</f>
        <v>23</v>
      </c>
      <c r="I10" s="199" t="n">
        <f aca="false">G10+H10</f>
        <v>49</v>
      </c>
      <c r="J10" s="199" t="n">
        <f aca="false">COUNTIFS(S1!E5:E64,"M",S1!K5:K64,"&lt;50")</f>
        <v>0</v>
      </c>
      <c r="K10" s="199" t="n">
        <f aca="false">COUNTIFS(S1!E5:E64,"F",S1!K5:K64,"&lt;50")</f>
        <v>1</v>
      </c>
      <c r="L10" s="199" t="n">
        <f aca="false">J10+K10</f>
        <v>1</v>
      </c>
      <c r="M10" s="199" t="n">
        <f aca="false">J10/G10*100</f>
        <v>0</v>
      </c>
      <c r="N10" s="199" t="n">
        <f aca="false">K10/H10*100</f>
        <v>4.34782608695652</v>
      </c>
      <c r="O10" s="199" t="n">
        <f aca="false">L10/I10*100</f>
        <v>2.04081632653061</v>
      </c>
      <c r="P10" s="199" t="n">
        <f aca="false">COUNTIFS(S1!E5:E64,"M",S1!K5:K64,"&gt;=50")</f>
        <v>26</v>
      </c>
      <c r="Q10" s="199" t="n">
        <f aca="false">COUNTIFS(S1!E5:E64,"F",S1!K5:K64,"&gt;=50")</f>
        <v>22</v>
      </c>
      <c r="R10" s="199" t="n">
        <f aca="false">P10+Q10</f>
        <v>48</v>
      </c>
      <c r="S10" s="199" t="n">
        <f aca="false">P10/G10*100</f>
        <v>100</v>
      </c>
      <c r="T10" s="199" t="n">
        <f aca="false">Q10/H10*100</f>
        <v>95.6521739130435</v>
      </c>
      <c r="U10" s="199" t="n">
        <f aca="false">R10/I10*100</f>
        <v>97.9591836734694</v>
      </c>
      <c r="V10" s="199" t="n">
        <f aca="false">COUNTIFS(S1!E5:E64,"M",S1!K5:K64,"&gt;=75")</f>
        <v>15</v>
      </c>
      <c r="W10" s="199" t="n">
        <f aca="false">COUNTIFS(S1!E5:E64,"F",S1!K5:K64,"&gt;=75")</f>
        <v>16</v>
      </c>
      <c r="X10" s="199" t="n">
        <f aca="false">V10+W10</f>
        <v>31</v>
      </c>
      <c r="Y10" s="199" t="n">
        <f aca="false">V10/G10*100</f>
        <v>57.6923076923077</v>
      </c>
      <c r="Z10" s="199" t="n">
        <f aca="false">W10/H10*100</f>
        <v>69.5652173913043</v>
      </c>
      <c r="AA10" s="199" t="n">
        <f aca="false">X10/I10*100</f>
        <v>63.265306122449</v>
      </c>
      <c r="AB10" s="199" t="n">
        <f aca="false">COUNTIFS(S1!E5:E64,"M",S1!K5:K64,"&gt;=85")</f>
        <v>9</v>
      </c>
      <c r="AC10" s="199" t="n">
        <f aca="false">COUNTIFS(S1!E5:E64,"F",S1!K5:K64,"&gt;=85")</f>
        <v>11</v>
      </c>
      <c r="AD10" s="199" t="n">
        <f aca="false">AB10+AC10</f>
        <v>20</v>
      </c>
      <c r="AE10" s="199" t="n">
        <f aca="false">AB10/G10*100</f>
        <v>34.6153846153846</v>
      </c>
      <c r="AF10" s="199" t="n">
        <f aca="false">AC10/H10*100</f>
        <v>47.8260869565217</v>
      </c>
      <c r="AG10" s="199" t="n">
        <f aca="false">AD10/I10*100</f>
        <v>40.8163265306122</v>
      </c>
    </row>
    <row r="11" customFormat="false" ht="15" hidden="false" customHeight="false" outlineLevel="0" collapsed="false">
      <c r="B11" s="199" t="n">
        <v>6</v>
      </c>
      <c r="C11" s="200" t="str">
        <f aca="false">S1!L4</f>
        <v>Moral Edu</v>
      </c>
      <c r="D11" s="199" t="n">
        <f aca="false">D6</f>
        <v>26</v>
      </c>
      <c r="E11" s="199" t="n">
        <f aca="false">E6</f>
        <v>24</v>
      </c>
      <c r="F11" s="199" t="n">
        <f aca="false">D11+E11</f>
        <v>50</v>
      </c>
      <c r="G11" s="199" t="n">
        <f aca="false">COUNTIFS(S1!E5:E64,"M")-COUNTIFS(S1!E5:E64,"M",S1!L5:L64,"")</f>
        <v>26</v>
      </c>
      <c r="H11" s="199" t="n">
        <f aca="false">COUNTIFS(S1!E5:E64,"F")-COUNTIFS(S1!E5:E64,"F",S1!L5:L64,"")</f>
        <v>23</v>
      </c>
      <c r="I11" s="199" t="n">
        <f aca="false">G11+H11</f>
        <v>49</v>
      </c>
      <c r="J11" s="199" t="n">
        <f aca="false">COUNTIFS(S1!E5:E64,"M",S1!L5:L64,"&lt;50")</f>
        <v>0</v>
      </c>
      <c r="K11" s="199" t="n">
        <f aca="false">COUNTIFS(S1!E5:E64,"F",S1!L5:L64,"&lt;50")</f>
        <v>1</v>
      </c>
      <c r="L11" s="199" t="n">
        <f aca="false">J11+K11</f>
        <v>1</v>
      </c>
      <c r="M11" s="199" t="n">
        <f aca="false">J11/G11*100</f>
        <v>0</v>
      </c>
      <c r="N11" s="199" t="n">
        <f aca="false">K11/H11*100</f>
        <v>4.34782608695652</v>
      </c>
      <c r="O11" s="199" t="n">
        <f aca="false">L11/I11*100</f>
        <v>2.04081632653061</v>
      </c>
      <c r="P11" s="199" t="n">
        <f aca="false">COUNTIFS(S1!E5:E64,"M",S1!L5:L64,"&gt;=50")</f>
        <v>26</v>
      </c>
      <c r="Q11" s="199" t="n">
        <f aca="false">COUNTIFS(S1!E5:E64,"F",S1!L5:L64,"&gt;=50")</f>
        <v>22</v>
      </c>
      <c r="R11" s="199" t="n">
        <f aca="false">P11+Q11</f>
        <v>48</v>
      </c>
      <c r="S11" s="199" t="n">
        <f aca="false">P11/G11*100</f>
        <v>100</v>
      </c>
      <c r="T11" s="199" t="n">
        <f aca="false">Q11/H11*100</f>
        <v>95.6521739130435</v>
      </c>
      <c r="U11" s="199" t="n">
        <f aca="false">R11/I11*100</f>
        <v>97.9591836734694</v>
      </c>
      <c r="V11" s="199" t="n">
        <f aca="false">COUNTIFS(S1!E5:E64,"M",S1!L5:L64,"&gt;=75")</f>
        <v>17</v>
      </c>
      <c r="W11" s="199" t="n">
        <f aca="false">COUNTIFS(S1!E5:E64,"F",S1!L5:L64,"&gt;=75")</f>
        <v>17</v>
      </c>
      <c r="X11" s="199" t="n">
        <f aca="false">V11+W11</f>
        <v>34</v>
      </c>
      <c r="Y11" s="199" t="n">
        <f aca="false">V11/G11*100</f>
        <v>65.3846153846154</v>
      </c>
      <c r="Z11" s="199" t="n">
        <f aca="false">W11/H11*100</f>
        <v>73.9130434782609</v>
      </c>
      <c r="AA11" s="199" t="n">
        <f aca="false">X11/I11*100</f>
        <v>69.3877551020408</v>
      </c>
      <c r="AB11" s="199" t="n">
        <f aca="false">COUNTIFS(S1!E5:E64,"M",S1!L5:L64,"&gt;=85")</f>
        <v>6</v>
      </c>
      <c r="AC11" s="199" t="n">
        <f aca="false">COUNTIFS(S1!E5:E64,"F",S1!L5:L64,"&gt;=85")</f>
        <v>7</v>
      </c>
      <c r="AD11" s="199" t="n">
        <f aca="false">AB11+AC11</f>
        <v>13</v>
      </c>
      <c r="AE11" s="199" t="n">
        <f aca="false">AB11/G11*100</f>
        <v>23.0769230769231</v>
      </c>
      <c r="AF11" s="199" t="n">
        <f aca="false">AC11/H11*100</f>
        <v>30.4347826086957</v>
      </c>
      <c r="AG11" s="199" t="n">
        <f aca="false">AD11/I11*100</f>
        <v>26.530612244898</v>
      </c>
    </row>
    <row r="12" customFormat="false" ht="15" hidden="false" customHeight="false" outlineLevel="0" collapsed="false">
      <c r="B12" s="199" t="n">
        <v>7</v>
      </c>
      <c r="C12" s="200" t="str">
        <f aca="false">S1!M4</f>
        <v>Art</v>
      </c>
      <c r="D12" s="199" t="n">
        <f aca="false">D6</f>
        <v>26</v>
      </c>
      <c r="E12" s="199" t="n">
        <f aca="false">E6</f>
        <v>24</v>
      </c>
      <c r="F12" s="199" t="n">
        <f aca="false">D12+E12</f>
        <v>50</v>
      </c>
      <c r="G12" s="199" t="n">
        <f aca="false">COUNTIFS(S1!E5:E64,"M")-COUNTIFS(S1!E5:E64,"M",S1!M5:M64,"")</f>
        <v>26</v>
      </c>
      <c r="H12" s="199" t="n">
        <f aca="false">COUNTIFS(S1!E5:E64,"F")-COUNTIFS(S1!E5:E64,"F",S1!M5:M64,"")</f>
        <v>23</v>
      </c>
      <c r="I12" s="199" t="n">
        <f aca="false">G12+H12</f>
        <v>49</v>
      </c>
      <c r="J12" s="199" t="n">
        <f aca="false">COUNTIFS(S1!E5:E64,"M",S1!M5:M64,"&lt;50")</f>
        <v>0</v>
      </c>
      <c r="K12" s="199" t="n">
        <f aca="false">COUNTIFS(S1!E5:E64,"F",S1!M5:M64,"&lt;50")</f>
        <v>1</v>
      </c>
      <c r="L12" s="199" t="n">
        <f aca="false">J12+K12</f>
        <v>1</v>
      </c>
      <c r="M12" s="199" t="n">
        <f aca="false">J12/G12*100</f>
        <v>0</v>
      </c>
      <c r="N12" s="199" t="n">
        <f aca="false">K12/H12*100</f>
        <v>4.34782608695652</v>
      </c>
      <c r="O12" s="199" t="n">
        <f aca="false">L12/I12*100</f>
        <v>2.04081632653061</v>
      </c>
      <c r="P12" s="199" t="n">
        <f aca="false">COUNTIFS(S1!E5:E64,"M",S1!M5:M64,"&gt;=50")</f>
        <v>26</v>
      </c>
      <c r="Q12" s="199" t="n">
        <f aca="false">COUNTIFS(S1!E5:E64,"F",S1!M5:M64,"&gt;=50")</f>
        <v>22</v>
      </c>
      <c r="R12" s="199" t="n">
        <f aca="false">P12+Q12</f>
        <v>48</v>
      </c>
      <c r="S12" s="199" t="n">
        <f aca="false">P12/G12*100</f>
        <v>100</v>
      </c>
      <c r="T12" s="199" t="n">
        <f aca="false">Q12/H12*100</f>
        <v>95.6521739130435</v>
      </c>
      <c r="U12" s="199" t="n">
        <f aca="false">R12/I12*100</f>
        <v>97.9591836734694</v>
      </c>
      <c r="V12" s="199" t="n">
        <f aca="false">COUNTIFS(S1!E5:E64,"M",S1!M5:M64,"&gt;=75")</f>
        <v>12</v>
      </c>
      <c r="W12" s="199" t="n">
        <f aca="false">COUNTIFS(S1!E5:E64,"F",S1!M5:M64,"&gt;=75")</f>
        <v>11</v>
      </c>
      <c r="X12" s="199" t="n">
        <f aca="false">V12+W12</f>
        <v>23</v>
      </c>
      <c r="Y12" s="199" t="n">
        <f aca="false">V12/G12*100</f>
        <v>46.1538461538462</v>
      </c>
      <c r="Z12" s="199" t="n">
        <f aca="false">W12/H12*100</f>
        <v>47.8260869565217</v>
      </c>
      <c r="AA12" s="199" t="n">
        <f aca="false">X12/I12*100</f>
        <v>46.9387755102041</v>
      </c>
      <c r="AB12" s="199" t="n">
        <f aca="false">COUNTIFS(S1!E5:E64,"M",S1!M5:M64,"&gt;=85")</f>
        <v>4</v>
      </c>
      <c r="AC12" s="199" t="n">
        <f aca="false">COUNTIFS(S1!E5:E64,"F",S1!M5:M64,"&gt;=85")</f>
        <v>9</v>
      </c>
      <c r="AD12" s="199" t="n">
        <f aca="false">AB12+AC12</f>
        <v>13</v>
      </c>
      <c r="AE12" s="199" t="n">
        <f aca="false">AB12/G12*100</f>
        <v>15.3846153846154</v>
      </c>
      <c r="AF12" s="199" t="n">
        <f aca="false">AC12/H12*100</f>
        <v>39.1304347826087</v>
      </c>
      <c r="AG12" s="199" t="n">
        <f aca="false">AD12/I12*100</f>
        <v>26.530612244898</v>
      </c>
    </row>
    <row r="13" customFormat="false" ht="15" hidden="false" customHeight="false" outlineLevel="0" collapsed="false">
      <c r="B13" s="199" t="n">
        <v>8</v>
      </c>
      <c r="C13" s="200" t="str">
        <f aca="false">S1!N4</f>
        <v>HPE</v>
      </c>
      <c r="D13" s="199" t="n">
        <f aca="false">D6</f>
        <v>26</v>
      </c>
      <c r="E13" s="199" t="n">
        <f aca="false">E6</f>
        <v>24</v>
      </c>
      <c r="F13" s="199" t="n">
        <f aca="false">D13+E13</f>
        <v>50</v>
      </c>
      <c r="G13" s="199" t="n">
        <f aca="false">COUNTIFS(S1!E5:E64,"M")-COUNTIFS(S1!E5:E64,"M",S1!N5:N64,"")</f>
        <v>26</v>
      </c>
      <c r="H13" s="199" t="n">
        <f aca="false">COUNTIFS(S1!E5:E64,"F")-COUNTIFS(S1!E5:E64,"F",S1!N5:N64,"")</f>
        <v>23</v>
      </c>
      <c r="I13" s="199" t="n">
        <f aca="false">G13+H13</f>
        <v>49</v>
      </c>
      <c r="J13" s="199" t="n">
        <f aca="false">COUNTIFS(S1!E5:E64,"M",S1!N5:N64,"&lt;50")</f>
        <v>0</v>
      </c>
      <c r="K13" s="199" t="n">
        <f aca="false">COUNTIFS(S1!E5:E64,"F",S1!N5:N64,"&lt;50")</f>
        <v>0</v>
      </c>
      <c r="L13" s="199" t="n">
        <f aca="false">J13+K13</f>
        <v>0</v>
      </c>
      <c r="M13" s="199" t="n">
        <f aca="false">J13/G13*100</f>
        <v>0</v>
      </c>
      <c r="N13" s="199" t="n">
        <f aca="false">K13/H13*100</f>
        <v>0</v>
      </c>
      <c r="O13" s="199" t="n">
        <f aca="false">L13/I13*100</f>
        <v>0</v>
      </c>
      <c r="P13" s="199" t="n">
        <f aca="false">COUNTIFS(S1!E5:E64,"M",S1!N5:N64,"&gt;=50")</f>
        <v>26</v>
      </c>
      <c r="Q13" s="199" t="n">
        <f aca="false">COUNTIFS(S1!E5:E64,"F",S1!N5:N64,"&gt;=50")</f>
        <v>23</v>
      </c>
      <c r="R13" s="199" t="n">
        <f aca="false">P13+Q13</f>
        <v>49</v>
      </c>
      <c r="S13" s="199" t="n">
        <f aca="false">P13/G13*100</f>
        <v>100</v>
      </c>
      <c r="T13" s="199" t="n">
        <f aca="false">Q13/H13*100</f>
        <v>100</v>
      </c>
      <c r="U13" s="199" t="n">
        <f aca="false">R13/I13*100</f>
        <v>100</v>
      </c>
      <c r="V13" s="199" t="n">
        <f aca="false">COUNTIFS(S1!E5:E64,"M",S1!N5:N64,"&gt;=75")</f>
        <v>19</v>
      </c>
      <c r="W13" s="199" t="n">
        <f aca="false">COUNTIFS(S1!E5:E64,"F",S1!N5:N64,"&gt;=75")</f>
        <v>9</v>
      </c>
      <c r="X13" s="199" t="n">
        <f aca="false">V13+W13</f>
        <v>28</v>
      </c>
      <c r="Y13" s="199" t="n">
        <f aca="false">V13/G13*100</f>
        <v>73.0769230769231</v>
      </c>
      <c r="Z13" s="199" t="n">
        <f aca="false">W13/H13*100</f>
        <v>39.1304347826087</v>
      </c>
      <c r="AA13" s="199" t="n">
        <f aca="false">X13/I13*100</f>
        <v>57.1428571428571</v>
      </c>
      <c r="AB13" s="199" t="n">
        <f aca="false">COUNTIFS(S1!E5:E64,"M",S1!N5:N64,"&gt;=85")</f>
        <v>9</v>
      </c>
      <c r="AC13" s="199" t="n">
        <f aca="false">COUNTIFS(S1!E5:E64,"F",S1!N5:N64,"&gt;=85")</f>
        <v>4</v>
      </c>
      <c r="AD13" s="199" t="n">
        <f aca="false">AB13+AC13</f>
        <v>13</v>
      </c>
      <c r="AE13" s="199" t="n">
        <f aca="false">AB13/G13*100</f>
        <v>34.6153846153846</v>
      </c>
      <c r="AF13" s="199" t="n">
        <f aca="false">AC13/H13*100</f>
        <v>17.3913043478261</v>
      </c>
      <c r="AG13" s="199" t="n">
        <f aca="false">AD13/I13*100</f>
        <v>26.530612244898</v>
      </c>
    </row>
    <row r="14" s="201" customFormat="true" ht="15" hidden="false" customHeight="false" outlineLevel="0" collapsed="false">
      <c r="A14" s="197"/>
      <c r="B14" s="199" t="s">
        <v>13</v>
      </c>
      <c r="C14" s="199"/>
      <c r="D14" s="199" t="n">
        <f aca="false">COUNTIFS(S1!E5:E64,"M")</f>
        <v>26</v>
      </c>
      <c r="E14" s="199" t="n">
        <f aca="false">COUNTIFS(S1!E5:E64,"F")</f>
        <v>24</v>
      </c>
      <c r="F14" s="199" t="n">
        <f aca="false">D14+E14</f>
        <v>50</v>
      </c>
      <c r="G14" s="199" t="n">
        <f aca="false">COUNTIFS(S1!E5:E64,"M")-COUNTIFS(S1!E5:E64,"M",S1!U5:U64,"&gt;0")</f>
        <v>26</v>
      </c>
      <c r="H14" s="199" t="n">
        <f aca="false">COUNTIFS(S1!E5:E64,"F")-COUNTIFS(S1!E5:E64,"F",S1!U5:U64,"&gt;0")</f>
        <v>23</v>
      </c>
      <c r="I14" s="199" t="n">
        <f aca="false">G14+H14</f>
        <v>49</v>
      </c>
      <c r="J14" s="199" t="n">
        <f aca="false">COUNTIFS(S1!E5:E64,"M",S1!Q5:Q64,"&lt;50")-COUNTIFS(S1!E5:E64,"M",S1!Q5:Q64,"&lt;=0")</f>
        <v>0</v>
      </c>
      <c r="K14" s="199" t="n">
        <f aca="false">COUNTIFS(S1!E5:E64,"F",S1!Q5:Q64,"&lt;50")-COUNTIFS(S1!E5:E64,"F",S1!Q5:Q64,"&lt;=0")</f>
        <v>1</v>
      </c>
      <c r="L14" s="199" t="n">
        <f aca="false">J14+K14</f>
        <v>1</v>
      </c>
      <c r="M14" s="199" t="n">
        <f aca="false">K14/G14*100</f>
        <v>3.84615384615385</v>
      </c>
      <c r="N14" s="199" t="n">
        <f aca="false">K14/H14*100</f>
        <v>4.34782608695652</v>
      </c>
      <c r="O14" s="199" t="n">
        <f aca="false">L14/I14*100</f>
        <v>2.04081632653061</v>
      </c>
      <c r="P14" s="199" t="n">
        <f aca="false">COUNTIFS(S1!E5:E64,"M",S1!Q5:Q64,"&gt;=50")</f>
        <v>26</v>
      </c>
      <c r="Q14" s="199" t="n">
        <f aca="false">COUNTIFS(S1!E5:E64,"F",S1!Q5:Q64,"&gt;=50")</f>
        <v>22</v>
      </c>
      <c r="R14" s="199" t="n">
        <f aca="false">P14+Q14</f>
        <v>48</v>
      </c>
      <c r="S14" s="199" t="n">
        <f aca="false">P14/G14*100</f>
        <v>100</v>
      </c>
      <c r="T14" s="199" t="n">
        <f aca="false">Q14/H14*100</f>
        <v>95.6521739130435</v>
      </c>
      <c r="U14" s="199" t="n">
        <f aca="false">R14/I14*100</f>
        <v>97.9591836734694</v>
      </c>
      <c r="V14" s="199" t="n">
        <f aca="false">COUNTIFS(S1!E5:E64,"M",S1!Q5:Q64,"&gt;=75")</f>
        <v>16</v>
      </c>
      <c r="W14" s="199" t="n">
        <f aca="false">COUNTIFS(S1!E5:E64,"F",S1!Q5:Q64,"&gt;=75")</f>
        <v>14</v>
      </c>
      <c r="X14" s="199" t="n">
        <f aca="false">V14+W14</f>
        <v>30</v>
      </c>
      <c r="Y14" s="199" t="n">
        <f aca="false">V14/G14*100</f>
        <v>61.5384615384615</v>
      </c>
      <c r="Z14" s="199" t="n">
        <f aca="false">W14/H14*100</f>
        <v>60.8695652173913</v>
      </c>
      <c r="AA14" s="199" t="n">
        <f aca="false">X14/I14*100</f>
        <v>61.2244897959184</v>
      </c>
      <c r="AB14" s="199" t="n">
        <f aca="false">COUNTIFS(S1!E5:E64,"M",S1!Q5:Q64,"&gt;=85")</f>
        <v>4</v>
      </c>
      <c r="AC14" s="199" t="n">
        <f aca="false">COUNTIFS(S1!E5:E64,"F",S1!Q5:Q64,"&gt;=85")</f>
        <v>6</v>
      </c>
      <c r="AD14" s="199" t="n">
        <f aca="false">AB14+AC14</f>
        <v>10</v>
      </c>
      <c r="AE14" s="199" t="n">
        <f aca="false">AB14/G14*100</f>
        <v>15.3846153846154</v>
      </c>
      <c r="AF14" s="199" t="n">
        <f aca="false">AC14/H14*100</f>
        <v>26.0869565217391</v>
      </c>
      <c r="AG14" s="199" t="n">
        <f aca="false">AD14/I14*100</f>
        <v>20.4081632653061</v>
      </c>
      <c r="AH14" s="197"/>
      <c r="AI14" s="197"/>
      <c r="AJ14" s="197"/>
      <c r="AK14" s="197"/>
      <c r="AL14" s="197"/>
      <c r="AM14" s="197"/>
      <c r="AN14" s="197"/>
      <c r="AO14" s="197"/>
      <c r="AP14" s="197"/>
      <c r="AQ14" s="197"/>
      <c r="AR14" s="197"/>
      <c r="AS14" s="197"/>
      <c r="AT14" s="197"/>
      <c r="AU14" s="197"/>
      <c r="AV14" s="197"/>
      <c r="AW14" s="197"/>
      <c r="AX14" s="197"/>
      <c r="AY14" s="197"/>
      <c r="AZ14" s="197"/>
      <c r="BA14" s="197"/>
      <c r="BB14" s="197"/>
      <c r="BC14" s="197"/>
      <c r="BD14" s="197"/>
      <c r="BE14" s="197"/>
      <c r="BF14" s="197"/>
      <c r="BG14" s="197"/>
      <c r="BH14" s="197"/>
      <c r="BI14" s="197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7"/>
      <c r="BW14" s="197"/>
      <c r="BX14" s="197"/>
      <c r="BY14" s="197"/>
      <c r="BZ14" s="197"/>
      <c r="CA14" s="197"/>
    </row>
    <row r="15" s="197" customFormat="true" ht="15" hidden="false" customHeight="false" outlineLevel="0" collapsed="false"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</row>
    <row r="16" s="197" customFormat="true" ht="15" hidden="false" customHeight="false" outlineLevel="0" collapsed="false"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</row>
    <row r="17" s="74" customFormat="true" ht="15" hidden="false" customHeight="false" outlineLevel="0" collapsed="false"/>
    <row r="18" s="74" customFormat="true" ht="15" hidden="false" customHeight="false" outlineLevel="0" collapsed="false">
      <c r="D18" s="74" t="s">
        <v>131</v>
      </c>
    </row>
    <row r="19" s="74" customFormat="true" ht="15" hidden="false" customHeight="false" outlineLevel="0" collapsed="false">
      <c r="D19" s="74" t="s">
        <v>132</v>
      </c>
    </row>
    <row r="20" s="74" customFormat="true" ht="15" hidden="false" customHeight="false" outlineLevel="0" collapsed="false"/>
    <row r="21" s="74" customFormat="true" ht="15" hidden="false" customHeight="false" outlineLevel="0" collapsed="false"/>
    <row r="22" s="74" customFormat="true" ht="15" hidden="false" customHeight="false" outlineLevel="0" collapsed="false"/>
    <row r="23" s="74" customFormat="true" ht="15" hidden="false" customHeight="false" outlineLevel="0" collapsed="false"/>
    <row r="24" s="74" customFormat="true" ht="15" hidden="false" customHeight="false" outlineLevel="0" collapsed="false"/>
    <row r="25" s="74" customFormat="true" ht="15" hidden="false" customHeight="false" outlineLevel="0" collapsed="false"/>
    <row r="26" s="74" customFormat="true" ht="15" hidden="false" customHeight="false" outlineLevel="0" collapsed="false"/>
    <row r="27" s="74" customFormat="true" ht="15" hidden="false" customHeight="false" outlineLevel="0" collapsed="false"/>
    <row r="28" s="74" customFormat="true" ht="15" hidden="false" customHeight="false" outlineLevel="0" collapsed="false"/>
    <row r="29" s="74" customFormat="true" ht="15" hidden="false" customHeight="false" outlineLevel="0" collapsed="false"/>
    <row r="30" s="202" customFormat="true" ht="15" hidden="false" customHeight="false" outlineLevel="0" collapsed="false">
      <c r="A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</row>
    <row r="31" s="202" customFormat="true" ht="15" hidden="false" customHeight="false" outlineLevel="0" collapsed="false">
      <c r="A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</row>
    <row r="32" s="202" customFormat="true" ht="15" hidden="false" customHeight="false" outlineLevel="0" collapsed="false">
      <c r="A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</row>
    <row r="33" s="202" customFormat="true" ht="15" hidden="false" customHeight="false" outlineLevel="0" collapsed="false">
      <c r="A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</row>
    <row r="34" s="202" customFormat="true" ht="15" hidden="false" customHeight="false" outlineLevel="0" collapsed="false">
      <c r="A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</row>
    <row r="35" s="202" customFormat="true" ht="15" hidden="false" customHeight="false" outlineLevel="0" collapsed="false">
      <c r="A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</row>
    <row r="36" s="202" customFormat="true" ht="15" hidden="false" customHeight="false" outlineLevel="0" collapsed="false">
      <c r="A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4"/>
      <c r="BP36" s="74"/>
      <c r="BQ36" s="74"/>
      <c r="BR36" s="74"/>
      <c r="BS36" s="74"/>
      <c r="BT36" s="74"/>
      <c r="BU36" s="74"/>
      <c r="BV36" s="74"/>
      <c r="BW36" s="74"/>
      <c r="BX36" s="74"/>
      <c r="BY36" s="74"/>
      <c r="BZ36" s="74"/>
      <c r="CA36" s="74"/>
    </row>
    <row r="37" s="202" customFormat="true" ht="15" hidden="false" customHeight="false" outlineLevel="0" collapsed="false">
      <c r="A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4"/>
      <c r="BP37" s="74"/>
      <c r="BQ37" s="74"/>
      <c r="BR37" s="74"/>
      <c r="BS37" s="74"/>
      <c r="BT37" s="74"/>
      <c r="BU37" s="74"/>
      <c r="BV37" s="74"/>
      <c r="BW37" s="74"/>
      <c r="BX37" s="74"/>
      <c r="BY37" s="74"/>
      <c r="BZ37" s="74"/>
      <c r="CA37" s="74"/>
    </row>
    <row r="38" s="202" customFormat="true" ht="15" hidden="false" customHeight="false" outlineLevel="0" collapsed="false">
      <c r="A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</row>
    <row r="39" s="202" customFormat="true" ht="15" hidden="false" customHeight="false" outlineLevel="0" collapsed="false">
      <c r="A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  <c r="BL39" s="74"/>
      <c r="BM39" s="74"/>
      <c r="BN39" s="74"/>
      <c r="BO39" s="74"/>
      <c r="BP39" s="74"/>
      <c r="BQ39" s="74"/>
      <c r="BR39" s="74"/>
      <c r="BS39" s="74"/>
      <c r="BT39" s="74"/>
      <c r="BU39" s="74"/>
      <c r="BV39" s="74"/>
      <c r="BW39" s="74"/>
      <c r="BX39" s="74"/>
      <c r="BY39" s="74"/>
      <c r="BZ39" s="74"/>
      <c r="CA39" s="74"/>
    </row>
    <row r="40" s="202" customFormat="true" ht="15" hidden="false" customHeight="false" outlineLevel="0" collapsed="false">
      <c r="A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</row>
    <row r="41" s="202" customFormat="true" ht="15" hidden="false" customHeight="false" outlineLevel="0" collapsed="false">
      <c r="A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</row>
    <row r="42" s="202" customFormat="true" ht="15" hidden="false" customHeight="false" outlineLevel="0" collapsed="false">
      <c r="A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</row>
    <row r="43" s="202" customFormat="true" ht="15" hidden="false" customHeight="false" outlineLevel="0" collapsed="false">
      <c r="A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</row>
    <row r="44" s="202" customFormat="true" ht="15" hidden="false" customHeight="false" outlineLevel="0" collapsed="false">
      <c r="A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</row>
    <row r="45" s="202" customFormat="true" ht="15" hidden="false" customHeight="false" outlineLevel="0" collapsed="false">
      <c r="A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4"/>
      <c r="BP45" s="74"/>
      <c r="BQ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</row>
    <row r="46" s="202" customFormat="true" ht="15" hidden="false" customHeight="false" outlineLevel="0" collapsed="false">
      <c r="A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74"/>
      <c r="BL46" s="74"/>
      <c r="BM46" s="74"/>
      <c r="BN46" s="74"/>
      <c r="BO46" s="74"/>
      <c r="BP46" s="74"/>
      <c r="BQ46" s="74"/>
      <c r="BR46" s="74"/>
      <c r="BS46" s="74"/>
      <c r="BT46" s="74"/>
      <c r="BU46" s="74"/>
      <c r="BV46" s="74"/>
      <c r="BW46" s="74"/>
      <c r="BX46" s="74"/>
      <c r="BY46" s="74"/>
      <c r="BZ46" s="74"/>
      <c r="CA46" s="74"/>
    </row>
    <row r="47" s="202" customFormat="true" ht="15" hidden="false" customHeight="false" outlineLevel="0" collapsed="false">
      <c r="A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  <c r="BQ47" s="74"/>
      <c r="BR47" s="74"/>
      <c r="BS47" s="74"/>
      <c r="BT47" s="74"/>
      <c r="BU47" s="74"/>
      <c r="BV47" s="74"/>
      <c r="BW47" s="74"/>
      <c r="BX47" s="74"/>
      <c r="BY47" s="74"/>
      <c r="BZ47" s="74"/>
      <c r="CA47" s="74"/>
    </row>
    <row r="48" s="202" customFormat="true" ht="15" hidden="false" customHeight="false" outlineLevel="0" collapsed="false">
      <c r="A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  <c r="BM48" s="74"/>
      <c r="BN48" s="74"/>
      <c r="BO48" s="74"/>
      <c r="BP48" s="74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</row>
    <row r="49" s="202" customFormat="true" ht="15" hidden="false" customHeight="false" outlineLevel="0" collapsed="false">
      <c r="A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4"/>
      <c r="BM49" s="74"/>
      <c r="BN49" s="74"/>
      <c r="BO49" s="74"/>
      <c r="BP49" s="74"/>
      <c r="BQ49" s="74"/>
      <c r="BR49" s="74"/>
      <c r="BS49" s="74"/>
      <c r="BT49" s="74"/>
      <c r="BU49" s="74"/>
      <c r="BV49" s="74"/>
      <c r="BW49" s="74"/>
      <c r="BX49" s="74"/>
      <c r="BY49" s="74"/>
      <c r="BZ49" s="74"/>
      <c r="CA49" s="74"/>
    </row>
    <row r="50" s="202" customFormat="true" ht="15" hidden="false" customHeight="false" outlineLevel="0" collapsed="false">
      <c r="A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</row>
    <row r="51" s="202" customFormat="true" ht="15" hidden="false" customHeight="false" outlineLevel="0" collapsed="false">
      <c r="A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4"/>
      <c r="BP51" s="74"/>
      <c r="BQ51" s="74"/>
      <c r="BR51" s="74"/>
      <c r="BS51" s="74"/>
      <c r="BT51" s="74"/>
      <c r="BU51" s="74"/>
      <c r="BV51" s="74"/>
      <c r="BW51" s="74"/>
      <c r="BX51" s="74"/>
      <c r="BY51" s="74"/>
      <c r="BZ51" s="74"/>
      <c r="CA51" s="74"/>
    </row>
    <row r="52" s="202" customFormat="true" ht="15" hidden="false" customHeight="false" outlineLevel="0" collapsed="false">
      <c r="A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</row>
    <row r="53" s="202" customFormat="true" ht="15" hidden="false" customHeight="false" outlineLevel="0" collapsed="false">
      <c r="A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</row>
    <row r="54" s="202" customFormat="true" ht="15" hidden="false" customHeight="false" outlineLevel="0" collapsed="false">
      <c r="A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</row>
    <row r="55" s="202" customFormat="true" ht="15" hidden="false" customHeight="false" outlineLevel="0" collapsed="false">
      <c r="A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  <c r="CA55" s="74"/>
    </row>
    <row r="56" s="202" customFormat="true" ht="15" hidden="false" customHeight="false" outlineLevel="0" collapsed="false">
      <c r="A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/>
      <c r="BO56" s="74"/>
      <c r="BP56" s="74"/>
      <c r="BQ56" s="74"/>
      <c r="BR56" s="74"/>
      <c r="BS56" s="74"/>
      <c r="BT56" s="74"/>
      <c r="BU56" s="74"/>
      <c r="BV56" s="74"/>
      <c r="BW56" s="74"/>
      <c r="BX56" s="74"/>
      <c r="BY56" s="74"/>
      <c r="BZ56" s="74"/>
      <c r="CA56" s="74"/>
    </row>
    <row r="57" s="202" customFormat="true" ht="15" hidden="false" customHeight="false" outlineLevel="0" collapsed="false">
      <c r="A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  <c r="BL57" s="74"/>
      <c r="BM57" s="74"/>
      <c r="BN57" s="74"/>
      <c r="BO57" s="74"/>
      <c r="BP57" s="74"/>
      <c r="BQ57" s="74"/>
      <c r="BR57" s="74"/>
      <c r="BS57" s="74"/>
      <c r="BT57" s="74"/>
      <c r="BU57" s="74"/>
      <c r="BV57" s="74"/>
      <c r="BW57" s="74"/>
      <c r="BX57" s="74"/>
      <c r="BY57" s="74"/>
      <c r="BZ57" s="74"/>
      <c r="CA57" s="74"/>
    </row>
    <row r="58" s="202" customFormat="true" ht="15" hidden="false" customHeight="false" outlineLevel="0" collapsed="false">
      <c r="A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74"/>
      <c r="BI58" s="74"/>
      <c r="BJ58" s="74"/>
      <c r="BK58" s="74"/>
      <c r="BL58" s="74"/>
      <c r="BM58" s="74"/>
      <c r="BN58" s="74"/>
      <c r="BO58" s="74"/>
      <c r="BP58" s="74"/>
      <c r="BQ58" s="74"/>
      <c r="BR58" s="74"/>
      <c r="BS58" s="74"/>
      <c r="BT58" s="74"/>
      <c r="BU58" s="74"/>
      <c r="BV58" s="74"/>
      <c r="BW58" s="74"/>
      <c r="BX58" s="74"/>
      <c r="BY58" s="74"/>
      <c r="BZ58" s="74"/>
      <c r="CA58" s="74"/>
    </row>
    <row r="59" s="202" customFormat="true" ht="15" hidden="false" customHeight="false" outlineLevel="0" collapsed="false">
      <c r="A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74"/>
      <c r="BM59" s="74"/>
      <c r="BN59" s="74"/>
      <c r="BO59" s="74"/>
      <c r="BP59" s="74"/>
      <c r="BQ59" s="74"/>
      <c r="BR59" s="74"/>
      <c r="BS59" s="74"/>
      <c r="BT59" s="74"/>
      <c r="BU59" s="74"/>
      <c r="BV59" s="74"/>
      <c r="BW59" s="74"/>
      <c r="BX59" s="74"/>
      <c r="BY59" s="74"/>
      <c r="BZ59" s="74"/>
      <c r="CA59" s="74"/>
    </row>
    <row r="60" s="202" customFormat="true" ht="15" hidden="false" customHeight="false" outlineLevel="0" collapsed="false">
      <c r="A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74"/>
      <c r="BM60" s="74"/>
      <c r="BN60" s="74"/>
      <c r="BO60" s="74"/>
      <c r="BP60" s="74"/>
      <c r="BQ60" s="74"/>
      <c r="BR60" s="74"/>
      <c r="BS60" s="74"/>
      <c r="BT60" s="74"/>
      <c r="BU60" s="74"/>
      <c r="BV60" s="74"/>
      <c r="BW60" s="74"/>
      <c r="BX60" s="74"/>
      <c r="BY60" s="74"/>
      <c r="BZ60" s="74"/>
      <c r="CA60" s="74"/>
    </row>
    <row r="61" s="202" customFormat="true" ht="15" hidden="false" customHeight="false" outlineLevel="0" collapsed="false">
      <c r="A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74"/>
      <c r="BL61" s="74"/>
      <c r="BM61" s="74"/>
      <c r="BN61" s="74"/>
      <c r="BO61" s="74"/>
      <c r="BP61" s="74"/>
      <c r="BQ61" s="74"/>
      <c r="BR61" s="74"/>
      <c r="BS61" s="74"/>
      <c r="BT61" s="74"/>
      <c r="BU61" s="74"/>
      <c r="BV61" s="74"/>
      <c r="BW61" s="74"/>
      <c r="BX61" s="74"/>
      <c r="BY61" s="74"/>
      <c r="BZ61" s="74"/>
      <c r="CA61" s="74"/>
    </row>
    <row r="62" s="202" customFormat="true" ht="15" hidden="false" customHeight="false" outlineLevel="0" collapsed="false">
      <c r="A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4"/>
      <c r="BI62" s="74"/>
      <c r="BJ62" s="74"/>
      <c r="BK62" s="74"/>
      <c r="BL62" s="74"/>
      <c r="BM62" s="74"/>
      <c r="BN62" s="74"/>
      <c r="BO62" s="74"/>
      <c r="BP62" s="74"/>
      <c r="BQ62" s="74"/>
      <c r="BR62" s="74"/>
      <c r="BS62" s="74"/>
      <c r="BT62" s="74"/>
      <c r="BU62" s="74"/>
      <c r="BV62" s="74"/>
      <c r="BW62" s="74"/>
      <c r="BX62" s="74"/>
      <c r="BY62" s="74"/>
      <c r="BZ62" s="74"/>
      <c r="CA62" s="74"/>
    </row>
    <row r="63" s="202" customFormat="true" ht="15" hidden="false" customHeight="false" outlineLevel="0" collapsed="false">
      <c r="A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74"/>
      <c r="AY63" s="74"/>
      <c r="AZ63" s="74"/>
      <c r="BA63" s="74"/>
      <c r="BB63" s="74"/>
      <c r="BC63" s="74"/>
      <c r="BD63" s="74"/>
      <c r="BE63" s="74"/>
      <c r="BF63" s="74"/>
      <c r="BG63" s="74"/>
      <c r="BH63" s="74"/>
      <c r="BI63" s="74"/>
      <c r="BJ63" s="74"/>
      <c r="BK63" s="74"/>
      <c r="BL63" s="74"/>
      <c r="BM63" s="74"/>
      <c r="BN63" s="74"/>
      <c r="BO63" s="74"/>
      <c r="BP63" s="74"/>
      <c r="BQ63" s="74"/>
      <c r="BR63" s="74"/>
      <c r="BS63" s="74"/>
      <c r="BT63" s="74"/>
      <c r="BU63" s="74"/>
      <c r="BV63" s="74"/>
      <c r="BW63" s="74"/>
      <c r="BX63" s="74"/>
      <c r="BY63" s="74"/>
      <c r="BZ63" s="74"/>
      <c r="CA63" s="74"/>
    </row>
    <row r="64" s="202" customFormat="true" ht="15" hidden="false" customHeight="false" outlineLevel="0" collapsed="false">
      <c r="A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4"/>
      <c r="BC64" s="74"/>
      <c r="BD64" s="74"/>
      <c r="BE64" s="74"/>
      <c r="BF64" s="74"/>
      <c r="BG64" s="74"/>
      <c r="BH64" s="74"/>
      <c r="BI64" s="74"/>
      <c r="BJ64" s="74"/>
      <c r="BK64" s="74"/>
      <c r="BL64" s="74"/>
      <c r="BM64" s="74"/>
      <c r="BN64" s="74"/>
      <c r="BO64" s="74"/>
      <c r="BP64" s="74"/>
      <c r="BQ64" s="74"/>
      <c r="BR64" s="74"/>
      <c r="BS64" s="74"/>
      <c r="BT64" s="74"/>
      <c r="BU64" s="74"/>
      <c r="BV64" s="74"/>
      <c r="BW64" s="74"/>
      <c r="BX64" s="74"/>
      <c r="BY64" s="74"/>
      <c r="BZ64" s="74"/>
      <c r="CA64" s="74"/>
    </row>
    <row r="65" s="202" customFormat="true" ht="15" hidden="false" customHeight="false" outlineLevel="0" collapsed="false">
      <c r="A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4"/>
      <c r="BC65" s="74"/>
      <c r="BD65" s="74"/>
      <c r="BE65" s="74"/>
      <c r="BF65" s="74"/>
      <c r="BG65" s="74"/>
      <c r="BH65" s="74"/>
      <c r="BI65" s="74"/>
      <c r="BJ65" s="74"/>
      <c r="BK65" s="74"/>
      <c r="BL65" s="74"/>
      <c r="BM65" s="74"/>
      <c r="BN65" s="74"/>
      <c r="BO65" s="74"/>
      <c r="BP65" s="74"/>
      <c r="BQ65" s="74"/>
      <c r="BR65" s="74"/>
      <c r="BS65" s="74"/>
      <c r="BT65" s="74"/>
      <c r="BU65" s="74"/>
      <c r="BV65" s="74"/>
      <c r="BW65" s="74"/>
      <c r="BX65" s="74"/>
      <c r="BY65" s="74"/>
      <c r="BZ65" s="74"/>
      <c r="CA65" s="74"/>
    </row>
    <row r="66" s="202" customFormat="true" ht="15" hidden="false" customHeight="false" outlineLevel="0" collapsed="false">
      <c r="A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  <c r="AZ66" s="74"/>
      <c r="BA66" s="74"/>
      <c r="BB66" s="74"/>
      <c r="BC66" s="74"/>
      <c r="BD66" s="74"/>
      <c r="BE66" s="74"/>
      <c r="BF66" s="74"/>
      <c r="BG66" s="74"/>
      <c r="BH66" s="74"/>
      <c r="BI66" s="74"/>
      <c r="BJ66" s="74"/>
      <c r="BK66" s="74"/>
      <c r="BL66" s="74"/>
      <c r="BM66" s="74"/>
      <c r="BN66" s="74"/>
      <c r="BO66" s="74"/>
      <c r="BP66" s="74"/>
      <c r="BQ66" s="74"/>
      <c r="BR66" s="74"/>
      <c r="BS66" s="74"/>
      <c r="BT66" s="74"/>
      <c r="BU66" s="74"/>
      <c r="BV66" s="74"/>
      <c r="BW66" s="74"/>
      <c r="BX66" s="74"/>
      <c r="BY66" s="74"/>
      <c r="BZ66" s="74"/>
      <c r="CA66" s="74"/>
    </row>
    <row r="67" s="202" customFormat="true" ht="15" hidden="false" customHeight="false" outlineLevel="0" collapsed="false">
      <c r="A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  <c r="AZ67" s="74"/>
      <c r="BA67" s="74"/>
      <c r="BB67" s="74"/>
      <c r="BC67" s="74"/>
      <c r="BD67" s="74"/>
      <c r="BE67" s="74"/>
      <c r="BF67" s="74"/>
      <c r="BG67" s="74"/>
      <c r="BH67" s="74"/>
      <c r="BI67" s="74"/>
      <c r="BJ67" s="74"/>
      <c r="BK67" s="74"/>
      <c r="BL67" s="74"/>
      <c r="BM67" s="74"/>
      <c r="BN67" s="74"/>
      <c r="BO67" s="74"/>
      <c r="BP67" s="74"/>
      <c r="BQ67" s="74"/>
      <c r="BR67" s="74"/>
      <c r="BS67" s="74"/>
      <c r="BT67" s="74"/>
      <c r="BU67" s="74"/>
      <c r="BV67" s="74"/>
      <c r="BW67" s="74"/>
      <c r="BX67" s="74"/>
      <c r="BY67" s="74"/>
      <c r="BZ67" s="74"/>
      <c r="CA67" s="74"/>
    </row>
    <row r="68" s="202" customFormat="true" ht="15" hidden="false" customHeight="false" outlineLevel="0" collapsed="false">
      <c r="A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  <c r="AZ68" s="74"/>
      <c r="BA68" s="74"/>
      <c r="BB68" s="74"/>
      <c r="BC68" s="74"/>
      <c r="BD68" s="74"/>
      <c r="BE68" s="74"/>
      <c r="BF68" s="74"/>
      <c r="BG68" s="74"/>
      <c r="BH68" s="74"/>
      <c r="BI68" s="74"/>
      <c r="BJ68" s="74"/>
      <c r="BK68" s="74"/>
      <c r="BL68" s="74"/>
      <c r="BM68" s="74"/>
      <c r="BN68" s="74"/>
      <c r="BO68" s="74"/>
      <c r="BP68" s="74"/>
      <c r="BQ68" s="74"/>
      <c r="BR68" s="74"/>
      <c r="BS68" s="74"/>
      <c r="BT68" s="74"/>
      <c r="BU68" s="74"/>
      <c r="BV68" s="74"/>
      <c r="BW68" s="74"/>
      <c r="BX68" s="74"/>
      <c r="BY68" s="74"/>
      <c r="BZ68" s="74"/>
      <c r="CA68" s="74"/>
    </row>
    <row r="69" s="202" customFormat="true" ht="15" hidden="false" customHeight="false" outlineLevel="0" collapsed="false">
      <c r="A69" s="74"/>
      <c r="AH69" s="74"/>
      <c r="AI69" s="74"/>
      <c r="AJ69" s="74"/>
      <c r="AK69" s="74"/>
      <c r="AL69" s="74"/>
      <c r="AM69" s="74"/>
      <c r="AN69" s="74"/>
      <c r="AO69" s="74"/>
      <c r="AP69" s="74"/>
      <c r="AQ69" s="74"/>
      <c r="AR69" s="74"/>
      <c r="AS69" s="74"/>
      <c r="AT69" s="74"/>
      <c r="AU69" s="74"/>
      <c r="AV69" s="74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4"/>
      <c r="BH69" s="74"/>
      <c r="BI69" s="74"/>
      <c r="BJ69" s="74"/>
      <c r="BK69" s="74"/>
      <c r="BL69" s="74"/>
      <c r="BM69" s="74"/>
      <c r="BN69" s="74"/>
      <c r="BO69" s="74"/>
      <c r="BP69" s="74"/>
      <c r="BQ69" s="74"/>
      <c r="BR69" s="74"/>
      <c r="BS69" s="74"/>
      <c r="BT69" s="74"/>
      <c r="BU69" s="74"/>
      <c r="BV69" s="74"/>
      <c r="BW69" s="74"/>
      <c r="BX69" s="74"/>
      <c r="BY69" s="74"/>
      <c r="BZ69" s="74"/>
      <c r="CA69" s="74"/>
    </row>
    <row r="70" s="202" customFormat="true" ht="15" hidden="false" customHeight="false" outlineLevel="0" collapsed="false">
      <c r="A70" s="74"/>
      <c r="AH70" s="74"/>
      <c r="AI70" s="74"/>
      <c r="AJ70" s="74"/>
      <c r="AK70" s="74"/>
      <c r="AL70" s="74"/>
      <c r="AM70" s="74"/>
      <c r="AN70" s="74"/>
      <c r="AO70" s="74"/>
      <c r="AP70" s="74"/>
      <c r="AQ70" s="74"/>
      <c r="AR70" s="74"/>
      <c r="AS70" s="74"/>
      <c r="AT70" s="74"/>
      <c r="AU70" s="74"/>
      <c r="AV70" s="74"/>
      <c r="AW70" s="74"/>
      <c r="AX70" s="74"/>
      <c r="AY70" s="74"/>
      <c r="AZ70" s="74"/>
      <c r="BA70" s="74"/>
      <c r="BB70" s="74"/>
      <c r="BC70" s="74"/>
      <c r="BD70" s="74"/>
      <c r="BE70" s="74"/>
      <c r="BF70" s="74"/>
      <c r="BG70" s="74"/>
      <c r="BH70" s="74"/>
      <c r="BI70" s="74"/>
      <c r="BJ70" s="74"/>
      <c r="BK70" s="74"/>
      <c r="BL70" s="74"/>
      <c r="BM70" s="74"/>
      <c r="BN70" s="74"/>
      <c r="BO70" s="74"/>
      <c r="BP70" s="74"/>
      <c r="BQ70" s="74"/>
      <c r="BR70" s="74"/>
      <c r="BS70" s="74"/>
      <c r="BT70" s="74"/>
      <c r="BU70" s="74"/>
      <c r="BV70" s="74"/>
      <c r="BW70" s="74"/>
      <c r="BX70" s="74"/>
      <c r="BY70" s="74"/>
      <c r="BZ70" s="74"/>
      <c r="CA70" s="74"/>
    </row>
    <row r="71" s="202" customFormat="true" ht="15" hidden="false" customHeight="false" outlineLevel="0" collapsed="false">
      <c r="A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4"/>
      <c r="BE71" s="74"/>
      <c r="BF71" s="74"/>
      <c r="BG71" s="74"/>
      <c r="BH71" s="74"/>
      <c r="BI71" s="74"/>
      <c r="BJ71" s="74"/>
      <c r="BK71" s="74"/>
      <c r="BL71" s="74"/>
      <c r="BM71" s="74"/>
      <c r="BN71" s="74"/>
      <c r="BO71" s="74"/>
      <c r="BP71" s="74"/>
      <c r="BQ71" s="74"/>
      <c r="BR71" s="74"/>
      <c r="BS71" s="74"/>
      <c r="BT71" s="74"/>
      <c r="BU71" s="74"/>
      <c r="BV71" s="74"/>
      <c r="BW71" s="74"/>
      <c r="BX71" s="74"/>
      <c r="BY71" s="74"/>
      <c r="BZ71" s="74"/>
      <c r="CA71" s="74"/>
    </row>
    <row r="72" s="202" customFormat="true" ht="15" hidden="false" customHeight="false" outlineLevel="0" collapsed="false">
      <c r="A72" s="74"/>
      <c r="AH72" s="74"/>
      <c r="AI72" s="74"/>
      <c r="AJ72" s="74"/>
      <c r="AK72" s="74"/>
      <c r="AL72" s="74"/>
      <c r="AM72" s="74"/>
      <c r="AN72" s="74"/>
      <c r="AO72" s="74"/>
      <c r="AP72" s="74"/>
      <c r="AQ72" s="74"/>
      <c r="AR72" s="74"/>
      <c r="AS72" s="74"/>
      <c r="AT72" s="74"/>
      <c r="AU72" s="74"/>
      <c r="AV72" s="74"/>
      <c r="AW72" s="74"/>
      <c r="AX72" s="74"/>
      <c r="AY72" s="74"/>
      <c r="AZ72" s="74"/>
      <c r="BA72" s="74"/>
      <c r="BB72" s="74"/>
      <c r="BC72" s="74"/>
      <c r="BD72" s="74"/>
      <c r="BE72" s="74"/>
      <c r="BF72" s="74"/>
      <c r="BG72" s="74"/>
      <c r="BH72" s="74"/>
      <c r="BI72" s="74"/>
      <c r="BJ72" s="74"/>
      <c r="BK72" s="74"/>
      <c r="BL72" s="74"/>
      <c r="BM72" s="74"/>
      <c r="BN72" s="74"/>
      <c r="BO72" s="74"/>
      <c r="BP72" s="74"/>
      <c r="BQ72" s="74"/>
      <c r="BR72" s="74"/>
      <c r="BS72" s="74"/>
      <c r="BT72" s="74"/>
      <c r="BU72" s="74"/>
      <c r="BV72" s="74"/>
      <c r="BW72" s="74"/>
      <c r="BX72" s="74"/>
      <c r="BY72" s="74"/>
      <c r="BZ72" s="74"/>
      <c r="CA72" s="74"/>
    </row>
    <row r="73" s="202" customFormat="true" ht="15" hidden="false" customHeight="false" outlineLevel="0" collapsed="false">
      <c r="A73" s="74"/>
      <c r="AH73" s="74"/>
      <c r="AI73" s="74"/>
      <c r="AJ73" s="74"/>
      <c r="AK73" s="74"/>
      <c r="AL73" s="74"/>
      <c r="AM73" s="74"/>
      <c r="AN73" s="74"/>
      <c r="AO73" s="74"/>
      <c r="AP73" s="74"/>
      <c r="AQ73" s="74"/>
      <c r="AR73" s="74"/>
      <c r="AS73" s="74"/>
      <c r="AT73" s="74"/>
      <c r="AU73" s="74"/>
      <c r="AV73" s="74"/>
      <c r="AW73" s="74"/>
      <c r="AX73" s="74"/>
      <c r="AY73" s="74"/>
      <c r="AZ73" s="74"/>
      <c r="BA73" s="74"/>
      <c r="BB73" s="74"/>
      <c r="BC73" s="74"/>
      <c r="BD73" s="74"/>
      <c r="BE73" s="74"/>
      <c r="BF73" s="74"/>
      <c r="BG73" s="74"/>
      <c r="BH73" s="74"/>
      <c r="BI73" s="74"/>
      <c r="BJ73" s="74"/>
      <c r="BK73" s="74"/>
      <c r="BL73" s="74"/>
      <c r="BM73" s="74"/>
      <c r="BN73" s="74"/>
      <c r="BO73" s="74"/>
      <c r="BP73" s="74"/>
      <c r="BQ73" s="74"/>
      <c r="BR73" s="74"/>
      <c r="BS73" s="74"/>
      <c r="BT73" s="74"/>
      <c r="BU73" s="74"/>
      <c r="BV73" s="74"/>
      <c r="BW73" s="74"/>
      <c r="BX73" s="74"/>
      <c r="BY73" s="74"/>
      <c r="BZ73" s="74"/>
      <c r="CA73" s="74"/>
    </row>
    <row r="74" s="202" customFormat="true" ht="15" hidden="false" customHeight="false" outlineLevel="0" collapsed="false">
      <c r="A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4"/>
      <c r="BB74" s="74"/>
      <c r="BC74" s="74"/>
      <c r="BD74" s="74"/>
      <c r="BE74" s="74"/>
      <c r="BF74" s="74"/>
      <c r="BG74" s="74"/>
      <c r="BH74" s="74"/>
      <c r="BI74" s="74"/>
      <c r="BJ74" s="74"/>
      <c r="BK74" s="74"/>
      <c r="BL74" s="74"/>
      <c r="BM74" s="74"/>
      <c r="BN74" s="74"/>
      <c r="BO74" s="74"/>
      <c r="BP74" s="74"/>
      <c r="BQ74" s="74"/>
      <c r="BR74" s="74"/>
      <c r="BS74" s="74"/>
      <c r="BT74" s="74"/>
      <c r="BU74" s="74"/>
      <c r="BV74" s="74"/>
      <c r="BW74" s="74"/>
      <c r="BX74" s="74"/>
      <c r="BY74" s="74"/>
      <c r="BZ74" s="74"/>
      <c r="CA74" s="74"/>
    </row>
    <row r="75" s="202" customFormat="true" ht="15" hidden="false" customHeight="false" outlineLevel="0" collapsed="false">
      <c r="A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4"/>
      <c r="BC75" s="74"/>
      <c r="BD75" s="74"/>
      <c r="BE75" s="74"/>
      <c r="BF75" s="74"/>
      <c r="BG75" s="74"/>
      <c r="BH75" s="74"/>
      <c r="BI75" s="74"/>
      <c r="BJ75" s="74"/>
      <c r="BK75" s="74"/>
      <c r="BL75" s="74"/>
      <c r="BM75" s="74"/>
      <c r="BN75" s="74"/>
      <c r="BO75" s="74"/>
      <c r="BP75" s="74"/>
      <c r="BQ75" s="74"/>
      <c r="BR75" s="74"/>
      <c r="BS75" s="74"/>
      <c r="BT75" s="74"/>
      <c r="BU75" s="74"/>
      <c r="BV75" s="74"/>
      <c r="BW75" s="74"/>
      <c r="BX75" s="74"/>
      <c r="BY75" s="74"/>
      <c r="BZ75" s="74"/>
      <c r="CA75" s="74"/>
    </row>
    <row r="76" s="202" customFormat="true" ht="15" hidden="false" customHeight="false" outlineLevel="0" collapsed="false">
      <c r="A76" s="74"/>
      <c r="AH76" s="74"/>
      <c r="AI76" s="74"/>
      <c r="AJ76" s="74"/>
      <c r="AK76" s="74"/>
      <c r="AL76" s="74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4"/>
      <c r="BI76" s="74"/>
      <c r="BJ76" s="74"/>
      <c r="BK76" s="74"/>
      <c r="BL76" s="74"/>
      <c r="BM76" s="74"/>
      <c r="BN76" s="74"/>
      <c r="BO76" s="74"/>
      <c r="BP76" s="74"/>
      <c r="BQ76" s="74"/>
      <c r="BR76" s="74"/>
      <c r="BS76" s="74"/>
      <c r="BT76" s="74"/>
      <c r="BU76" s="74"/>
      <c r="BV76" s="74"/>
      <c r="BW76" s="74"/>
      <c r="BX76" s="74"/>
      <c r="BY76" s="74"/>
      <c r="BZ76" s="74"/>
      <c r="CA76" s="74"/>
    </row>
    <row r="77" s="202" customFormat="true" ht="15" hidden="false" customHeight="false" outlineLevel="0" collapsed="false">
      <c r="A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/>
      <c r="BL77" s="74"/>
      <c r="BM77" s="74"/>
      <c r="BN77" s="74"/>
      <c r="BO77" s="74"/>
      <c r="BP77" s="74"/>
      <c r="BQ77" s="74"/>
      <c r="BR77" s="74"/>
      <c r="BS77" s="74"/>
      <c r="BT77" s="74"/>
      <c r="BU77" s="74"/>
      <c r="BV77" s="74"/>
      <c r="BW77" s="74"/>
      <c r="BX77" s="74"/>
      <c r="BY77" s="74"/>
      <c r="BZ77" s="74"/>
      <c r="CA77" s="74"/>
    </row>
    <row r="78" s="202" customFormat="true" ht="15" hidden="false" customHeight="false" outlineLevel="0" collapsed="false">
      <c r="A78" s="74"/>
      <c r="AH78" s="74"/>
      <c r="AI78" s="74"/>
      <c r="AJ78" s="74"/>
      <c r="AK78" s="74"/>
      <c r="AL78" s="74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4"/>
      <c r="BB78" s="74"/>
      <c r="BC78" s="74"/>
      <c r="BD78" s="74"/>
      <c r="BE78" s="74"/>
      <c r="BF78" s="74"/>
      <c r="BG78" s="74"/>
      <c r="BH78" s="74"/>
      <c r="BI78" s="74"/>
      <c r="BJ78" s="74"/>
      <c r="BK78" s="74"/>
      <c r="BL78" s="74"/>
      <c r="BM78" s="74"/>
      <c r="BN78" s="74"/>
      <c r="BO78" s="74"/>
      <c r="BP78" s="74"/>
      <c r="BQ78" s="74"/>
      <c r="BR78" s="74"/>
      <c r="BS78" s="74"/>
      <c r="BT78" s="74"/>
      <c r="BU78" s="74"/>
      <c r="BV78" s="74"/>
      <c r="BW78" s="74"/>
      <c r="BX78" s="74"/>
      <c r="BY78" s="74"/>
      <c r="BZ78" s="74"/>
      <c r="CA78" s="74"/>
    </row>
    <row r="79" s="202" customFormat="true" ht="15" hidden="false" customHeight="false" outlineLevel="0" collapsed="false">
      <c r="A79" s="74"/>
      <c r="AH79" s="74"/>
      <c r="AI79" s="74"/>
      <c r="AJ79" s="74"/>
      <c r="AK79" s="74"/>
      <c r="AL79" s="74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4"/>
      <c r="BB79" s="74"/>
      <c r="BC79" s="74"/>
      <c r="BD79" s="74"/>
      <c r="BE79" s="74"/>
      <c r="BF79" s="74"/>
      <c r="BG79" s="74"/>
      <c r="BH79" s="74"/>
      <c r="BI79" s="74"/>
      <c r="BJ79" s="74"/>
      <c r="BK79" s="74"/>
      <c r="BL79" s="74"/>
      <c r="BM79" s="74"/>
      <c r="BN79" s="74"/>
      <c r="BO79" s="74"/>
      <c r="BP79" s="74"/>
      <c r="BQ79" s="74"/>
      <c r="BR79" s="74"/>
      <c r="BS79" s="74"/>
      <c r="BT79" s="74"/>
      <c r="BU79" s="74"/>
      <c r="BV79" s="74"/>
      <c r="BW79" s="74"/>
      <c r="BX79" s="74"/>
      <c r="BY79" s="74"/>
      <c r="BZ79" s="74"/>
      <c r="CA79" s="74"/>
    </row>
    <row r="80" s="202" customFormat="true" ht="15" hidden="false" customHeight="false" outlineLevel="0" collapsed="false">
      <c r="A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4"/>
      <c r="BM80" s="74"/>
      <c r="BN80" s="74"/>
      <c r="BO80" s="74"/>
      <c r="BP80" s="74"/>
      <c r="BQ80" s="74"/>
      <c r="BR80" s="74"/>
      <c r="BS80" s="74"/>
      <c r="BT80" s="74"/>
      <c r="BU80" s="74"/>
      <c r="BV80" s="74"/>
      <c r="BW80" s="74"/>
      <c r="BX80" s="74"/>
      <c r="BY80" s="74"/>
      <c r="BZ80" s="74"/>
      <c r="CA80" s="74"/>
    </row>
    <row r="81" s="202" customFormat="true" ht="15" hidden="false" customHeight="false" outlineLevel="0" collapsed="false">
      <c r="A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  <c r="AX81" s="74"/>
      <c r="AY81" s="74"/>
      <c r="AZ81" s="74"/>
      <c r="BA81" s="74"/>
      <c r="BB81" s="74"/>
      <c r="BC81" s="74"/>
      <c r="BD81" s="74"/>
      <c r="BE81" s="74"/>
      <c r="BF81" s="74"/>
      <c r="BG81" s="74"/>
      <c r="BH81" s="74"/>
      <c r="BI81" s="74"/>
      <c r="BJ81" s="74"/>
      <c r="BK81" s="74"/>
      <c r="BL81" s="74"/>
      <c r="BM81" s="74"/>
      <c r="BN81" s="74"/>
      <c r="BO81" s="74"/>
      <c r="BP81" s="74"/>
      <c r="BQ81" s="74"/>
      <c r="BR81" s="74"/>
      <c r="BS81" s="74"/>
      <c r="BT81" s="74"/>
      <c r="BU81" s="74"/>
      <c r="BV81" s="74"/>
      <c r="BW81" s="74"/>
      <c r="BX81" s="74"/>
      <c r="BY81" s="74"/>
      <c r="BZ81" s="74"/>
      <c r="CA81" s="74"/>
    </row>
    <row r="82" s="202" customFormat="true" ht="15" hidden="false" customHeight="false" outlineLevel="0" collapsed="false">
      <c r="A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  <c r="AU82" s="74"/>
      <c r="AV82" s="74"/>
      <c r="AW82" s="74"/>
      <c r="AX82" s="74"/>
      <c r="AY82" s="74"/>
      <c r="AZ82" s="74"/>
      <c r="BA82" s="74"/>
      <c r="BB82" s="74"/>
      <c r="BC82" s="74"/>
      <c r="BD82" s="74"/>
      <c r="BE82" s="74"/>
      <c r="BF82" s="74"/>
      <c r="BG82" s="74"/>
      <c r="BH82" s="74"/>
      <c r="BI82" s="74"/>
      <c r="BJ82" s="74"/>
      <c r="BK82" s="74"/>
      <c r="BL82" s="74"/>
      <c r="BM82" s="74"/>
      <c r="BN82" s="74"/>
      <c r="BO82" s="74"/>
      <c r="BP82" s="74"/>
      <c r="BQ82" s="74"/>
      <c r="BR82" s="74"/>
      <c r="BS82" s="74"/>
      <c r="BT82" s="74"/>
      <c r="BU82" s="74"/>
      <c r="BV82" s="74"/>
      <c r="BW82" s="74"/>
      <c r="BX82" s="74"/>
      <c r="BY82" s="74"/>
      <c r="BZ82" s="74"/>
      <c r="CA82" s="74"/>
    </row>
    <row r="83" s="202" customFormat="true" ht="15" hidden="false" customHeight="false" outlineLevel="0" collapsed="false">
      <c r="A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74"/>
      <c r="AZ83" s="74"/>
      <c r="BA83" s="74"/>
      <c r="BB83" s="74"/>
      <c r="BC83" s="74"/>
      <c r="BD83" s="74"/>
      <c r="BE83" s="74"/>
      <c r="BF83" s="74"/>
      <c r="BG83" s="74"/>
      <c r="BH83" s="74"/>
      <c r="BI83" s="74"/>
      <c r="BJ83" s="74"/>
      <c r="BK83" s="74"/>
      <c r="BL83" s="74"/>
      <c r="BM83" s="74"/>
      <c r="BN83" s="74"/>
      <c r="BO83" s="74"/>
      <c r="BP83" s="74"/>
      <c r="BQ83" s="74"/>
      <c r="BR83" s="74"/>
      <c r="BS83" s="74"/>
      <c r="BT83" s="74"/>
      <c r="BU83" s="74"/>
      <c r="BV83" s="74"/>
      <c r="BW83" s="74"/>
      <c r="BX83" s="74"/>
      <c r="BY83" s="74"/>
      <c r="BZ83" s="74"/>
      <c r="CA83" s="74"/>
    </row>
    <row r="84" s="202" customFormat="true" ht="15" hidden="false" customHeight="false" outlineLevel="0" collapsed="false">
      <c r="A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</row>
    <row r="85" s="202" customFormat="true" ht="15" hidden="false" customHeight="false" outlineLevel="0" collapsed="false">
      <c r="A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  <c r="BQ85" s="74"/>
      <c r="BR85" s="74"/>
      <c r="BS85" s="74"/>
      <c r="BT85" s="74"/>
      <c r="BU85" s="74"/>
      <c r="BV85" s="74"/>
      <c r="BW85" s="74"/>
      <c r="BX85" s="74"/>
      <c r="BY85" s="74"/>
      <c r="BZ85" s="74"/>
      <c r="CA85" s="74"/>
    </row>
    <row r="86" s="202" customFormat="true" ht="15" hidden="false" customHeight="false" outlineLevel="0" collapsed="false">
      <c r="A86" s="74"/>
      <c r="AH86" s="74"/>
      <c r="AI86" s="74"/>
      <c r="AJ86" s="74"/>
      <c r="AK86" s="74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  <c r="AY86" s="74"/>
      <c r="AZ86" s="74"/>
      <c r="BA86" s="74"/>
      <c r="BB86" s="74"/>
      <c r="BC86" s="74"/>
      <c r="BD86" s="74"/>
      <c r="BE86" s="74"/>
      <c r="BF86" s="74"/>
      <c r="BG86" s="74"/>
      <c r="BH86" s="74"/>
      <c r="BI86" s="74"/>
      <c r="BJ86" s="74"/>
      <c r="BK86" s="74"/>
      <c r="BL86" s="74"/>
      <c r="BM86" s="74"/>
      <c r="BN86" s="74"/>
      <c r="BO86" s="74"/>
      <c r="BP86" s="74"/>
      <c r="BQ86" s="74"/>
      <c r="BR86" s="74"/>
      <c r="BS86" s="74"/>
      <c r="BT86" s="74"/>
      <c r="BU86" s="74"/>
      <c r="BV86" s="74"/>
      <c r="BW86" s="74"/>
      <c r="BX86" s="74"/>
      <c r="BY86" s="74"/>
      <c r="BZ86" s="74"/>
      <c r="CA86" s="74"/>
    </row>
    <row r="87" s="202" customFormat="true" ht="15" hidden="false" customHeight="false" outlineLevel="0" collapsed="false">
      <c r="A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74"/>
      <c r="BY87" s="74"/>
      <c r="BZ87" s="74"/>
      <c r="CA87" s="74"/>
    </row>
    <row r="88" s="202" customFormat="true" ht="15" hidden="false" customHeight="false" outlineLevel="0" collapsed="false">
      <c r="A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/>
      <c r="AX88" s="74"/>
      <c r="AY88" s="74"/>
      <c r="AZ88" s="74"/>
      <c r="BA88" s="74"/>
      <c r="BB88" s="74"/>
      <c r="BC88" s="74"/>
      <c r="BD88" s="74"/>
      <c r="BE88" s="74"/>
      <c r="BF88" s="74"/>
      <c r="BG88" s="74"/>
      <c r="BH88" s="74"/>
      <c r="BI88" s="74"/>
      <c r="BJ88" s="74"/>
      <c r="BK88" s="74"/>
      <c r="BL88" s="74"/>
      <c r="BM88" s="74"/>
      <c r="BN88" s="74"/>
      <c r="BO88" s="74"/>
      <c r="BP88" s="74"/>
      <c r="BQ88" s="74"/>
      <c r="BR88" s="74"/>
      <c r="BS88" s="74"/>
      <c r="BT88" s="74"/>
      <c r="BU88" s="74"/>
      <c r="BV88" s="74"/>
      <c r="BW88" s="74"/>
      <c r="BX88" s="74"/>
      <c r="BY88" s="74"/>
      <c r="BZ88" s="74"/>
      <c r="CA88" s="74"/>
    </row>
    <row r="89" s="202" customFormat="true" ht="15" hidden="false" customHeight="false" outlineLevel="0" collapsed="false">
      <c r="A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4"/>
      <c r="BC89" s="74"/>
      <c r="BD89" s="74"/>
      <c r="BE89" s="74"/>
      <c r="BF89" s="74"/>
      <c r="BG89" s="74"/>
      <c r="BH89" s="74"/>
      <c r="BI89" s="74"/>
      <c r="BJ89" s="74"/>
      <c r="BK89" s="74"/>
      <c r="BL89" s="74"/>
      <c r="BM89" s="74"/>
      <c r="BN89" s="74"/>
      <c r="BO89" s="74"/>
      <c r="BP89" s="74"/>
      <c r="BQ89" s="74"/>
      <c r="BR89" s="74"/>
      <c r="BS89" s="74"/>
      <c r="BT89" s="74"/>
      <c r="BU89" s="74"/>
      <c r="BV89" s="74"/>
      <c r="BW89" s="74"/>
      <c r="BX89" s="74"/>
      <c r="BY89" s="74"/>
      <c r="BZ89" s="74"/>
      <c r="CA89" s="74"/>
    </row>
    <row r="90" s="202" customFormat="true" ht="15" hidden="false" customHeight="false" outlineLevel="0" collapsed="false">
      <c r="A90" s="74"/>
      <c r="AH90" s="74"/>
      <c r="AI90" s="74"/>
      <c r="AJ90" s="74"/>
      <c r="AK90" s="74"/>
      <c r="AL90" s="74"/>
      <c r="AM90" s="74"/>
      <c r="AN90" s="74"/>
      <c r="AO90" s="74"/>
      <c r="AP90" s="74"/>
      <c r="AQ90" s="74"/>
      <c r="AR90" s="74"/>
      <c r="AS90" s="74"/>
      <c r="AT90" s="74"/>
      <c r="AU90" s="74"/>
      <c r="AV90" s="74"/>
      <c r="AW90" s="74"/>
      <c r="AX90" s="74"/>
      <c r="AY90" s="74"/>
      <c r="AZ90" s="74"/>
      <c r="BA90" s="74"/>
      <c r="BB90" s="74"/>
      <c r="BC90" s="74"/>
      <c r="BD90" s="74"/>
      <c r="BE90" s="74"/>
      <c r="BF90" s="74"/>
      <c r="BG90" s="74"/>
      <c r="BH90" s="74"/>
      <c r="BI90" s="74"/>
      <c r="BJ90" s="74"/>
      <c r="BK90" s="74"/>
      <c r="BL90" s="74"/>
      <c r="BM90" s="74"/>
      <c r="BN90" s="74"/>
      <c r="BO90" s="74"/>
      <c r="BP90" s="74"/>
      <c r="BQ90" s="74"/>
      <c r="BR90" s="74"/>
      <c r="BS90" s="74"/>
      <c r="BT90" s="74"/>
      <c r="BU90" s="74"/>
      <c r="BV90" s="74"/>
      <c r="BW90" s="74"/>
      <c r="BX90" s="74"/>
      <c r="BY90" s="74"/>
      <c r="BZ90" s="74"/>
      <c r="CA90" s="74"/>
    </row>
    <row r="91" s="202" customFormat="true" ht="15" hidden="false" customHeight="false" outlineLevel="0" collapsed="false">
      <c r="A91" s="74"/>
      <c r="AH91" s="74"/>
      <c r="AI91" s="74"/>
      <c r="AJ91" s="74"/>
      <c r="AK91" s="74"/>
      <c r="AL91" s="74"/>
      <c r="AM91" s="74"/>
      <c r="AN91" s="74"/>
      <c r="AO91" s="74"/>
      <c r="AP91" s="74"/>
      <c r="AQ91" s="74"/>
      <c r="AR91" s="74"/>
      <c r="AS91" s="74"/>
      <c r="AT91" s="74"/>
      <c r="AU91" s="74"/>
      <c r="AV91" s="74"/>
      <c r="AW91" s="74"/>
      <c r="AX91" s="74"/>
      <c r="AY91" s="74"/>
      <c r="AZ91" s="74"/>
      <c r="BA91" s="74"/>
      <c r="BB91" s="74"/>
      <c r="BC91" s="74"/>
      <c r="BD91" s="74"/>
      <c r="BE91" s="74"/>
      <c r="BF91" s="74"/>
      <c r="BG91" s="74"/>
      <c r="BH91" s="74"/>
      <c r="BI91" s="74"/>
      <c r="BJ91" s="74"/>
      <c r="BK91" s="74"/>
      <c r="BL91" s="74"/>
      <c r="BM91" s="74"/>
      <c r="BN91" s="74"/>
      <c r="BO91" s="74"/>
      <c r="BP91" s="74"/>
      <c r="BQ91" s="74"/>
      <c r="BR91" s="74"/>
      <c r="BS91" s="74"/>
      <c r="BT91" s="74"/>
      <c r="BU91" s="74"/>
      <c r="BV91" s="74"/>
      <c r="BW91" s="74"/>
      <c r="BX91" s="74"/>
      <c r="BY91" s="74"/>
      <c r="BZ91" s="74"/>
      <c r="CA91" s="74"/>
    </row>
    <row r="92" s="202" customFormat="true" ht="15" hidden="false" customHeight="false" outlineLevel="0" collapsed="false">
      <c r="A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74"/>
      <c r="AS92" s="74"/>
      <c r="AT92" s="74"/>
      <c r="AU92" s="74"/>
      <c r="AV92" s="74"/>
      <c r="AW92" s="74"/>
      <c r="AX92" s="74"/>
      <c r="AY92" s="74"/>
      <c r="AZ92" s="74"/>
      <c r="BA92" s="74"/>
      <c r="BB92" s="74"/>
      <c r="BC92" s="74"/>
      <c r="BD92" s="74"/>
      <c r="BE92" s="74"/>
      <c r="BF92" s="74"/>
      <c r="BG92" s="74"/>
      <c r="BH92" s="74"/>
      <c r="BI92" s="74"/>
      <c r="BJ92" s="74"/>
      <c r="BK92" s="74"/>
      <c r="BL92" s="74"/>
      <c r="BM92" s="74"/>
      <c r="BN92" s="74"/>
      <c r="BO92" s="74"/>
      <c r="BP92" s="74"/>
      <c r="BQ92" s="74"/>
      <c r="BR92" s="74"/>
      <c r="BS92" s="74"/>
      <c r="BT92" s="74"/>
      <c r="BU92" s="74"/>
      <c r="BV92" s="74"/>
      <c r="BW92" s="74"/>
      <c r="BX92" s="74"/>
      <c r="BY92" s="74"/>
      <c r="BZ92" s="74"/>
      <c r="CA92" s="74"/>
    </row>
    <row r="93" s="202" customFormat="true" ht="15" hidden="false" customHeight="false" outlineLevel="0" collapsed="false">
      <c r="A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74"/>
      <c r="AS93" s="74"/>
      <c r="AT93" s="74"/>
      <c r="AU93" s="74"/>
      <c r="AV93" s="74"/>
      <c r="AW93" s="74"/>
      <c r="AX93" s="74"/>
      <c r="AY93" s="74"/>
      <c r="AZ93" s="74"/>
      <c r="BA93" s="74"/>
      <c r="BB93" s="74"/>
      <c r="BC93" s="74"/>
      <c r="BD93" s="74"/>
      <c r="BE93" s="74"/>
      <c r="BF93" s="74"/>
      <c r="BG93" s="74"/>
      <c r="BH93" s="74"/>
      <c r="BI93" s="74"/>
      <c r="BJ93" s="74"/>
      <c r="BK93" s="74"/>
      <c r="BL93" s="74"/>
      <c r="BM93" s="74"/>
      <c r="BN93" s="74"/>
      <c r="BO93" s="74"/>
      <c r="BP93" s="74"/>
      <c r="BQ93" s="74"/>
      <c r="BR93" s="74"/>
      <c r="BS93" s="74"/>
      <c r="BT93" s="74"/>
      <c r="BU93" s="74"/>
      <c r="BV93" s="74"/>
      <c r="BW93" s="74"/>
      <c r="BX93" s="74"/>
      <c r="BY93" s="74"/>
      <c r="BZ93" s="74"/>
      <c r="CA93" s="74"/>
    </row>
    <row r="94" s="202" customFormat="true" ht="15" hidden="false" customHeight="false" outlineLevel="0" collapsed="false">
      <c r="A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4"/>
      <c r="AV94" s="74"/>
      <c r="AW94" s="74"/>
      <c r="AX94" s="74"/>
      <c r="AY94" s="74"/>
      <c r="AZ94" s="74"/>
      <c r="BA94" s="74"/>
      <c r="BB94" s="74"/>
      <c r="BC94" s="74"/>
      <c r="BD94" s="74"/>
      <c r="BE94" s="74"/>
      <c r="BF94" s="74"/>
      <c r="BG94" s="74"/>
      <c r="BH94" s="74"/>
      <c r="BI94" s="74"/>
      <c r="BJ94" s="74"/>
      <c r="BK94" s="74"/>
      <c r="BL94" s="74"/>
      <c r="BM94" s="74"/>
      <c r="BN94" s="74"/>
      <c r="BO94" s="74"/>
      <c r="BP94" s="74"/>
      <c r="BQ94" s="74"/>
      <c r="BR94" s="74"/>
      <c r="BS94" s="74"/>
      <c r="BT94" s="74"/>
      <c r="BU94" s="74"/>
      <c r="BV94" s="74"/>
      <c r="BW94" s="74"/>
      <c r="BX94" s="74"/>
      <c r="BY94" s="74"/>
      <c r="BZ94" s="74"/>
      <c r="CA94" s="74"/>
    </row>
    <row r="95" s="202" customFormat="true" ht="15" hidden="false" customHeight="false" outlineLevel="0" collapsed="false">
      <c r="A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  <c r="AU95" s="74"/>
      <c r="AV95" s="74"/>
      <c r="AW95" s="74"/>
      <c r="AX95" s="74"/>
      <c r="AY95" s="74"/>
      <c r="AZ95" s="74"/>
      <c r="BA95" s="74"/>
      <c r="BB95" s="74"/>
      <c r="BC95" s="74"/>
      <c r="BD95" s="74"/>
      <c r="BE95" s="74"/>
      <c r="BF95" s="74"/>
      <c r="BG95" s="74"/>
      <c r="BH95" s="74"/>
      <c r="BI95" s="74"/>
      <c r="BJ95" s="74"/>
      <c r="BK95" s="74"/>
      <c r="BL95" s="74"/>
      <c r="BM95" s="74"/>
      <c r="BN95" s="74"/>
      <c r="BO95" s="74"/>
      <c r="BP95" s="74"/>
      <c r="BQ95" s="74"/>
      <c r="BR95" s="74"/>
      <c r="BS95" s="74"/>
      <c r="BT95" s="74"/>
      <c r="BU95" s="74"/>
      <c r="BV95" s="74"/>
      <c r="BW95" s="74"/>
      <c r="BX95" s="74"/>
      <c r="BY95" s="74"/>
      <c r="BZ95" s="74"/>
      <c r="CA95" s="74"/>
    </row>
    <row r="96" s="202" customFormat="true" ht="15" hidden="false" customHeight="false" outlineLevel="0" collapsed="false">
      <c r="A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74"/>
      <c r="AS96" s="74"/>
      <c r="AT96" s="74"/>
      <c r="AU96" s="74"/>
      <c r="AV96" s="74"/>
      <c r="AW96" s="74"/>
      <c r="AX96" s="74"/>
      <c r="AY96" s="74"/>
      <c r="AZ96" s="74"/>
      <c r="BA96" s="74"/>
      <c r="BB96" s="74"/>
      <c r="BC96" s="74"/>
      <c r="BD96" s="74"/>
      <c r="BE96" s="74"/>
      <c r="BF96" s="74"/>
      <c r="BG96" s="74"/>
      <c r="BH96" s="74"/>
      <c r="BI96" s="74"/>
      <c r="BJ96" s="74"/>
      <c r="BK96" s="74"/>
      <c r="BL96" s="74"/>
      <c r="BM96" s="74"/>
      <c r="BN96" s="74"/>
      <c r="BO96" s="74"/>
      <c r="BP96" s="74"/>
      <c r="BQ96" s="74"/>
      <c r="BR96" s="74"/>
      <c r="BS96" s="74"/>
      <c r="BT96" s="74"/>
      <c r="BU96" s="74"/>
      <c r="BV96" s="74"/>
      <c r="BW96" s="74"/>
      <c r="BX96" s="74"/>
      <c r="BY96" s="74"/>
      <c r="BZ96" s="74"/>
      <c r="CA96" s="74"/>
    </row>
    <row r="97" s="202" customFormat="true" ht="15" hidden="false" customHeight="false" outlineLevel="0" collapsed="false">
      <c r="A97" s="74"/>
      <c r="AH97" s="74"/>
      <c r="AI97" s="74"/>
      <c r="AJ97" s="74"/>
      <c r="AK97" s="74"/>
      <c r="AL97" s="74"/>
      <c r="AM97" s="74"/>
      <c r="AN97" s="74"/>
      <c r="AO97" s="74"/>
      <c r="AP97" s="74"/>
      <c r="AQ97" s="74"/>
      <c r="AR97" s="74"/>
      <c r="AS97" s="74"/>
      <c r="AT97" s="74"/>
      <c r="AU97" s="74"/>
      <c r="AV97" s="74"/>
      <c r="AW97" s="74"/>
      <c r="AX97" s="74"/>
      <c r="AY97" s="74"/>
      <c r="AZ97" s="74"/>
      <c r="BA97" s="74"/>
      <c r="BB97" s="74"/>
      <c r="BC97" s="74"/>
      <c r="BD97" s="74"/>
      <c r="BE97" s="74"/>
      <c r="BF97" s="74"/>
      <c r="BG97" s="74"/>
      <c r="BH97" s="74"/>
      <c r="BI97" s="74"/>
      <c r="BJ97" s="74"/>
      <c r="BK97" s="74"/>
      <c r="BL97" s="74"/>
      <c r="BM97" s="74"/>
      <c r="BN97" s="74"/>
      <c r="BO97" s="74"/>
      <c r="BP97" s="74"/>
      <c r="BQ97" s="74"/>
      <c r="BR97" s="74"/>
      <c r="BS97" s="74"/>
      <c r="BT97" s="74"/>
      <c r="BU97" s="74"/>
      <c r="BV97" s="74"/>
      <c r="BW97" s="74"/>
      <c r="BX97" s="74"/>
      <c r="BY97" s="74"/>
      <c r="BZ97" s="74"/>
      <c r="CA97" s="74"/>
    </row>
    <row r="98" s="202" customFormat="true" ht="15" hidden="false" customHeight="false" outlineLevel="0" collapsed="false">
      <c r="A98" s="74"/>
      <c r="AH98" s="74"/>
      <c r="AI98" s="74"/>
      <c r="AJ98" s="74"/>
      <c r="AK98" s="74"/>
      <c r="AL98" s="74"/>
      <c r="AM98" s="74"/>
      <c r="AN98" s="74"/>
      <c r="AO98" s="74"/>
      <c r="AP98" s="74"/>
      <c r="AQ98" s="74"/>
      <c r="AR98" s="74"/>
      <c r="AS98" s="74"/>
      <c r="AT98" s="74"/>
      <c r="AU98" s="74"/>
      <c r="AV98" s="74"/>
      <c r="AW98" s="74"/>
      <c r="AX98" s="74"/>
      <c r="AY98" s="74"/>
      <c r="AZ98" s="74"/>
      <c r="BA98" s="74"/>
      <c r="BB98" s="74"/>
      <c r="BC98" s="74"/>
      <c r="BD98" s="74"/>
      <c r="BE98" s="74"/>
      <c r="BF98" s="74"/>
      <c r="BG98" s="74"/>
      <c r="BH98" s="74"/>
      <c r="BI98" s="74"/>
      <c r="BJ98" s="74"/>
      <c r="BK98" s="74"/>
      <c r="BL98" s="74"/>
      <c r="BM98" s="74"/>
      <c r="BN98" s="74"/>
      <c r="BO98" s="74"/>
      <c r="BP98" s="74"/>
      <c r="BQ98" s="74"/>
      <c r="BR98" s="74"/>
      <c r="BS98" s="74"/>
      <c r="BT98" s="74"/>
      <c r="BU98" s="74"/>
      <c r="BV98" s="74"/>
      <c r="BW98" s="74"/>
      <c r="BX98" s="74"/>
      <c r="BY98" s="74"/>
      <c r="BZ98" s="74"/>
      <c r="CA98" s="74"/>
    </row>
    <row r="99" s="202" customFormat="true" ht="15" hidden="false" customHeight="false" outlineLevel="0" collapsed="false">
      <c r="A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  <c r="AU99" s="74"/>
      <c r="AV99" s="74"/>
      <c r="AW99" s="74"/>
      <c r="AX99" s="74"/>
      <c r="AY99" s="74"/>
      <c r="AZ99" s="74"/>
      <c r="BA99" s="74"/>
      <c r="BB99" s="74"/>
      <c r="BC99" s="74"/>
      <c r="BD99" s="74"/>
      <c r="BE99" s="74"/>
      <c r="BF99" s="74"/>
      <c r="BG99" s="74"/>
      <c r="BH99" s="74"/>
      <c r="BI99" s="74"/>
      <c r="BJ99" s="74"/>
      <c r="BK99" s="74"/>
      <c r="BL99" s="74"/>
      <c r="BM99" s="74"/>
      <c r="BN99" s="74"/>
      <c r="BO99" s="74"/>
      <c r="BP99" s="74"/>
      <c r="BQ99" s="74"/>
      <c r="BR99" s="74"/>
      <c r="BS99" s="74"/>
      <c r="BT99" s="74"/>
      <c r="BU99" s="74"/>
      <c r="BV99" s="74"/>
      <c r="BW99" s="74"/>
      <c r="BX99" s="74"/>
      <c r="BY99" s="74"/>
      <c r="BZ99" s="74"/>
      <c r="CA99" s="74"/>
    </row>
    <row r="100" s="202" customFormat="true" ht="15" hidden="false" customHeight="false" outlineLevel="0" collapsed="false">
      <c r="A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  <c r="AU100" s="74"/>
      <c r="AV100" s="74"/>
      <c r="AW100" s="74"/>
      <c r="AX100" s="74"/>
      <c r="AY100" s="74"/>
      <c r="AZ100" s="74"/>
      <c r="BA100" s="74"/>
      <c r="BB100" s="74"/>
      <c r="BC100" s="74"/>
      <c r="BD100" s="74"/>
      <c r="BE100" s="74"/>
      <c r="BF100" s="74"/>
      <c r="BG100" s="74"/>
      <c r="BH100" s="74"/>
      <c r="BI100" s="74"/>
      <c r="BJ100" s="74"/>
      <c r="BK100" s="74"/>
      <c r="BL100" s="74"/>
      <c r="BM100" s="74"/>
      <c r="BN100" s="74"/>
      <c r="BO100" s="74"/>
      <c r="BP100" s="74"/>
      <c r="BQ100" s="74"/>
      <c r="BR100" s="74"/>
      <c r="BS100" s="74"/>
      <c r="BT100" s="74"/>
      <c r="BU100" s="74"/>
      <c r="BV100" s="74"/>
      <c r="BW100" s="74"/>
      <c r="BX100" s="74"/>
      <c r="BY100" s="74"/>
      <c r="BZ100" s="74"/>
      <c r="CA100" s="74"/>
    </row>
    <row r="101" s="202" customFormat="true" ht="15" hidden="false" customHeight="false" outlineLevel="0" collapsed="false">
      <c r="A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  <c r="AZ101" s="74"/>
      <c r="BA101" s="74"/>
      <c r="BB101" s="74"/>
      <c r="BC101" s="74"/>
      <c r="BD101" s="74"/>
      <c r="BE101" s="74"/>
      <c r="BF101" s="74"/>
      <c r="BG101" s="74"/>
      <c r="BH101" s="74"/>
      <c r="BI101" s="74"/>
      <c r="BJ101" s="74"/>
      <c r="BK101" s="74"/>
      <c r="BL101" s="74"/>
      <c r="BM101" s="74"/>
      <c r="BN101" s="74"/>
      <c r="BO101" s="74"/>
      <c r="BP101" s="74"/>
      <c r="BQ101" s="74"/>
      <c r="BR101" s="74"/>
      <c r="BS101" s="74"/>
      <c r="BT101" s="74"/>
      <c r="BU101" s="74"/>
      <c r="BV101" s="74"/>
      <c r="BW101" s="74"/>
      <c r="BX101" s="74"/>
      <c r="BY101" s="74"/>
      <c r="BZ101" s="74"/>
      <c r="CA101" s="74"/>
    </row>
    <row r="102" s="202" customFormat="true" ht="15" hidden="false" customHeight="false" outlineLevel="0" collapsed="false">
      <c r="A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  <c r="AZ102" s="74"/>
      <c r="BA102" s="74"/>
      <c r="BB102" s="74"/>
      <c r="BC102" s="74"/>
      <c r="BD102" s="74"/>
      <c r="BE102" s="74"/>
      <c r="BF102" s="74"/>
      <c r="BG102" s="74"/>
      <c r="BH102" s="74"/>
      <c r="BI102" s="74"/>
      <c r="BJ102" s="74"/>
      <c r="BK102" s="74"/>
      <c r="BL102" s="74"/>
      <c r="BM102" s="74"/>
      <c r="BN102" s="74"/>
      <c r="BO102" s="74"/>
      <c r="BP102" s="74"/>
      <c r="BQ102" s="74"/>
      <c r="BR102" s="74"/>
      <c r="BS102" s="74"/>
      <c r="BT102" s="74"/>
      <c r="BU102" s="74"/>
      <c r="BV102" s="74"/>
      <c r="BW102" s="74"/>
      <c r="BX102" s="74"/>
      <c r="BY102" s="74"/>
      <c r="BZ102" s="74"/>
      <c r="CA102" s="74"/>
    </row>
    <row r="103" s="202" customFormat="true" ht="15" hidden="false" customHeight="false" outlineLevel="0" collapsed="false">
      <c r="A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  <c r="AZ103" s="74"/>
      <c r="BA103" s="74"/>
      <c r="BB103" s="74"/>
      <c r="BC103" s="74"/>
      <c r="BD103" s="74"/>
      <c r="BE103" s="74"/>
      <c r="BF103" s="74"/>
      <c r="BG103" s="74"/>
      <c r="BH103" s="74"/>
      <c r="BI103" s="74"/>
      <c r="BJ103" s="74"/>
      <c r="BK103" s="74"/>
      <c r="BL103" s="74"/>
      <c r="BM103" s="74"/>
      <c r="BN103" s="74"/>
      <c r="BO103" s="74"/>
      <c r="BP103" s="74"/>
      <c r="BQ103" s="74"/>
      <c r="BR103" s="74"/>
      <c r="BS103" s="74"/>
      <c r="BT103" s="74"/>
      <c r="BU103" s="74"/>
      <c r="BV103" s="74"/>
      <c r="BW103" s="74"/>
      <c r="BX103" s="74"/>
      <c r="BY103" s="74"/>
      <c r="BZ103" s="74"/>
      <c r="CA103" s="74"/>
    </row>
    <row r="104" s="202" customFormat="true" ht="15" hidden="false" customHeight="false" outlineLevel="0" collapsed="false">
      <c r="A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  <c r="AR104" s="74"/>
      <c r="AS104" s="74"/>
      <c r="AT104" s="74"/>
      <c r="AU104" s="74"/>
      <c r="AV104" s="74"/>
      <c r="AW104" s="74"/>
      <c r="AX104" s="74"/>
      <c r="AY104" s="74"/>
      <c r="AZ104" s="74"/>
      <c r="BA104" s="74"/>
      <c r="BB104" s="74"/>
      <c r="BC104" s="74"/>
      <c r="BD104" s="74"/>
      <c r="BE104" s="74"/>
      <c r="BF104" s="74"/>
      <c r="BG104" s="74"/>
      <c r="BH104" s="74"/>
      <c r="BI104" s="74"/>
      <c r="BJ104" s="74"/>
      <c r="BK104" s="74"/>
      <c r="BL104" s="74"/>
      <c r="BM104" s="74"/>
      <c r="BN104" s="74"/>
      <c r="BO104" s="74"/>
      <c r="BP104" s="74"/>
      <c r="BQ104" s="74"/>
      <c r="BR104" s="74"/>
      <c r="BS104" s="74"/>
      <c r="BT104" s="74"/>
      <c r="BU104" s="74"/>
      <c r="BV104" s="74"/>
      <c r="BW104" s="74"/>
      <c r="BX104" s="74"/>
      <c r="BY104" s="74"/>
      <c r="BZ104" s="74"/>
      <c r="CA104" s="74"/>
    </row>
    <row r="105" s="202" customFormat="true" ht="15" hidden="false" customHeight="false" outlineLevel="0" collapsed="false">
      <c r="A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  <c r="AU105" s="74"/>
      <c r="AV105" s="74"/>
      <c r="AW105" s="74"/>
      <c r="AX105" s="74"/>
      <c r="AY105" s="74"/>
      <c r="AZ105" s="74"/>
      <c r="BA105" s="74"/>
      <c r="BB105" s="74"/>
      <c r="BC105" s="74"/>
      <c r="BD105" s="74"/>
      <c r="BE105" s="74"/>
      <c r="BF105" s="74"/>
      <c r="BG105" s="74"/>
      <c r="BH105" s="74"/>
      <c r="BI105" s="74"/>
      <c r="BJ105" s="74"/>
      <c r="BK105" s="74"/>
      <c r="BL105" s="74"/>
      <c r="BM105" s="74"/>
      <c r="BN105" s="74"/>
      <c r="BO105" s="74"/>
      <c r="BP105" s="74"/>
      <c r="BQ105" s="74"/>
      <c r="BR105" s="74"/>
      <c r="BS105" s="74"/>
      <c r="BT105" s="74"/>
      <c r="BU105" s="74"/>
      <c r="BV105" s="74"/>
      <c r="BW105" s="74"/>
      <c r="BX105" s="74"/>
      <c r="BY105" s="74"/>
      <c r="BZ105" s="74"/>
      <c r="CA105" s="74"/>
    </row>
    <row r="106" s="202" customFormat="true" ht="15" hidden="false" customHeight="false" outlineLevel="0" collapsed="false">
      <c r="A106" s="74"/>
      <c r="AH106" s="74"/>
      <c r="AI106" s="74"/>
      <c r="AJ106" s="74"/>
      <c r="AK106" s="74"/>
      <c r="AL106" s="74"/>
      <c r="AM106" s="74"/>
      <c r="AN106" s="74"/>
      <c r="AO106" s="74"/>
      <c r="AP106" s="74"/>
      <c r="AQ106" s="74"/>
      <c r="AR106" s="74"/>
      <c r="AS106" s="74"/>
      <c r="AT106" s="74"/>
      <c r="AU106" s="74"/>
      <c r="AV106" s="74"/>
      <c r="AW106" s="74"/>
      <c r="AX106" s="74"/>
      <c r="AY106" s="74"/>
      <c r="AZ106" s="74"/>
      <c r="BA106" s="74"/>
      <c r="BB106" s="74"/>
      <c r="BC106" s="74"/>
      <c r="BD106" s="74"/>
      <c r="BE106" s="74"/>
      <c r="BF106" s="74"/>
      <c r="BG106" s="74"/>
      <c r="BH106" s="74"/>
      <c r="BI106" s="74"/>
      <c r="BJ106" s="74"/>
      <c r="BK106" s="74"/>
      <c r="BL106" s="74"/>
      <c r="BM106" s="74"/>
      <c r="BN106" s="74"/>
      <c r="BO106" s="74"/>
      <c r="BP106" s="74"/>
      <c r="BQ106" s="74"/>
      <c r="BR106" s="74"/>
      <c r="BS106" s="74"/>
      <c r="BT106" s="74"/>
      <c r="BU106" s="74"/>
      <c r="BV106" s="74"/>
      <c r="BW106" s="74"/>
      <c r="BX106" s="74"/>
      <c r="BY106" s="74"/>
      <c r="BZ106" s="74"/>
      <c r="CA106" s="74"/>
    </row>
    <row r="107" s="202" customFormat="true" ht="15" hidden="false" customHeight="false" outlineLevel="0" collapsed="false">
      <c r="A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  <c r="AU107" s="74"/>
      <c r="AV107" s="74"/>
      <c r="AW107" s="74"/>
      <c r="AX107" s="74"/>
      <c r="AY107" s="74"/>
      <c r="AZ107" s="74"/>
      <c r="BA107" s="74"/>
      <c r="BB107" s="74"/>
      <c r="BC107" s="74"/>
      <c r="BD107" s="74"/>
      <c r="BE107" s="74"/>
      <c r="BF107" s="74"/>
      <c r="BG107" s="74"/>
      <c r="BH107" s="74"/>
      <c r="BI107" s="74"/>
      <c r="BJ107" s="74"/>
      <c r="BK107" s="74"/>
      <c r="BL107" s="74"/>
      <c r="BM107" s="74"/>
      <c r="BN107" s="74"/>
      <c r="BO107" s="74"/>
      <c r="BP107" s="74"/>
      <c r="BQ107" s="74"/>
      <c r="BR107" s="74"/>
      <c r="BS107" s="74"/>
      <c r="BT107" s="74"/>
      <c r="BU107" s="74"/>
      <c r="BV107" s="74"/>
      <c r="BW107" s="74"/>
      <c r="BX107" s="74"/>
      <c r="BY107" s="74"/>
      <c r="BZ107" s="74"/>
      <c r="CA107" s="74"/>
    </row>
    <row r="108" s="202" customFormat="true" ht="15" hidden="false" customHeight="false" outlineLevel="0" collapsed="false">
      <c r="A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  <c r="AY108" s="74"/>
      <c r="AZ108" s="74"/>
      <c r="BA108" s="74"/>
      <c r="BB108" s="74"/>
      <c r="BC108" s="74"/>
      <c r="BD108" s="74"/>
      <c r="BE108" s="74"/>
      <c r="BF108" s="74"/>
      <c r="BG108" s="74"/>
      <c r="BH108" s="74"/>
      <c r="BI108" s="74"/>
      <c r="BJ108" s="74"/>
      <c r="BK108" s="74"/>
      <c r="BL108" s="74"/>
      <c r="BM108" s="74"/>
      <c r="BN108" s="74"/>
      <c r="BO108" s="74"/>
      <c r="BP108" s="74"/>
      <c r="BQ108" s="74"/>
      <c r="BR108" s="74"/>
      <c r="BS108" s="74"/>
      <c r="BT108" s="74"/>
      <c r="BU108" s="74"/>
      <c r="BV108" s="74"/>
      <c r="BW108" s="74"/>
      <c r="BX108" s="74"/>
      <c r="BY108" s="74"/>
      <c r="BZ108" s="74"/>
      <c r="CA108" s="74"/>
    </row>
    <row r="109" s="202" customFormat="true" ht="15" hidden="false" customHeight="false" outlineLevel="0" collapsed="false">
      <c r="A109" s="74"/>
      <c r="AH109" s="74"/>
      <c r="AI109" s="74"/>
      <c r="AJ109" s="74"/>
      <c r="AK109" s="74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4"/>
      <c r="BA109" s="74"/>
      <c r="BB109" s="74"/>
      <c r="BC109" s="74"/>
      <c r="BD109" s="74"/>
      <c r="BE109" s="74"/>
      <c r="BF109" s="74"/>
      <c r="BG109" s="74"/>
      <c r="BH109" s="74"/>
      <c r="BI109" s="74"/>
      <c r="BJ109" s="74"/>
      <c r="BK109" s="74"/>
      <c r="BL109" s="74"/>
      <c r="BM109" s="74"/>
      <c r="BN109" s="74"/>
      <c r="BO109" s="74"/>
      <c r="BP109" s="74"/>
      <c r="BQ109" s="74"/>
      <c r="BR109" s="74"/>
      <c r="BS109" s="74"/>
      <c r="BT109" s="74"/>
      <c r="BU109" s="74"/>
      <c r="BV109" s="74"/>
      <c r="BW109" s="74"/>
      <c r="BX109" s="74"/>
      <c r="BY109" s="74"/>
      <c r="BZ109" s="74"/>
      <c r="CA109" s="74"/>
    </row>
    <row r="110" s="202" customFormat="true" ht="15" hidden="false" customHeight="false" outlineLevel="0" collapsed="false">
      <c r="A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  <c r="AY110" s="74"/>
      <c r="AZ110" s="74"/>
      <c r="BA110" s="74"/>
      <c r="BB110" s="74"/>
      <c r="BC110" s="74"/>
      <c r="BD110" s="74"/>
      <c r="BE110" s="74"/>
      <c r="BF110" s="74"/>
      <c r="BG110" s="74"/>
      <c r="BH110" s="74"/>
      <c r="BI110" s="74"/>
      <c r="BJ110" s="74"/>
      <c r="BK110" s="74"/>
      <c r="BL110" s="74"/>
      <c r="BM110" s="74"/>
      <c r="BN110" s="74"/>
      <c r="BO110" s="74"/>
      <c r="BP110" s="74"/>
      <c r="BQ110" s="74"/>
      <c r="BR110" s="74"/>
      <c r="BS110" s="74"/>
      <c r="BT110" s="74"/>
      <c r="BU110" s="74"/>
      <c r="BV110" s="74"/>
      <c r="BW110" s="74"/>
      <c r="BX110" s="74"/>
      <c r="BY110" s="74"/>
      <c r="BZ110" s="74"/>
      <c r="CA110" s="74"/>
    </row>
    <row r="111" s="202" customFormat="true" ht="15" hidden="false" customHeight="false" outlineLevel="0" collapsed="false">
      <c r="A111" s="74"/>
      <c r="AH111" s="74"/>
      <c r="AI111" s="74"/>
      <c r="AJ111" s="74"/>
      <c r="AK111" s="74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74"/>
      <c r="AZ111" s="74"/>
      <c r="BA111" s="74"/>
      <c r="BB111" s="74"/>
      <c r="BC111" s="74"/>
      <c r="BD111" s="74"/>
      <c r="BE111" s="74"/>
      <c r="BF111" s="74"/>
      <c r="BG111" s="74"/>
      <c r="BH111" s="74"/>
      <c r="BI111" s="74"/>
      <c r="BJ111" s="74"/>
      <c r="BK111" s="74"/>
      <c r="BL111" s="74"/>
      <c r="BM111" s="74"/>
      <c r="BN111" s="74"/>
      <c r="BO111" s="74"/>
      <c r="BP111" s="74"/>
      <c r="BQ111" s="74"/>
      <c r="BR111" s="74"/>
      <c r="BS111" s="74"/>
      <c r="BT111" s="74"/>
      <c r="BU111" s="74"/>
      <c r="BV111" s="74"/>
      <c r="BW111" s="74"/>
      <c r="BX111" s="74"/>
      <c r="BY111" s="74"/>
      <c r="BZ111" s="74"/>
      <c r="CA111" s="74"/>
    </row>
    <row r="112" s="202" customFormat="true" ht="15" hidden="false" customHeight="false" outlineLevel="0" collapsed="false">
      <c r="A112" s="74"/>
      <c r="AH112" s="74"/>
      <c r="AI112" s="74"/>
      <c r="AJ112" s="74"/>
      <c r="AK112" s="74"/>
      <c r="AL112" s="74"/>
      <c r="AM112" s="74"/>
      <c r="AN112" s="74"/>
      <c r="AO112" s="74"/>
      <c r="AP112" s="74"/>
      <c r="AQ112" s="74"/>
      <c r="AR112" s="74"/>
      <c r="AS112" s="74"/>
      <c r="AT112" s="74"/>
      <c r="AU112" s="74"/>
      <c r="AV112" s="74"/>
      <c r="AW112" s="74"/>
      <c r="AX112" s="74"/>
      <c r="AY112" s="74"/>
      <c r="AZ112" s="74"/>
      <c r="BA112" s="74"/>
      <c r="BB112" s="74"/>
      <c r="BC112" s="74"/>
      <c r="BD112" s="74"/>
      <c r="BE112" s="74"/>
      <c r="BF112" s="74"/>
      <c r="BG112" s="74"/>
      <c r="BH112" s="74"/>
      <c r="BI112" s="74"/>
      <c r="BJ112" s="74"/>
      <c r="BK112" s="74"/>
      <c r="BL112" s="74"/>
      <c r="BM112" s="74"/>
      <c r="BN112" s="74"/>
      <c r="BO112" s="74"/>
      <c r="BP112" s="74"/>
      <c r="BQ112" s="74"/>
      <c r="BR112" s="74"/>
      <c r="BS112" s="74"/>
      <c r="BT112" s="74"/>
      <c r="BU112" s="74"/>
      <c r="BV112" s="74"/>
      <c r="BW112" s="74"/>
      <c r="BX112" s="74"/>
      <c r="BY112" s="74"/>
      <c r="BZ112" s="74"/>
      <c r="CA112" s="74"/>
    </row>
    <row r="113" s="202" customFormat="true" ht="15" hidden="false" customHeight="false" outlineLevel="0" collapsed="false">
      <c r="A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74"/>
      <c r="AR113" s="74"/>
      <c r="AS113" s="74"/>
      <c r="AT113" s="74"/>
      <c r="AU113" s="74"/>
      <c r="AV113" s="74"/>
      <c r="AW113" s="74"/>
      <c r="AX113" s="74"/>
      <c r="AY113" s="74"/>
      <c r="AZ113" s="74"/>
      <c r="BA113" s="74"/>
      <c r="BB113" s="74"/>
      <c r="BC113" s="74"/>
      <c r="BD113" s="74"/>
      <c r="BE113" s="74"/>
      <c r="BF113" s="74"/>
      <c r="BG113" s="74"/>
      <c r="BH113" s="74"/>
      <c r="BI113" s="74"/>
      <c r="BJ113" s="74"/>
      <c r="BK113" s="74"/>
      <c r="BL113" s="74"/>
      <c r="BM113" s="74"/>
      <c r="BN113" s="74"/>
      <c r="BO113" s="74"/>
      <c r="BP113" s="74"/>
      <c r="BQ113" s="74"/>
      <c r="BR113" s="74"/>
      <c r="BS113" s="74"/>
      <c r="BT113" s="74"/>
      <c r="BU113" s="74"/>
      <c r="BV113" s="74"/>
      <c r="BW113" s="74"/>
      <c r="BX113" s="74"/>
      <c r="BY113" s="74"/>
      <c r="BZ113" s="74"/>
      <c r="CA113" s="74"/>
    </row>
    <row r="114" s="202" customFormat="true" ht="15" hidden="false" customHeight="false" outlineLevel="0" collapsed="false">
      <c r="A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  <c r="AU114" s="74"/>
      <c r="AV114" s="74"/>
      <c r="AW114" s="74"/>
      <c r="AX114" s="74"/>
      <c r="AY114" s="74"/>
      <c r="AZ114" s="74"/>
      <c r="BA114" s="74"/>
      <c r="BB114" s="74"/>
      <c r="BC114" s="74"/>
      <c r="BD114" s="74"/>
      <c r="BE114" s="74"/>
      <c r="BF114" s="74"/>
      <c r="BG114" s="74"/>
      <c r="BH114" s="74"/>
      <c r="BI114" s="74"/>
      <c r="BJ114" s="74"/>
      <c r="BK114" s="74"/>
      <c r="BL114" s="74"/>
      <c r="BM114" s="74"/>
      <c r="BN114" s="74"/>
      <c r="BO114" s="74"/>
      <c r="BP114" s="74"/>
      <c r="BQ114" s="74"/>
      <c r="BR114" s="74"/>
      <c r="BS114" s="74"/>
      <c r="BT114" s="74"/>
      <c r="BU114" s="74"/>
      <c r="BV114" s="74"/>
      <c r="BW114" s="74"/>
      <c r="BX114" s="74"/>
      <c r="BY114" s="74"/>
      <c r="BZ114" s="74"/>
      <c r="CA114" s="74"/>
    </row>
    <row r="115" s="202" customFormat="true" ht="15" hidden="false" customHeight="false" outlineLevel="0" collapsed="false">
      <c r="A115" s="74"/>
      <c r="AH115" s="74"/>
      <c r="AI115" s="74"/>
      <c r="AJ115" s="74"/>
      <c r="AK115" s="74"/>
      <c r="AL115" s="74"/>
      <c r="AM115" s="74"/>
      <c r="AN115" s="74"/>
      <c r="AO115" s="74"/>
      <c r="AP115" s="74"/>
      <c r="AQ115" s="74"/>
      <c r="AR115" s="74"/>
      <c r="AS115" s="74"/>
      <c r="AT115" s="74"/>
      <c r="AU115" s="74"/>
      <c r="AV115" s="74"/>
      <c r="AW115" s="74"/>
      <c r="AX115" s="74"/>
      <c r="AY115" s="74"/>
      <c r="AZ115" s="74"/>
      <c r="BA115" s="74"/>
      <c r="BB115" s="74"/>
      <c r="BC115" s="74"/>
      <c r="BD115" s="74"/>
      <c r="BE115" s="74"/>
      <c r="BF115" s="74"/>
      <c r="BG115" s="74"/>
      <c r="BH115" s="74"/>
      <c r="BI115" s="74"/>
      <c r="BJ115" s="74"/>
      <c r="BK115" s="74"/>
      <c r="BL115" s="74"/>
      <c r="BM115" s="74"/>
      <c r="BN115" s="74"/>
      <c r="BO115" s="74"/>
      <c r="BP115" s="74"/>
      <c r="BQ115" s="74"/>
      <c r="BR115" s="74"/>
      <c r="BS115" s="74"/>
      <c r="BT115" s="74"/>
      <c r="BU115" s="74"/>
      <c r="BV115" s="74"/>
      <c r="BW115" s="74"/>
      <c r="BX115" s="74"/>
      <c r="BY115" s="74"/>
      <c r="BZ115" s="74"/>
      <c r="CA115" s="74"/>
    </row>
    <row r="116" s="202" customFormat="true" ht="15" hidden="false" customHeight="false" outlineLevel="0" collapsed="false">
      <c r="A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  <c r="AU116" s="74"/>
      <c r="AV116" s="74"/>
      <c r="AW116" s="74"/>
      <c r="AX116" s="74"/>
      <c r="AY116" s="74"/>
      <c r="AZ116" s="74"/>
      <c r="BA116" s="74"/>
      <c r="BB116" s="74"/>
      <c r="BC116" s="74"/>
      <c r="BD116" s="74"/>
      <c r="BE116" s="74"/>
      <c r="BF116" s="74"/>
      <c r="BG116" s="74"/>
      <c r="BH116" s="74"/>
      <c r="BI116" s="74"/>
      <c r="BJ116" s="74"/>
      <c r="BK116" s="74"/>
      <c r="BL116" s="74"/>
      <c r="BM116" s="74"/>
      <c r="BN116" s="74"/>
      <c r="BO116" s="74"/>
      <c r="BP116" s="74"/>
      <c r="BQ116" s="74"/>
      <c r="BR116" s="74"/>
      <c r="BS116" s="74"/>
      <c r="BT116" s="74"/>
      <c r="BU116" s="74"/>
      <c r="BV116" s="74"/>
      <c r="BW116" s="74"/>
      <c r="BX116" s="74"/>
      <c r="BY116" s="74"/>
      <c r="BZ116" s="74"/>
      <c r="CA116" s="74"/>
    </row>
    <row r="117" s="202" customFormat="true" ht="15" hidden="false" customHeight="false" outlineLevel="0" collapsed="false">
      <c r="A117" s="74"/>
      <c r="AH117" s="74"/>
      <c r="AI117" s="74"/>
      <c r="AJ117" s="74"/>
      <c r="AK117" s="74"/>
      <c r="AL117" s="74"/>
      <c r="AM117" s="74"/>
      <c r="AN117" s="74"/>
      <c r="AO117" s="74"/>
      <c r="AP117" s="74"/>
      <c r="AQ117" s="74"/>
      <c r="AR117" s="74"/>
      <c r="AS117" s="74"/>
      <c r="AT117" s="74"/>
      <c r="AU117" s="74"/>
      <c r="AV117" s="74"/>
      <c r="AW117" s="74"/>
      <c r="AX117" s="74"/>
      <c r="AY117" s="74"/>
      <c r="AZ117" s="74"/>
      <c r="BA117" s="74"/>
      <c r="BB117" s="74"/>
      <c r="BC117" s="74"/>
      <c r="BD117" s="74"/>
      <c r="BE117" s="74"/>
      <c r="BF117" s="74"/>
      <c r="BG117" s="74"/>
      <c r="BH117" s="74"/>
      <c r="BI117" s="74"/>
      <c r="BJ117" s="74"/>
      <c r="BK117" s="74"/>
      <c r="BL117" s="74"/>
      <c r="BM117" s="74"/>
      <c r="BN117" s="74"/>
      <c r="BO117" s="74"/>
      <c r="BP117" s="74"/>
      <c r="BQ117" s="74"/>
      <c r="BR117" s="74"/>
      <c r="BS117" s="74"/>
      <c r="BT117" s="74"/>
      <c r="BU117" s="74"/>
      <c r="BV117" s="74"/>
      <c r="BW117" s="74"/>
      <c r="BX117" s="74"/>
      <c r="BY117" s="74"/>
      <c r="BZ117" s="74"/>
      <c r="CA117" s="74"/>
    </row>
    <row r="118" s="202" customFormat="true" ht="15" hidden="false" customHeight="false" outlineLevel="0" collapsed="false">
      <c r="A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  <c r="AR118" s="74"/>
      <c r="AS118" s="74"/>
      <c r="AT118" s="74"/>
      <c r="AU118" s="74"/>
      <c r="AV118" s="74"/>
      <c r="AW118" s="74"/>
      <c r="AX118" s="74"/>
      <c r="AY118" s="74"/>
      <c r="AZ118" s="74"/>
      <c r="BA118" s="74"/>
      <c r="BB118" s="74"/>
      <c r="BC118" s="74"/>
      <c r="BD118" s="74"/>
      <c r="BE118" s="74"/>
      <c r="BF118" s="74"/>
      <c r="BG118" s="74"/>
      <c r="BH118" s="74"/>
      <c r="BI118" s="74"/>
      <c r="BJ118" s="74"/>
      <c r="BK118" s="74"/>
      <c r="BL118" s="74"/>
      <c r="BM118" s="74"/>
      <c r="BN118" s="74"/>
      <c r="BO118" s="74"/>
      <c r="BP118" s="74"/>
      <c r="BQ118" s="74"/>
      <c r="BR118" s="74"/>
      <c r="BS118" s="74"/>
      <c r="BT118" s="74"/>
      <c r="BU118" s="74"/>
      <c r="BV118" s="74"/>
      <c r="BW118" s="74"/>
      <c r="BX118" s="74"/>
      <c r="BY118" s="74"/>
      <c r="BZ118" s="74"/>
      <c r="CA118" s="74"/>
    </row>
    <row r="119" s="202" customFormat="true" ht="15" hidden="false" customHeight="false" outlineLevel="0" collapsed="false">
      <c r="A119" s="74"/>
      <c r="AH119" s="74"/>
      <c r="AI119" s="74"/>
      <c r="AJ119" s="74"/>
      <c r="AK119" s="74"/>
      <c r="AL119" s="74"/>
      <c r="AM119" s="74"/>
      <c r="AN119" s="74"/>
      <c r="AO119" s="74"/>
      <c r="AP119" s="74"/>
      <c r="AQ119" s="74"/>
      <c r="AR119" s="74"/>
      <c r="AS119" s="74"/>
      <c r="AT119" s="74"/>
      <c r="AU119" s="74"/>
      <c r="AV119" s="74"/>
      <c r="AW119" s="74"/>
      <c r="AX119" s="74"/>
      <c r="AY119" s="74"/>
      <c r="AZ119" s="74"/>
      <c r="BA119" s="74"/>
      <c r="BB119" s="74"/>
      <c r="BC119" s="74"/>
      <c r="BD119" s="74"/>
      <c r="BE119" s="74"/>
      <c r="BF119" s="74"/>
      <c r="BG119" s="74"/>
      <c r="BH119" s="74"/>
      <c r="BI119" s="74"/>
      <c r="BJ119" s="74"/>
      <c r="BK119" s="74"/>
      <c r="BL119" s="74"/>
      <c r="BM119" s="74"/>
      <c r="BN119" s="74"/>
      <c r="BO119" s="74"/>
      <c r="BP119" s="74"/>
      <c r="BQ119" s="74"/>
      <c r="BR119" s="74"/>
      <c r="BS119" s="74"/>
      <c r="BT119" s="74"/>
      <c r="BU119" s="74"/>
      <c r="BV119" s="74"/>
      <c r="BW119" s="74"/>
      <c r="BX119" s="74"/>
      <c r="BY119" s="74"/>
      <c r="BZ119" s="74"/>
      <c r="CA119" s="74"/>
    </row>
    <row r="120" s="202" customFormat="true" ht="15" hidden="false" customHeight="false" outlineLevel="0" collapsed="false">
      <c r="A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  <c r="AR120" s="74"/>
      <c r="AS120" s="74"/>
      <c r="AT120" s="74"/>
      <c r="AU120" s="74"/>
      <c r="AV120" s="74"/>
      <c r="AW120" s="74"/>
      <c r="AX120" s="74"/>
      <c r="AY120" s="74"/>
      <c r="AZ120" s="74"/>
      <c r="BA120" s="74"/>
      <c r="BB120" s="74"/>
      <c r="BC120" s="74"/>
      <c r="BD120" s="74"/>
      <c r="BE120" s="74"/>
      <c r="BF120" s="74"/>
      <c r="BG120" s="74"/>
      <c r="BH120" s="74"/>
      <c r="BI120" s="74"/>
      <c r="BJ120" s="74"/>
      <c r="BK120" s="74"/>
      <c r="BL120" s="74"/>
      <c r="BM120" s="74"/>
      <c r="BN120" s="74"/>
      <c r="BO120" s="74"/>
      <c r="BP120" s="74"/>
      <c r="BQ120" s="74"/>
      <c r="BR120" s="74"/>
      <c r="BS120" s="74"/>
      <c r="BT120" s="74"/>
      <c r="BU120" s="74"/>
      <c r="BV120" s="74"/>
      <c r="BW120" s="74"/>
      <c r="BX120" s="74"/>
      <c r="BY120" s="74"/>
      <c r="BZ120" s="74"/>
      <c r="CA120" s="74"/>
    </row>
    <row r="121" s="202" customFormat="true" ht="15" hidden="false" customHeight="false" outlineLevel="0" collapsed="false">
      <c r="A121" s="74"/>
      <c r="AH121" s="74"/>
      <c r="AI121" s="74"/>
      <c r="AJ121" s="74"/>
      <c r="AK121" s="74"/>
      <c r="AL121" s="74"/>
      <c r="AM121" s="74"/>
      <c r="AN121" s="74"/>
      <c r="AO121" s="74"/>
      <c r="AP121" s="74"/>
      <c r="AQ121" s="74"/>
      <c r="AR121" s="74"/>
      <c r="AS121" s="74"/>
      <c r="AT121" s="74"/>
      <c r="AU121" s="74"/>
      <c r="AV121" s="74"/>
      <c r="AW121" s="74"/>
      <c r="AX121" s="74"/>
      <c r="AY121" s="74"/>
      <c r="AZ121" s="74"/>
      <c r="BA121" s="74"/>
      <c r="BB121" s="74"/>
      <c r="BC121" s="74"/>
      <c r="BD121" s="74"/>
      <c r="BE121" s="74"/>
      <c r="BF121" s="74"/>
      <c r="BG121" s="74"/>
      <c r="BH121" s="74"/>
      <c r="BI121" s="74"/>
      <c r="BJ121" s="74"/>
      <c r="BK121" s="74"/>
      <c r="BL121" s="74"/>
      <c r="BM121" s="74"/>
      <c r="BN121" s="74"/>
      <c r="BO121" s="74"/>
      <c r="BP121" s="74"/>
      <c r="BQ121" s="74"/>
      <c r="BR121" s="74"/>
      <c r="BS121" s="74"/>
      <c r="BT121" s="74"/>
      <c r="BU121" s="74"/>
      <c r="BV121" s="74"/>
      <c r="BW121" s="74"/>
      <c r="BX121" s="74"/>
      <c r="BY121" s="74"/>
      <c r="BZ121" s="74"/>
      <c r="CA121" s="74"/>
    </row>
  </sheetData>
  <sheetProtection algorithmName="SHA-512" hashValue="2GI/YUkDdVx43kF6P0sSPQRlNg7xGbgMsRtDdJgJsqrQuPKkhZI5vBbqgmqwWbqrgy++7xQbWb6MMIDjleDfCQ==" saltValue="xBdf1CmOPTgOUaM1dT5mIw==" spinCount="100000" sheet="true" objects="true" scenarios="true"/>
  <mergeCells count="17">
    <mergeCell ref="B3:B5"/>
    <mergeCell ref="C3:C5"/>
    <mergeCell ref="D3:F4"/>
    <mergeCell ref="G3:I4"/>
    <mergeCell ref="J3:O3"/>
    <mergeCell ref="P3:U3"/>
    <mergeCell ref="V3:AA3"/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B14:C1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A121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4.66796875" defaultRowHeight="15" zeroHeight="false" outlineLevelRow="0" outlineLevelCol="0"/>
  <cols>
    <col collapsed="false" customWidth="false" hidden="false" outlineLevel="0" max="1" min="1" style="74" width="4.67"/>
    <col collapsed="false" customWidth="false" hidden="false" outlineLevel="0" max="2" min="2" style="196" width="4.67"/>
    <col collapsed="false" customWidth="true" hidden="false" outlineLevel="0" max="3" min="3" style="196" width="11.55"/>
    <col collapsed="false" customWidth="false" hidden="false" outlineLevel="0" max="6" min="4" style="196" width="4.67"/>
    <col collapsed="false" customWidth="true" hidden="false" outlineLevel="0" max="7" min="7" style="196" width="6.11"/>
    <col collapsed="false" customWidth="true" hidden="false" outlineLevel="0" max="8" min="8" style="196" width="5.56"/>
    <col collapsed="false" customWidth="true" hidden="false" outlineLevel="0" max="9" min="9" style="196" width="5.89"/>
    <col collapsed="false" customWidth="false" hidden="false" outlineLevel="0" max="12" min="10" style="196" width="4.67"/>
    <col collapsed="false" customWidth="true" hidden="true" outlineLevel="0" max="14" min="13" style="196" width="10.16"/>
    <col collapsed="false" customWidth="false" hidden="false" outlineLevel="0" max="18" min="15" style="196" width="4.67"/>
    <col collapsed="false" customWidth="true" hidden="true" outlineLevel="0" max="20" min="19" style="196" width="10.16"/>
    <col collapsed="false" customWidth="false" hidden="false" outlineLevel="0" max="24" min="21" style="196" width="4.67"/>
    <col collapsed="false" customWidth="true" hidden="true" outlineLevel="0" max="26" min="25" style="196" width="10.16"/>
    <col collapsed="false" customWidth="false" hidden="false" outlineLevel="0" max="30" min="27" style="196" width="4.67"/>
    <col collapsed="false" customWidth="false" hidden="true" outlineLevel="0" max="32" min="31" style="196" width="4.67"/>
    <col collapsed="false" customWidth="false" hidden="false" outlineLevel="0" max="33" min="33" style="196" width="4.67"/>
    <col collapsed="false" customWidth="false" hidden="false" outlineLevel="0" max="79" min="34" style="74" width="4.67"/>
    <col collapsed="false" customWidth="false" hidden="false" outlineLevel="0" max="16384" min="80" style="196" width="4.67"/>
  </cols>
  <sheetData>
    <row r="1" s="74" customFormat="true" ht="15" hidden="false" customHeight="false" outlineLevel="0" collapsed="false">
      <c r="B1" s="197"/>
      <c r="D1" s="198" t="s">
        <v>118</v>
      </c>
      <c r="E1" s="198"/>
      <c r="F1" s="198"/>
      <c r="G1" s="198"/>
      <c r="H1" s="198"/>
      <c r="M1" s="198" t="s">
        <v>133</v>
      </c>
    </row>
    <row r="2" s="74" customFormat="true" ht="15" hidden="false" customHeight="false" outlineLevel="0" collapsed="false">
      <c r="B2" s="197"/>
      <c r="F2" s="198" t="s">
        <v>3</v>
      </c>
      <c r="H2" s="198" t="s">
        <v>4</v>
      </c>
      <c r="J2" s="198" t="s">
        <v>120</v>
      </c>
    </row>
    <row r="3" customFormat="false" ht="15" hidden="false" customHeight="false" outlineLevel="0" collapsed="false">
      <c r="B3" s="199" t="s">
        <v>121</v>
      </c>
      <c r="C3" s="199" t="s">
        <v>10</v>
      </c>
      <c r="D3" s="199" t="s">
        <v>122</v>
      </c>
      <c r="E3" s="199"/>
      <c r="F3" s="199"/>
      <c r="G3" s="199" t="s">
        <v>123</v>
      </c>
      <c r="H3" s="199"/>
      <c r="I3" s="199"/>
      <c r="J3" s="199" t="s">
        <v>124</v>
      </c>
      <c r="K3" s="199"/>
      <c r="L3" s="199"/>
      <c r="M3" s="199"/>
      <c r="N3" s="199"/>
      <c r="O3" s="199"/>
      <c r="P3" s="199" t="s">
        <v>125</v>
      </c>
      <c r="Q3" s="199"/>
      <c r="R3" s="199"/>
      <c r="S3" s="199"/>
      <c r="T3" s="199"/>
      <c r="U3" s="199"/>
      <c r="V3" s="199" t="s">
        <v>126</v>
      </c>
      <c r="W3" s="199"/>
      <c r="X3" s="199"/>
      <c r="Y3" s="199"/>
      <c r="Z3" s="199"/>
      <c r="AA3" s="199"/>
      <c r="AB3" s="199" t="s">
        <v>127</v>
      </c>
      <c r="AC3" s="199"/>
      <c r="AD3" s="199"/>
      <c r="AE3" s="199"/>
      <c r="AF3" s="199"/>
      <c r="AG3" s="199"/>
    </row>
    <row r="4" customFormat="false" ht="15" hidden="false" customHeight="false" outlineLevel="0" collapsed="false">
      <c r="B4" s="199"/>
      <c r="C4" s="199"/>
      <c r="D4" s="199"/>
      <c r="E4" s="199"/>
      <c r="F4" s="199"/>
      <c r="G4" s="199"/>
      <c r="H4" s="199"/>
      <c r="I4" s="199"/>
      <c r="J4" s="199" t="s">
        <v>128</v>
      </c>
      <c r="K4" s="199"/>
      <c r="L4" s="199"/>
      <c r="M4" s="199" t="s">
        <v>129</v>
      </c>
      <c r="N4" s="199"/>
      <c r="O4" s="199"/>
      <c r="P4" s="199" t="s">
        <v>128</v>
      </c>
      <c r="Q4" s="199"/>
      <c r="R4" s="199"/>
      <c r="S4" s="199" t="s">
        <v>129</v>
      </c>
      <c r="T4" s="199"/>
      <c r="U4" s="199"/>
      <c r="V4" s="199" t="s">
        <v>128</v>
      </c>
      <c r="W4" s="199"/>
      <c r="X4" s="199"/>
      <c r="Y4" s="199" t="s">
        <v>129</v>
      </c>
      <c r="Z4" s="199"/>
      <c r="AA4" s="199"/>
      <c r="AB4" s="199" t="s">
        <v>128</v>
      </c>
      <c r="AC4" s="199"/>
      <c r="AD4" s="199"/>
      <c r="AE4" s="199" t="s">
        <v>129</v>
      </c>
      <c r="AF4" s="199"/>
      <c r="AG4" s="199"/>
    </row>
    <row r="5" customFormat="false" ht="15" hidden="false" customHeight="false" outlineLevel="0" collapsed="false">
      <c r="B5" s="199"/>
      <c r="C5" s="199"/>
      <c r="D5" s="199" t="s">
        <v>25</v>
      </c>
      <c r="E5" s="199" t="s">
        <v>24</v>
      </c>
      <c r="F5" s="199" t="s">
        <v>130</v>
      </c>
      <c r="G5" s="199" t="s">
        <v>25</v>
      </c>
      <c r="H5" s="199" t="s">
        <v>24</v>
      </c>
      <c r="I5" s="199" t="s">
        <v>130</v>
      </c>
      <c r="J5" s="199" t="s">
        <v>25</v>
      </c>
      <c r="K5" s="199" t="s">
        <v>24</v>
      </c>
      <c r="L5" s="199" t="s">
        <v>130</v>
      </c>
      <c r="M5" s="199" t="s">
        <v>25</v>
      </c>
      <c r="N5" s="199" t="s">
        <v>24</v>
      </c>
      <c r="O5" s="199" t="s">
        <v>130</v>
      </c>
      <c r="P5" s="199" t="s">
        <v>25</v>
      </c>
      <c r="Q5" s="199" t="s">
        <v>24</v>
      </c>
      <c r="R5" s="199" t="s">
        <v>130</v>
      </c>
      <c r="S5" s="199" t="s">
        <v>25</v>
      </c>
      <c r="T5" s="199" t="s">
        <v>24</v>
      </c>
      <c r="U5" s="199" t="s">
        <v>130</v>
      </c>
      <c r="V5" s="199" t="s">
        <v>25</v>
      </c>
      <c r="W5" s="199" t="s">
        <v>24</v>
      </c>
      <c r="X5" s="199" t="s">
        <v>130</v>
      </c>
      <c r="Y5" s="199" t="s">
        <v>25</v>
      </c>
      <c r="Z5" s="199" t="s">
        <v>24</v>
      </c>
      <c r="AA5" s="199" t="s">
        <v>130</v>
      </c>
      <c r="AB5" s="199" t="s">
        <v>25</v>
      </c>
      <c r="AC5" s="199" t="s">
        <v>24</v>
      </c>
      <c r="AD5" s="199" t="s">
        <v>130</v>
      </c>
      <c r="AE5" s="199" t="s">
        <v>25</v>
      </c>
      <c r="AF5" s="199" t="s">
        <v>24</v>
      </c>
      <c r="AG5" s="199" t="s">
        <v>130</v>
      </c>
    </row>
    <row r="6" customFormat="false" ht="15" hidden="false" customHeight="false" outlineLevel="0" collapsed="false">
      <c r="B6" s="199" t="n">
        <v>1</v>
      </c>
      <c r="C6" s="200" t="str">
        <f aca="false">S1!G4</f>
        <v>Amharic</v>
      </c>
      <c r="D6" s="199" t="n">
        <f aca="false">COUNTIFS(S2!E5:E64,"M")</f>
        <v>26</v>
      </c>
      <c r="E6" s="199" t="n">
        <f aca="false">COUNTIFS(S2!E5:E64,"F")</f>
        <v>24</v>
      </c>
      <c r="F6" s="199" t="n">
        <f aca="false">D6+E6</f>
        <v>50</v>
      </c>
      <c r="G6" s="199" t="n">
        <f aca="false">COUNTIFS(S2!E5:E64,"M")-COUNTIFS(S2!E5:E64,"M",S2!G5:G64,"")</f>
        <v>26</v>
      </c>
      <c r="H6" s="199" t="n">
        <f aca="false">COUNTIFS(S2!E5:E64,"F")-COUNTIFS(S2!E5:E64,"F",S2!G5:G64,"")</f>
        <v>23</v>
      </c>
      <c r="I6" s="199" t="n">
        <f aca="false">G6+H6</f>
        <v>49</v>
      </c>
      <c r="J6" s="199" t="n">
        <f aca="false">COUNTIFS(S2!E5:E64,"M",S2!G5:G64,"&lt;50")</f>
        <v>0</v>
      </c>
      <c r="K6" s="199" t="n">
        <f aca="false">COUNTIFS(S2!E5:E64,"F",S2!G5:G64,"&lt;50")</f>
        <v>2</v>
      </c>
      <c r="L6" s="199" t="n">
        <f aca="false">J6+K6</f>
        <v>2</v>
      </c>
      <c r="M6" s="199" t="n">
        <f aca="false">J6/G6*100</f>
        <v>0</v>
      </c>
      <c r="N6" s="199" t="n">
        <f aca="false">K6/H6*100</f>
        <v>8.69565217391304</v>
      </c>
      <c r="O6" s="199" t="n">
        <f aca="false">L6/I6*100</f>
        <v>4.08163265306123</v>
      </c>
      <c r="P6" s="199" t="n">
        <f aca="false">COUNTIFS(S2!E5:E64,"M",S2!G5:G64,"&gt;=50")</f>
        <v>26</v>
      </c>
      <c r="Q6" s="199" t="n">
        <f aca="false">COUNTIFS(S2!E5:E64,"F",S2!G5:G64,"&gt;=50")</f>
        <v>21</v>
      </c>
      <c r="R6" s="199" t="n">
        <f aca="false">P6+Q6</f>
        <v>47</v>
      </c>
      <c r="S6" s="199" t="n">
        <f aca="false">P6/G6*100</f>
        <v>100</v>
      </c>
      <c r="T6" s="199" t="n">
        <f aca="false">Q6/H6*100</f>
        <v>91.304347826087</v>
      </c>
      <c r="U6" s="199" t="n">
        <f aca="false">R6/I6*100</f>
        <v>95.9183673469388</v>
      </c>
      <c r="V6" s="199" t="n">
        <f aca="false">COUNTIFS(S2!E5:E64,"M",S2!G5:G64,"&gt;=75")</f>
        <v>17</v>
      </c>
      <c r="W6" s="199" t="n">
        <f aca="false">COUNTIFS(S2!E5:E64,"F",S2!G5:G64,"&gt;=75")</f>
        <v>14</v>
      </c>
      <c r="X6" s="199" t="n">
        <f aca="false">V6+W6</f>
        <v>31</v>
      </c>
      <c r="Y6" s="199" t="n">
        <f aca="false">V6/G6*100</f>
        <v>65.3846153846154</v>
      </c>
      <c r="Z6" s="199" t="n">
        <f aca="false">W6/H6*100</f>
        <v>60.8695652173913</v>
      </c>
      <c r="AA6" s="199" t="n">
        <f aca="false">X6/I6*100</f>
        <v>63.265306122449</v>
      </c>
      <c r="AB6" s="199" t="n">
        <f aca="false">COUNTIFS(S2!E5:E64,"M",S2!G5:G64,"&gt;=85")</f>
        <v>12</v>
      </c>
      <c r="AC6" s="199" t="n">
        <f aca="false">COUNTIFS(S2!E5:E64,"F",S2!G5:G64,"&gt;=85")</f>
        <v>9</v>
      </c>
      <c r="AD6" s="199" t="n">
        <f aca="false">AB6+AC6</f>
        <v>21</v>
      </c>
      <c r="AE6" s="199" t="n">
        <f aca="false">AB6/G6*100</f>
        <v>46.1538461538462</v>
      </c>
      <c r="AF6" s="199" t="n">
        <f aca="false">AC6/H6*100</f>
        <v>39.1304347826087</v>
      </c>
      <c r="AG6" s="199" t="n">
        <f aca="false">AD6/I6*100</f>
        <v>42.8571428571429</v>
      </c>
    </row>
    <row r="7" customFormat="false" ht="15" hidden="false" customHeight="false" outlineLevel="0" collapsed="false">
      <c r="B7" s="199" t="n">
        <v>2</v>
      </c>
      <c r="C7" s="200" t="str">
        <f aca="false">S1!H4</f>
        <v>English</v>
      </c>
      <c r="D7" s="199" t="n">
        <f aca="false">D6</f>
        <v>26</v>
      </c>
      <c r="E7" s="199" t="n">
        <f aca="false">E6</f>
        <v>24</v>
      </c>
      <c r="F7" s="199" t="n">
        <f aca="false">D7+E7</f>
        <v>50</v>
      </c>
      <c r="G7" s="199" t="n">
        <f aca="false">COUNTIFS(S2!E5:E64,"M")-COUNTIFS(S2!E5:E64,"M",S2!H5:H64,"")</f>
        <v>26</v>
      </c>
      <c r="H7" s="199" t="n">
        <f aca="false">COUNTIFS(S2!E5:E64,"F")-COUNTIFS(S2!E5:E64,"F",S2!H5:H64,"")</f>
        <v>23</v>
      </c>
      <c r="I7" s="199" t="n">
        <f aca="false">G7+H7</f>
        <v>49</v>
      </c>
      <c r="J7" s="199" t="n">
        <f aca="false">COUNTIFS(S2!E5:E64,"M",S2!H5:H64,"&lt;50")</f>
        <v>0</v>
      </c>
      <c r="K7" s="199" t="n">
        <f aca="false">COUNTIFS(S2!E5:E64,"F",S2!H5:H64,"&lt;50")</f>
        <v>1</v>
      </c>
      <c r="L7" s="199" t="n">
        <f aca="false">J7+K7</f>
        <v>1</v>
      </c>
      <c r="M7" s="199" t="n">
        <f aca="false">J7/G7*100</f>
        <v>0</v>
      </c>
      <c r="N7" s="199" t="n">
        <f aca="false">K7/H7*100</f>
        <v>4.34782608695652</v>
      </c>
      <c r="O7" s="199" t="n">
        <f aca="false">L7/I7*100</f>
        <v>2.04081632653061</v>
      </c>
      <c r="P7" s="199" t="n">
        <f aca="false">COUNTIFS(S2!E5:E64,"M",S2!H5:H64,"&gt;=50")</f>
        <v>26</v>
      </c>
      <c r="Q7" s="199" t="n">
        <f aca="false">COUNTIFS(S2!E5:E64,"F",S2!H5:H64,"&gt;=50")</f>
        <v>22</v>
      </c>
      <c r="R7" s="199" t="n">
        <f aca="false">P7+Q7</f>
        <v>48</v>
      </c>
      <c r="S7" s="199" t="n">
        <f aca="false">P7/G7*100</f>
        <v>100</v>
      </c>
      <c r="T7" s="199" t="n">
        <f aca="false">Q7/H7*100</f>
        <v>95.6521739130435</v>
      </c>
      <c r="U7" s="199" t="n">
        <f aca="false">R7/I7*100</f>
        <v>97.9591836734694</v>
      </c>
      <c r="V7" s="199" t="n">
        <f aca="false">COUNTIFS(S2!E5:E64,"M",S2!H5:H64,"&gt;=75")</f>
        <v>14</v>
      </c>
      <c r="W7" s="199" t="n">
        <f aca="false">COUNTIFS(S2!E5:E64,"F",S2!H5:H64,"&gt;=75")</f>
        <v>15</v>
      </c>
      <c r="X7" s="199" t="n">
        <f aca="false">V7+W7</f>
        <v>29</v>
      </c>
      <c r="Y7" s="199" t="n">
        <f aca="false">V7/G7*100</f>
        <v>53.8461538461539</v>
      </c>
      <c r="Z7" s="199" t="n">
        <f aca="false">W7/H7*100</f>
        <v>65.2173913043478</v>
      </c>
      <c r="AA7" s="199" t="n">
        <f aca="false">X7/I7*100</f>
        <v>59.1836734693878</v>
      </c>
      <c r="AB7" s="199" t="n">
        <f aca="false">COUNTIFS(S2!E5:E64,"M",S2!H5:H64,"&gt;=85")</f>
        <v>4</v>
      </c>
      <c r="AC7" s="199" t="n">
        <f aca="false">COUNTIFS(S2!E5:E64,"F",S2!H5:H64,"&gt;=85")</f>
        <v>8</v>
      </c>
      <c r="AD7" s="199" t="n">
        <f aca="false">AB7+AC7</f>
        <v>12</v>
      </c>
      <c r="AE7" s="199" t="n">
        <f aca="false">AB7/G7*100</f>
        <v>15.3846153846154</v>
      </c>
      <c r="AF7" s="199" t="n">
        <f aca="false">AC7/H7*100</f>
        <v>34.7826086956522</v>
      </c>
      <c r="AG7" s="199" t="n">
        <f aca="false">AD7/I7*100</f>
        <v>24.4897959183673</v>
      </c>
    </row>
    <row r="8" customFormat="false" ht="15" hidden="false" customHeight="false" outlineLevel="0" collapsed="false">
      <c r="B8" s="199" t="n">
        <v>3</v>
      </c>
      <c r="C8" s="200" t="str">
        <f aca="false">S1!I4</f>
        <v>Arabic</v>
      </c>
      <c r="D8" s="199" t="n">
        <f aca="false">D6</f>
        <v>26</v>
      </c>
      <c r="E8" s="199" t="n">
        <f aca="false">E6</f>
        <v>24</v>
      </c>
      <c r="F8" s="199" t="n">
        <f aca="false">D8+E8</f>
        <v>50</v>
      </c>
      <c r="G8" s="199" t="n">
        <f aca="false">COUNTIFS(S2!E5:E64,"M")-COUNTIFS(S2!E5:E64,"M",S2!I5:I64,"")</f>
        <v>26</v>
      </c>
      <c r="H8" s="199" t="n">
        <f aca="false">COUNTIFS(S2!E5:E64,"F")-COUNTIFS(S2!E5:E64,"F",S2!I5:I64,"")</f>
        <v>23</v>
      </c>
      <c r="I8" s="199" t="n">
        <f aca="false">G8+H8</f>
        <v>49</v>
      </c>
      <c r="J8" s="199" t="n">
        <f aca="false">COUNTIFS(S2!E5:E64,"M",S2!I5:I64,"&lt;50")</f>
        <v>0</v>
      </c>
      <c r="K8" s="199" t="n">
        <f aca="false">COUNTIFS(S2!E5:E64,"F",S2!I5:I64,"&lt;50")</f>
        <v>3</v>
      </c>
      <c r="L8" s="199" t="n">
        <f aca="false">J8+K8</f>
        <v>3</v>
      </c>
      <c r="M8" s="199" t="n">
        <f aca="false">J8/G8*100</f>
        <v>0</v>
      </c>
      <c r="N8" s="199" t="n">
        <f aca="false">K8/H8*100</f>
        <v>13.0434782608696</v>
      </c>
      <c r="O8" s="199" t="n">
        <f aca="false">L8/I8*100</f>
        <v>6.12244897959184</v>
      </c>
      <c r="P8" s="199" t="n">
        <f aca="false">COUNTIFS(S2!E5:E64,"M",S2!I5:I64,"&gt;=50")</f>
        <v>26</v>
      </c>
      <c r="Q8" s="199" t="n">
        <f aca="false">COUNTIFS(S2!E5:E64,"F",S2!I5:I64,"&gt;=50")</f>
        <v>20</v>
      </c>
      <c r="R8" s="199" t="n">
        <f aca="false">P8+Q8</f>
        <v>46</v>
      </c>
      <c r="S8" s="199" t="n">
        <f aca="false">P8/G8*100</f>
        <v>100</v>
      </c>
      <c r="T8" s="199" t="n">
        <f aca="false">Q8/H8*100</f>
        <v>86.9565217391304</v>
      </c>
      <c r="U8" s="199" t="n">
        <f aca="false">R8/I8*100</f>
        <v>93.8775510204082</v>
      </c>
      <c r="V8" s="199" t="n">
        <f aca="false">COUNTIFS(S2!E5:E64,"M",S2!I5:I64,"&gt;=75")</f>
        <v>22</v>
      </c>
      <c r="W8" s="199" t="n">
        <f aca="false">COUNTIFS(S2!E5:E64,"F",S2!I5:I64,"&gt;=75")</f>
        <v>17</v>
      </c>
      <c r="X8" s="199" t="n">
        <f aca="false">V8+W8</f>
        <v>39</v>
      </c>
      <c r="Y8" s="199" t="n">
        <f aca="false">V8/G8*100</f>
        <v>84.6153846153846</v>
      </c>
      <c r="Z8" s="199" t="n">
        <f aca="false">W8/H8*100</f>
        <v>73.9130434782609</v>
      </c>
      <c r="AA8" s="199" t="n">
        <f aca="false">X8/I8*100</f>
        <v>79.5918367346939</v>
      </c>
      <c r="AB8" s="199" t="n">
        <f aca="false">COUNTIFS(S2!E5:E64,"M",S2!I5:I64,"&gt;=85")</f>
        <v>11</v>
      </c>
      <c r="AC8" s="199" t="n">
        <f aca="false">COUNTIFS(S2!E5:E64,"F",S2!I5:I64,"&gt;=85")</f>
        <v>12</v>
      </c>
      <c r="AD8" s="199" t="n">
        <f aca="false">AB8+AC8</f>
        <v>23</v>
      </c>
      <c r="AE8" s="199" t="n">
        <f aca="false">AB8/G8*100</f>
        <v>42.3076923076923</v>
      </c>
      <c r="AF8" s="199" t="n">
        <f aca="false">AC8/H8*100</f>
        <v>52.1739130434783</v>
      </c>
      <c r="AG8" s="199" t="n">
        <f aca="false">AD8/I8*100</f>
        <v>46.9387755102041</v>
      </c>
    </row>
    <row r="9" customFormat="false" ht="15" hidden="false" customHeight="false" outlineLevel="0" collapsed="false">
      <c r="B9" s="199" t="n">
        <v>4</v>
      </c>
      <c r="C9" s="200" t="str">
        <f aca="false">S1!J4</f>
        <v>Maths</v>
      </c>
      <c r="D9" s="199" t="n">
        <f aca="false">D6</f>
        <v>26</v>
      </c>
      <c r="E9" s="199" t="n">
        <f aca="false">E6</f>
        <v>24</v>
      </c>
      <c r="F9" s="199" t="n">
        <f aca="false">D9+E9</f>
        <v>50</v>
      </c>
      <c r="G9" s="199" t="n">
        <f aca="false">COUNTIFS(S2!E5:E64,"M")-COUNTIFS(S2!E5:E64,"M",S2!J5:J64,"")</f>
        <v>26</v>
      </c>
      <c r="H9" s="199" t="n">
        <f aca="false">COUNTIFS(S2!E5:E64,"F")-COUNTIFS(S2!E5:E64,"F",S2!J5:J64,"")</f>
        <v>23</v>
      </c>
      <c r="I9" s="199" t="n">
        <f aca="false">G9+H9</f>
        <v>49</v>
      </c>
      <c r="J9" s="199" t="n">
        <f aca="false">COUNTIFS(S2!E5:E64,"M",S2!J5:J64,"&lt;50")</f>
        <v>2</v>
      </c>
      <c r="K9" s="199" t="n">
        <f aca="false">COUNTIFS(S2!E5:E64,"F",S2!J5:J64,"&lt;50")</f>
        <v>0</v>
      </c>
      <c r="L9" s="199" t="n">
        <f aca="false">J9+K9</f>
        <v>2</v>
      </c>
      <c r="M9" s="199" t="n">
        <f aca="false">J9/G9*100</f>
        <v>7.69230769230769</v>
      </c>
      <c r="N9" s="199" t="n">
        <f aca="false">K9/H9*100</f>
        <v>0</v>
      </c>
      <c r="O9" s="199" t="n">
        <f aca="false">L9/I9*100</f>
        <v>4.08163265306123</v>
      </c>
      <c r="P9" s="199" t="n">
        <f aca="false">COUNTIFS(S2!E5:E64,"M",S2!J5:J64,"&gt;=50")</f>
        <v>24</v>
      </c>
      <c r="Q9" s="199" t="n">
        <f aca="false">COUNTIFS(S2!E5:E64,"F",S2!J5:J64,"&gt;=50")</f>
        <v>23</v>
      </c>
      <c r="R9" s="199" t="n">
        <f aca="false">P9+Q9</f>
        <v>47</v>
      </c>
      <c r="S9" s="199" t="n">
        <f aca="false">P9/G9*100</f>
        <v>92.3076923076923</v>
      </c>
      <c r="T9" s="199" t="n">
        <f aca="false">Q9/H9*100</f>
        <v>100</v>
      </c>
      <c r="U9" s="199" t="n">
        <f aca="false">R9/I9*100</f>
        <v>95.9183673469388</v>
      </c>
      <c r="V9" s="199" t="n">
        <f aca="false">COUNTIFS(S2!E5:E64,"M",S2!J5:J64,"&gt;=75")</f>
        <v>9</v>
      </c>
      <c r="W9" s="199" t="n">
        <f aca="false">COUNTIFS(S2!E5:E64,"F",S2!J5:J64,"&gt;=75")</f>
        <v>11</v>
      </c>
      <c r="X9" s="199" t="n">
        <f aca="false">V9+W9</f>
        <v>20</v>
      </c>
      <c r="Y9" s="199" t="n">
        <f aca="false">V9/G9*100</f>
        <v>34.6153846153846</v>
      </c>
      <c r="Z9" s="199" t="n">
        <f aca="false">W9/H9*100</f>
        <v>47.8260869565217</v>
      </c>
      <c r="AA9" s="199" t="n">
        <f aca="false">X9/I9*100</f>
        <v>40.8163265306122</v>
      </c>
      <c r="AB9" s="199" t="n">
        <f aca="false">COUNTIFS(S2!E5:E64,"M",S2!J5:J64,"&gt;=85")</f>
        <v>5</v>
      </c>
      <c r="AC9" s="199" t="n">
        <f aca="false">COUNTIFS(S2!E5:E64,"F",S2!J5:J64,"&gt;=85")</f>
        <v>5</v>
      </c>
      <c r="AD9" s="199" t="n">
        <f aca="false">AB9+AC9</f>
        <v>10</v>
      </c>
      <c r="AE9" s="199" t="n">
        <f aca="false">AB9/G9*100</f>
        <v>19.2307692307692</v>
      </c>
      <c r="AF9" s="199" t="n">
        <f aca="false">AC9/H9*100</f>
        <v>21.7391304347826</v>
      </c>
      <c r="AG9" s="199" t="n">
        <f aca="false">AD9/I9*100</f>
        <v>20.4081632653061</v>
      </c>
    </row>
    <row r="10" customFormat="false" ht="15" hidden="false" customHeight="false" outlineLevel="0" collapsed="false">
      <c r="B10" s="199" t="n">
        <v>5</v>
      </c>
      <c r="C10" s="200" t="str">
        <f aca="false">S1!K4</f>
        <v>E.S</v>
      </c>
      <c r="D10" s="199" t="n">
        <f aca="false">D6</f>
        <v>26</v>
      </c>
      <c r="E10" s="199" t="n">
        <f aca="false">E6</f>
        <v>24</v>
      </c>
      <c r="F10" s="199" t="n">
        <f aca="false">D10+E10</f>
        <v>50</v>
      </c>
      <c r="G10" s="199" t="n">
        <f aca="false">COUNTIFS(S2!E5:E64,"M")-COUNTIFS(S2!E5:E64,"M",S2!K5:K64,"")</f>
        <v>26</v>
      </c>
      <c r="H10" s="199" t="n">
        <f aca="false">COUNTIFS(S2!E5:E64,"F")-COUNTIFS(S2!E5:E64,"F",S2!K5:K64,"")</f>
        <v>23</v>
      </c>
      <c r="I10" s="199" t="n">
        <f aca="false">G10+H10</f>
        <v>49</v>
      </c>
      <c r="J10" s="199" t="n">
        <f aca="false">COUNTIFS(S2!E5:E64,"M",S2!K5:K64,"&lt;50")</f>
        <v>0</v>
      </c>
      <c r="K10" s="199" t="n">
        <f aca="false">COUNTIFS(S2!E5:E64,"F",S2!K5:K64,"&lt;50")</f>
        <v>1</v>
      </c>
      <c r="L10" s="199" t="n">
        <f aca="false">J10+K10</f>
        <v>1</v>
      </c>
      <c r="M10" s="199" t="n">
        <f aca="false">J10/G10*100</f>
        <v>0</v>
      </c>
      <c r="N10" s="199" t="n">
        <f aca="false">K10/H10*100</f>
        <v>4.34782608695652</v>
      </c>
      <c r="O10" s="199" t="n">
        <f aca="false">L10/I10*100</f>
        <v>2.04081632653061</v>
      </c>
      <c r="P10" s="199" t="n">
        <f aca="false">COUNTIFS(S2!E5:E64,"M",S2!K5:K64,"&gt;=50")</f>
        <v>26</v>
      </c>
      <c r="Q10" s="199" t="n">
        <f aca="false">COUNTIFS(S2!E5:E64,"F",S2!K5:K64,"&gt;=50")</f>
        <v>22</v>
      </c>
      <c r="R10" s="199" t="n">
        <f aca="false">P10+Q10</f>
        <v>48</v>
      </c>
      <c r="S10" s="199" t="n">
        <f aca="false">P10/G10*100</f>
        <v>100</v>
      </c>
      <c r="T10" s="199" t="n">
        <f aca="false">Q10/H10*100</f>
        <v>95.6521739130435</v>
      </c>
      <c r="U10" s="199" t="n">
        <f aca="false">R10/I10*100</f>
        <v>97.9591836734694</v>
      </c>
      <c r="V10" s="199" t="n">
        <f aca="false">COUNTIFS(S2!E5:E64,"M",S2!K5:K64,"&gt;=75")</f>
        <v>15</v>
      </c>
      <c r="W10" s="199" t="n">
        <f aca="false">COUNTIFS(S2!E5:E64,"F",S2!K5:K64,"&gt;=75")</f>
        <v>16</v>
      </c>
      <c r="X10" s="199" t="n">
        <f aca="false">V10+W10</f>
        <v>31</v>
      </c>
      <c r="Y10" s="199" t="n">
        <f aca="false">V10/G10*100</f>
        <v>57.6923076923077</v>
      </c>
      <c r="Z10" s="199" t="n">
        <f aca="false">W10/H10*100</f>
        <v>69.5652173913043</v>
      </c>
      <c r="AA10" s="199" t="n">
        <f aca="false">X10/I10*100</f>
        <v>63.265306122449</v>
      </c>
      <c r="AB10" s="199" t="n">
        <f aca="false">COUNTIFS(S2!E5:E64,"M",S2!K5:K64,"&gt;=85")</f>
        <v>9</v>
      </c>
      <c r="AC10" s="199" t="n">
        <f aca="false">COUNTIFS(S2!E5:E64,"F",S2!K5:K64,"&gt;=85")</f>
        <v>11</v>
      </c>
      <c r="AD10" s="199" t="n">
        <f aca="false">AB10+AC10</f>
        <v>20</v>
      </c>
      <c r="AE10" s="199" t="n">
        <f aca="false">AB10/G10*100</f>
        <v>34.6153846153846</v>
      </c>
      <c r="AF10" s="199" t="n">
        <f aca="false">AC10/H10*100</f>
        <v>47.8260869565217</v>
      </c>
      <c r="AG10" s="199" t="n">
        <f aca="false">AD10/I10*100</f>
        <v>40.8163265306122</v>
      </c>
    </row>
    <row r="11" customFormat="false" ht="15" hidden="false" customHeight="false" outlineLevel="0" collapsed="false">
      <c r="B11" s="199" t="n">
        <v>6</v>
      </c>
      <c r="C11" s="200" t="str">
        <f aca="false">S1!L4</f>
        <v>Moral Edu</v>
      </c>
      <c r="D11" s="199" t="n">
        <f aca="false">D6</f>
        <v>26</v>
      </c>
      <c r="E11" s="199" t="n">
        <f aca="false">E6</f>
        <v>24</v>
      </c>
      <c r="F11" s="199" t="n">
        <f aca="false">D11+E11</f>
        <v>50</v>
      </c>
      <c r="G11" s="199" t="n">
        <f aca="false">COUNTIFS(S2!E5:E64,"M")-COUNTIFS(S2!E5:E64,"M",S2!L5:L64,"")</f>
        <v>26</v>
      </c>
      <c r="H11" s="199" t="n">
        <f aca="false">COUNTIFS(S2!E5:E64,"F")-COUNTIFS(S2!E5:E64,"F",S2!L5:L64,"")</f>
        <v>23</v>
      </c>
      <c r="I11" s="199" t="n">
        <f aca="false">G11+H11</f>
        <v>49</v>
      </c>
      <c r="J11" s="199" t="n">
        <f aca="false">COUNTIFS(S2!E5:E64,"M",S2!L5:L64,"&lt;50")</f>
        <v>0</v>
      </c>
      <c r="K11" s="199" t="n">
        <f aca="false">COUNTIFS(S2!E5:E64,"F",S2!L5:L64,"&lt;50")</f>
        <v>1</v>
      </c>
      <c r="L11" s="199" t="n">
        <f aca="false">J11+K11</f>
        <v>1</v>
      </c>
      <c r="M11" s="199" t="n">
        <f aca="false">J11/G11*100</f>
        <v>0</v>
      </c>
      <c r="N11" s="199" t="n">
        <f aca="false">K11/H11*100</f>
        <v>4.34782608695652</v>
      </c>
      <c r="O11" s="199" t="n">
        <f aca="false">L11/I11*100</f>
        <v>2.04081632653061</v>
      </c>
      <c r="P11" s="199" t="n">
        <f aca="false">COUNTIFS(S2!E5:E64,"M",S2!L5:L64,"&gt;=50")</f>
        <v>26</v>
      </c>
      <c r="Q11" s="199" t="n">
        <f aca="false">COUNTIFS(S2!E5:E64,"F",S2!L5:L64,"&gt;=50")</f>
        <v>22</v>
      </c>
      <c r="R11" s="199" t="n">
        <f aca="false">P11+Q11</f>
        <v>48</v>
      </c>
      <c r="S11" s="199" t="n">
        <f aca="false">P11/G11*100</f>
        <v>100</v>
      </c>
      <c r="T11" s="199" t="n">
        <f aca="false">Q11/H11*100</f>
        <v>95.6521739130435</v>
      </c>
      <c r="U11" s="199" t="n">
        <f aca="false">R11/I11*100</f>
        <v>97.9591836734694</v>
      </c>
      <c r="V11" s="199" t="n">
        <f aca="false">COUNTIFS(S2!E5:E64,"M",S2!L5:L64,"&gt;=75")</f>
        <v>17</v>
      </c>
      <c r="W11" s="199" t="n">
        <f aca="false">COUNTIFS(S2!E5:E64,"F",S2!L5:L64,"&gt;=75")</f>
        <v>17</v>
      </c>
      <c r="X11" s="199" t="n">
        <f aca="false">V11+W11</f>
        <v>34</v>
      </c>
      <c r="Y11" s="199" t="n">
        <f aca="false">V11/G11*100</f>
        <v>65.3846153846154</v>
      </c>
      <c r="Z11" s="199" t="n">
        <f aca="false">W11/H11*100</f>
        <v>73.9130434782609</v>
      </c>
      <c r="AA11" s="199" t="n">
        <f aca="false">X11/I11*100</f>
        <v>69.3877551020408</v>
      </c>
      <c r="AB11" s="199" t="n">
        <f aca="false">COUNTIFS(S2!E5:E64,"M",S2!L5:L64,"&gt;=85")</f>
        <v>6</v>
      </c>
      <c r="AC11" s="199" t="n">
        <f aca="false">COUNTIFS(S2!E5:E64,"F",S2!L5:L64,"&gt;=85")</f>
        <v>7</v>
      </c>
      <c r="AD11" s="199" t="n">
        <f aca="false">AB11+AC11</f>
        <v>13</v>
      </c>
      <c r="AE11" s="199" t="n">
        <f aca="false">AB11/G11*100</f>
        <v>23.0769230769231</v>
      </c>
      <c r="AF11" s="199" t="n">
        <f aca="false">AC11/H11*100</f>
        <v>30.4347826086957</v>
      </c>
      <c r="AG11" s="199" t="n">
        <f aca="false">AD11/I11*100</f>
        <v>26.530612244898</v>
      </c>
    </row>
    <row r="12" customFormat="false" ht="15" hidden="false" customHeight="false" outlineLevel="0" collapsed="false">
      <c r="B12" s="199" t="n">
        <v>7</v>
      </c>
      <c r="C12" s="200" t="str">
        <f aca="false">S1!M4</f>
        <v>Art</v>
      </c>
      <c r="D12" s="199" t="n">
        <f aca="false">D6</f>
        <v>26</v>
      </c>
      <c r="E12" s="199" t="n">
        <f aca="false">E6</f>
        <v>24</v>
      </c>
      <c r="F12" s="199" t="n">
        <f aca="false">D12+E12</f>
        <v>50</v>
      </c>
      <c r="G12" s="199" t="n">
        <f aca="false">COUNTIFS(S2!E5:E64,"M")-COUNTIFS(S2!E5:E64,"M",S2!M5:M64,"")</f>
        <v>26</v>
      </c>
      <c r="H12" s="199" t="n">
        <f aca="false">COUNTIFS(S2!E5:E64,"F")-COUNTIFS(S2!E5:E64,"F",S2!M5:M64,"")</f>
        <v>23</v>
      </c>
      <c r="I12" s="199" t="n">
        <f aca="false">G12+H12</f>
        <v>49</v>
      </c>
      <c r="J12" s="199" t="n">
        <f aca="false">COUNTIFS(S2!E5:E64,"M",S2!M5:M64,"&lt;50")</f>
        <v>0</v>
      </c>
      <c r="K12" s="199" t="n">
        <f aca="false">COUNTIFS(S2!E5:E64,"F",S2!M5:M64,"&lt;50")</f>
        <v>1</v>
      </c>
      <c r="L12" s="199" t="n">
        <f aca="false">J12+K12</f>
        <v>1</v>
      </c>
      <c r="M12" s="199" t="n">
        <f aca="false">J12/G12*100</f>
        <v>0</v>
      </c>
      <c r="N12" s="199" t="n">
        <f aca="false">K12/H12*100</f>
        <v>4.34782608695652</v>
      </c>
      <c r="O12" s="199" t="n">
        <f aca="false">L12/I12*100</f>
        <v>2.04081632653061</v>
      </c>
      <c r="P12" s="199" t="n">
        <f aca="false">COUNTIFS(S2!E5:E64,"M",S2!M5:M64,"&gt;=50")</f>
        <v>26</v>
      </c>
      <c r="Q12" s="199" t="n">
        <f aca="false">COUNTIFS(S2!E5:E64,"F",S2!M5:M64,"&gt;=50")</f>
        <v>22</v>
      </c>
      <c r="R12" s="199" t="n">
        <f aca="false">P12+Q12</f>
        <v>48</v>
      </c>
      <c r="S12" s="199" t="n">
        <f aca="false">P12/G12*100</f>
        <v>100</v>
      </c>
      <c r="T12" s="199" t="n">
        <f aca="false">Q12/H12*100</f>
        <v>95.6521739130435</v>
      </c>
      <c r="U12" s="199" t="n">
        <f aca="false">R12/I12*100</f>
        <v>97.9591836734694</v>
      </c>
      <c r="V12" s="199" t="n">
        <f aca="false">COUNTIFS(S2!E5:E64,"M",S2!M5:M64,"&gt;=75")</f>
        <v>12</v>
      </c>
      <c r="W12" s="199" t="n">
        <f aca="false">COUNTIFS(S2!E5:E64,"F",S2!M5:M64,"&gt;=75")</f>
        <v>11</v>
      </c>
      <c r="X12" s="199" t="n">
        <f aca="false">V12+W12</f>
        <v>23</v>
      </c>
      <c r="Y12" s="199" t="n">
        <f aca="false">V12/G12*100</f>
        <v>46.1538461538462</v>
      </c>
      <c r="Z12" s="199" t="n">
        <f aca="false">W12/H12*100</f>
        <v>47.8260869565217</v>
      </c>
      <c r="AA12" s="199" t="n">
        <f aca="false">X12/I12*100</f>
        <v>46.9387755102041</v>
      </c>
      <c r="AB12" s="199" t="n">
        <f aca="false">COUNTIFS(S2!E5:E64,"M",S2!M5:M64,"&gt;=85")</f>
        <v>4</v>
      </c>
      <c r="AC12" s="199" t="n">
        <f aca="false">COUNTIFS(S2!E5:E64,"F",S2!M5:M64,"&gt;=85")</f>
        <v>9</v>
      </c>
      <c r="AD12" s="199" t="n">
        <f aca="false">AB12+AC12</f>
        <v>13</v>
      </c>
      <c r="AE12" s="199" t="n">
        <f aca="false">AB12/G12*100</f>
        <v>15.3846153846154</v>
      </c>
      <c r="AF12" s="199" t="n">
        <f aca="false">AC12/H12*100</f>
        <v>39.1304347826087</v>
      </c>
      <c r="AG12" s="199" t="n">
        <f aca="false">AD12/I12*100</f>
        <v>26.530612244898</v>
      </c>
    </row>
    <row r="13" customFormat="false" ht="15" hidden="false" customHeight="false" outlineLevel="0" collapsed="false">
      <c r="B13" s="199" t="n">
        <v>8</v>
      </c>
      <c r="C13" s="200" t="str">
        <f aca="false">S1!N4</f>
        <v>HPE</v>
      </c>
      <c r="D13" s="199" t="n">
        <f aca="false">D6</f>
        <v>26</v>
      </c>
      <c r="E13" s="199" t="n">
        <f aca="false">E6</f>
        <v>24</v>
      </c>
      <c r="F13" s="199" t="n">
        <f aca="false">D13+E13</f>
        <v>50</v>
      </c>
      <c r="G13" s="199" t="n">
        <f aca="false">COUNTIFS(S2!E5:E64,"M")-COUNTIFS(S2!E5:E64,"M",S2!N5:N64,"")</f>
        <v>26</v>
      </c>
      <c r="H13" s="199" t="n">
        <f aca="false">COUNTIFS(S2!E5:E64,"F")-COUNTIFS(S2!E5:E64,"F",S2!N5:N64,"")</f>
        <v>23</v>
      </c>
      <c r="I13" s="199" t="n">
        <f aca="false">G13+H13</f>
        <v>49</v>
      </c>
      <c r="J13" s="199" t="n">
        <f aca="false">COUNTIFS(S2!E5:E64,"M",S2!N5:N64,"&lt;50")</f>
        <v>0</v>
      </c>
      <c r="K13" s="199" t="n">
        <f aca="false">COUNTIFS(S2!E5:E64,"F",S2!N5:N64,"&lt;50")</f>
        <v>0</v>
      </c>
      <c r="L13" s="199" t="n">
        <f aca="false">J13+K13</f>
        <v>0</v>
      </c>
      <c r="M13" s="199" t="n">
        <f aca="false">J13/G13*100</f>
        <v>0</v>
      </c>
      <c r="N13" s="199" t="n">
        <f aca="false">K13/H13*100</f>
        <v>0</v>
      </c>
      <c r="O13" s="199" t="n">
        <f aca="false">L13/I13*100</f>
        <v>0</v>
      </c>
      <c r="P13" s="199" t="n">
        <f aca="false">COUNTIFS(S2!E5:E64,"M",S2!N5:N64,"&gt;=50")</f>
        <v>26</v>
      </c>
      <c r="Q13" s="199" t="n">
        <f aca="false">COUNTIFS(S2!E5:E64,"F",S2!N5:N64,"&gt;=50")</f>
        <v>23</v>
      </c>
      <c r="R13" s="199" t="n">
        <f aca="false">P13+Q13</f>
        <v>49</v>
      </c>
      <c r="S13" s="199" t="n">
        <f aca="false">P13/G13*100</f>
        <v>100</v>
      </c>
      <c r="T13" s="199" t="n">
        <f aca="false">Q13/H13*100</f>
        <v>100</v>
      </c>
      <c r="U13" s="199" t="n">
        <f aca="false">R13/I13*100</f>
        <v>100</v>
      </c>
      <c r="V13" s="199" t="n">
        <f aca="false">COUNTIFS(S2!E5:E64,"M",S2!N5:N64,"&gt;=75")</f>
        <v>19</v>
      </c>
      <c r="W13" s="199" t="n">
        <f aca="false">COUNTIFS(S2!E5:E64,"F",S2!N5:N64,"&gt;=75")</f>
        <v>9</v>
      </c>
      <c r="X13" s="199" t="n">
        <f aca="false">V13+W13</f>
        <v>28</v>
      </c>
      <c r="Y13" s="199" t="n">
        <f aca="false">V13/G13*100</f>
        <v>73.0769230769231</v>
      </c>
      <c r="Z13" s="199" t="n">
        <f aca="false">W13/H13*100</f>
        <v>39.1304347826087</v>
      </c>
      <c r="AA13" s="199" t="n">
        <f aca="false">X13/I13*100</f>
        <v>57.1428571428571</v>
      </c>
      <c r="AB13" s="199" t="n">
        <f aca="false">COUNTIFS(S2!E5:E64,"M",S2!N5:N64,"&gt;=85")</f>
        <v>9</v>
      </c>
      <c r="AC13" s="199" t="n">
        <f aca="false">COUNTIFS(S2!E5:E64,"F",S2!N5:N64,"&gt;=85")</f>
        <v>4</v>
      </c>
      <c r="AD13" s="199" t="n">
        <f aca="false">AB13+AC13</f>
        <v>13</v>
      </c>
      <c r="AE13" s="199" t="n">
        <f aca="false">AB13/G13*100</f>
        <v>34.6153846153846</v>
      </c>
      <c r="AF13" s="199" t="n">
        <f aca="false">AC13/H13*100</f>
        <v>17.3913043478261</v>
      </c>
      <c r="AG13" s="199" t="n">
        <f aca="false">AD13/I13*100</f>
        <v>26.530612244898</v>
      </c>
    </row>
    <row r="14" s="201" customFormat="true" ht="15" hidden="false" customHeight="false" outlineLevel="0" collapsed="false">
      <c r="A14" s="197"/>
      <c r="B14" s="199" t="s">
        <v>13</v>
      </c>
      <c r="C14" s="199"/>
      <c r="D14" s="199" t="n">
        <f aca="false">COUNTIFS(S1!E5:E64,"M")</f>
        <v>26</v>
      </c>
      <c r="E14" s="199" t="n">
        <f aca="false">COUNTIFS(S1!E5:E64,"F")</f>
        <v>24</v>
      </c>
      <c r="F14" s="199" t="n">
        <f aca="false">D14+E14</f>
        <v>50</v>
      </c>
      <c r="G14" s="199" t="n">
        <f aca="false">COUNTIFS(S2!E5:E64,"M")-COUNTIFS(S2!E5:E64,"M",S2!U5:U64,"&gt;0")</f>
        <v>26</v>
      </c>
      <c r="H14" s="199" t="n">
        <f aca="false">COUNTIFS(S2!E5:E64,"F")-COUNTIFS(S2!E5:E64,"F",S2!U5:U64,"&gt;0")</f>
        <v>23</v>
      </c>
      <c r="I14" s="199" t="n">
        <f aca="false">G14+H14</f>
        <v>49</v>
      </c>
      <c r="J14" s="199" t="n">
        <f aca="false">COUNTIFS(S2!E5:E64,"M",S2!Q5:Q64,"&lt;50")-COUNTIFS(S2!E5:E64,"M",S2!Q5:Q64,"&lt;=0")</f>
        <v>0</v>
      </c>
      <c r="K14" s="199" t="n">
        <f aca="false">COUNTIFS(S2!E5:E64,"F",S2!Q5:Q64,"&lt;50")-COUNTIFS(S2!E5:E64,"F",S2!Q5:Q64,"&lt;=0")</f>
        <v>1</v>
      </c>
      <c r="L14" s="199" t="n">
        <f aca="false">J14+K14</f>
        <v>1</v>
      </c>
      <c r="M14" s="199" t="n">
        <f aca="false">K14/G14*100</f>
        <v>3.84615384615385</v>
      </c>
      <c r="N14" s="199" t="n">
        <f aca="false">K14/H14*100</f>
        <v>4.34782608695652</v>
      </c>
      <c r="O14" s="199" t="n">
        <f aca="false">L14/I14*100</f>
        <v>2.04081632653061</v>
      </c>
      <c r="P14" s="199" t="n">
        <f aca="false">COUNTIFS(S2!E5:E64,"M",S2!Q5:Q64,"&gt;=50")</f>
        <v>26</v>
      </c>
      <c r="Q14" s="199" t="n">
        <f aca="false">COUNTIFS(S2!E5:E64,"F",S2!Q5:Q64,"&gt;=50")</f>
        <v>22</v>
      </c>
      <c r="R14" s="199" t="n">
        <f aca="false">P14+Q14</f>
        <v>48</v>
      </c>
      <c r="S14" s="199" t="n">
        <f aca="false">P14/G14*100</f>
        <v>100</v>
      </c>
      <c r="T14" s="199" t="n">
        <f aca="false">Q14/H14*100</f>
        <v>95.6521739130435</v>
      </c>
      <c r="U14" s="199" t="n">
        <f aca="false">R14/I14*100</f>
        <v>97.9591836734694</v>
      </c>
      <c r="V14" s="199" t="n">
        <f aca="false">COUNTIFS(S2!E5:E64,"M",S2!Q5:Q64,"&gt;=75")</f>
        <v>16</v>
      </c>
      <c r="W14" s="199" t="n">
        <f aca="false">COUNTIFS(S2!E5:E64,"F",S2!Q5:Q64,"&gt;=75")</f>
        <v>14</v>
      </c>
      <c r="X14" s="199" t="n">
        <f aca="false">V14+W14</f>
        <v>30</v>
      </c>
      <c r="Y14" s="199" t="n">
        <f aca="false">V14/G14*100</f>
        <v>61.5384615384615</v>
      </c>
      <c r="Z14" s="199" t="n">
        <f aca="false">W14/H14*100</f>
        <v>60.8695652173913</v>
      </c>
      <c r="AA14" s="199" t="n">
        <f aca="false">X14/I14*100</f>
        <v>61.2244897959184</v>
      </c>
      <c r="AB14" s="199" t="n">
        <f aca="false">COUNTIFS(S2!E5:E64,"M",S2!Q5:Q64,"&gt;=85")</f>
        <v>4</v>
      </c>
      <c r="AC14" s="199" t="n">
        <f aca="false">COUNTIFS(S2!E5:E64,"F",S2!Q5:Q64,"&gt;=85")</f>
        <v>6</v>
      </c>
      <c r="AD14" s="199" t="n">
        <f aca="false">AB14+AC14</f>
        <v>10</v>
      </c>
      <c r="AE14" s="199" t="n">
        <f aca="false">AB14/G14*100</f>
        <v>15.3846153846154</v>
      </c>
      <c r="AF14" s="199" t="n">
        <f aca="false">AC14/H14*100</f>
        <v>26.0869565217391</v>
      </c>
      <c r="AG14" s="199" t="n">
        <f aca="false">AD14/I14*100</f>
        <v>20.4081632653061</v>
      </c>
      <c r="AH14" s="197"/>
      <c r="AI14" s="197"/>
      <c r="AJ14" s="197"/>
      <c r="AK14" s="197"/>
      <c r="AL14" s="197"/>
      <c r="AM14" s="197"/>
      <c r="AN14" s="197"/>
      <c r="AO14" s="197"/>
      <c r="AP14" s="197"/>
      <c r="AQ14" s="197"/>
      <c r="AR14" s="197"/>
      <c r="AS14" s="197"/>
      <c r="AT14" s="197"/>
      <c r="AU14" s="197"/>
      <c r="AV14" s="197"/>
      <c r="AW14" s="197"/>
      <c r="AX14" s="197"/>
      <c r="AY14" s="197"/>
      <c r="AZ14" s="197"/>
      <c r="BA14" s="197"/>
      <c r="BB14" s="197"/>
      <c r="BC14" s="197"/>
      <c r="BD14" s="197"/>
      <c r="BE14" s="197"/>
      <c r="BF14" s="197"/>
      <c r="BG14" s="197"/>
      <c r="BH14" s="197"/>
      <c r="BI14" s="197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7"/>
      <c r="BW14" s="197"/>
      <c r="BX14" s="197"/>
      <c r="BY14" s="197"/>
      <c r="BZ14" s="197"/>
      <c r="CA14" s="197"/>
    </row>
    <row r="15" s="197" customFormat="true" ht="15" hidden="false" customHeight="false" outlineLevel="0" collapsed="false"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</row>
    <row r="16" s="197" customFormat="true" ht="15" hidden="false" customHeight="false" outlineLevel="0" collapsed="false">
      <c r="B16" s="94"/>
      <c r="C16" s="203"/>
      <c r="D16" s="204" t="s">
        <v>134</v>
      </c>
      <c r="E16" s="204" t="s">
        <v>135</v>
      </c>
      <c r="F16" s="204" t="s">
        <v>136</v>
      </c>
      <c r="G16" s="94"/>
      <c r="H16" s="94"/>
      <c r="I16" s="94"/>
      <c r="J16" s="94"/>
      <c r="K16" s="94"/>
      <c r="L16" s="94"/>
      <c r="M16" s="94"/>
      <c r="N16" s="94"/>
      <c r="O16" s="94"/>
      <c r="P16" s="74" t="s">
        <v>131</v>
      </c>
      <c r="Q16" s="74"/>
      <c r="R16" s="74"/>
      <c r="S16" s="74"/>
      <c r="T16" s="74"/>
      <c r="U16" s="74"/>
      <c r="V16" s="7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</row>
    <row r="17" s="74" customFormat="true" ht="15" hidden="false" customHeight="false" outlineLevel="0" collapsed="false">
      <c r="C17" s="205" t="s">
        <v>137</v>
      </c>
      <c r="D17" s="205" t="n">
        <f aca="false">COUNTIFS(Roster!E4:E245,"M",Roster!S4:S245,"ተዛውሯል")</f>
        <v>26</v>
      </c>
      <c r="E17" s="205" t="n">
        <f aca="false">COUNTIFS(Roster!E4:E245,"F",Roster!S4:S245,"ተዛውራለች")</f>
        <v>22</v>
      </c>
      <c r="F17" s="205" t="n">
        <f aca="false">D17+E17</f>
        <v>48</v>
      </c>
      <c r="P17" s="74" t="s">
        <v>132</v>
      </c>
    </row>
    <row r="18" s="74" customFormat="true" ht="15" hidden="false" customHeight="false" outlineLevel="0" collapsed="false">
      <c r="C18" s="205" t="s">
        <v>138</v>
      </c>
      <c r="D18" s="205" t="n">
        <f aca="false">COUNTIFS(Roster!E4:E245,"M",Roster!S4:S245,"አልተዛወረም")</f>
        <v>0</v>
      </c>
      <c r="E18" s="205" t="n">
        <f aca="false">COUNTIFS(Roster!E4:E245,"F",Roster!S4:S245,"አልተዛወረችም")</f>
        <v>1</v>
      </c>
      <c r="F18" s="205" t="n">
        <f aca="false">D18+E18</f>
        <v>1</v>
      </c>
    </row>
    <row r="19" s="74" customFormat="true" ht="15" hidden="false" customHeight="false" outlineLevel="0" collapsed="false">
      <c r="C19" s="205" t="s">
        <v>139</v>
      </c>
      <c r="D19" s="205" t="n">
        <f aca="false">COUNTIFS(Roster!E4:E245,"M",Roster!S4:S245,"-")</f>
        <v>0</v>
      </c>
      <c r="E19" s="205" t="n">
        <f aca="false">COUNTIFS(Roster!E4:E245,"F",Roster!S4:S245,"-")</f>
        <v>1</v>
      </c>
      <c r="F19" s="205" t="n">
        <f aca="false">D19+E19</f>
        <v>1</v>
      </c>
    </row>
    <row r="20" s="74" customFormat="true" ht="15" hidden="false" customHeight="false" outlineLevel="0" collapsed="false">
      <c r="C20" s="205" t="s">
        <v>140</v>
      </c>
      <c r="D20" s="205" t="n">
        <f aca="false">SUM(D17:D19)</f>
        <v>26</v>
      </c>
      <c r="E20" s="205" t="n">
        <f aca="false">SUM(E17:E19)</f>
        <v>24</v>
      </c>
      <c r="F20" s="205" t="n">
        <f aca="false">SUM(F17:F19)</f>
        <v>50</v>
      </c>
    </row>
    <row r="21" s="74" customFormat="true" ht="15" hidden="false" customHeight="false" outlineLevel="0" collapsed="false"/>
    <row r="22" s="74" customFormat="true" ht="15" hidden="false" customHeight="false" outlineLevel="0" collapsed="false"/>
    <row r="23" s="74" customFormat="true" ht="15" hidden="false" customHeight="false" outlineLevel="0" collapsed="false"/>
    <row r="24" s="74" customFormat="true" ht="15" hidden="false" customHeight="false" outlineLevel="0" collapsed="false"/>
    <row r="25" s="74" customFormat="true" ht="15" hidden="false" customHeight="false" outlineLevel="0" collapsed="false"/>
    <row r="26" s="74" customFormat="true" ht="15" hidden="false" customHeight="false" outlineLevel="0" collapsed="false"/>
    <row r="27" s="74" customFormat="true" ht="15" hidden="false" customHeight="false" outlineLevel="0" collapsed="false"/>
    <row r="28" s="74" customFormat="true" ht="15" hidden="false" customHeight="false" outlineLevel="0" collapsed="false"/>
    <row r="29" s="74" customFormat="true" ht="15" hidden="false" customHeight="false" outlineLevel="0" collapsed="false"/>
    <row r="30" s="202" customFormat="true" ht="15" hidden="false" customHeight="false" outlineLevel="0" collapsed="false">
      <c r="A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</row>
    <row r="31" s="202" customFormat="true" ht="15" hidden="false" customHeight="false" outlineLevel="0" collapsed="false">
      <c r="A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</row>
    <row r="32" s="202" customFormat="true" ht="15" hidden="false" customHeight="false" outlineLevel="0" collapsed="false">
      <c r="A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</row>
    <row r="33" s="202" customFormat="true" ht="15" hidden="false" customHeight="false" outlineLevel="0" collapsed="false">
      <c r="A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</row>
    <row r="34" s="202" customFormat="true" ht="15" hidden="false" customHeight="false" outlineLevel="0" collapsed="false">
      <c r="A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</row>
    <row r="35" s="202" customFormat="true" ht="15" hidden="false" customHeight="false" outlineLevel="0" collapsed="false">
      <c r="A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</row>
    <row r="36" s="202" customFormat="true" ht="15" hidden="false" customHeight="false" outlineLevel="0" collapsed="false">
      <c r="A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4"/>
      <c r="BP36" s="74"/>
      <c r="BQ36" s="74"/>
      <c r="BR36" s="74"/>
      <c r="BS36" s="74"/>
      <c r="BT36" s="74"/>
      <c r="BU36" s="74"/>
      <c r="BV36" s="74"/>
      <c r="BW36" s="74"/>
      <c r="BX36" s="74"/>
      <c r="BY36" s="74"/>
      <c r="BZ36" s="74"/>
      <c r="CA36" s="74"/>
    </row>
    <row r="37" s="202" customFormat="true" ht="15" hidden="false" customHeight="false" outlineLevel="0" collapsed="false">
      <c r="A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4"/>
      <c r="BP37" s="74"/>
      <c r="BQ37" s="74"/>
      <c r="BR37" s="74"/>
      <c r="BS37" s="74"/>
      <c r="BT37" s="74"/>
      <c r="BU37" s="74"/>
      <c r="BV37" s="74"/>
      <c r="BW37" s="74"/>
      <c r="BX37" s="74"/>
      <c r="BY37" s="74"/>
      <c r="BZ37" s="74"/>
      <c r="CA37" s="74"/>
    </row>
    <row r="38" s="202" customFormat="true" ht="15" hidden="false" customHeight="false" outlineLevel="0" collapsed="false">
      <c r="A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</row>
    <row r="39" s="202" customFormat="true" ht="15" hidden="false" customHeight="false" outlineLevel="0" collapsed="false">
      <c r="A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  <c r="BL39" s="74"/>
      <c r="BM39" s="74"/>
      <c r="BN39" s="74"/>
      <c r="BO39" s="74"/>
      <c r="BP39" s="74"/>
      <c r="BQ39" s="74"/>
      <c r="BR39" s="74"/>
      <c r="BS39" s="74"/>
      <c r="BT39" s="74"/>
      <c r="BU39" s="74"/>
      <c r="BV39" s="74"/>
      <c r="BW39" s="74"/>
      <c r="BX39" s="74"/>
      <c r="BY39" s="74"/>
      <c r="BZ39" s="74"/>
      <c r="CA39" s="74"/>
    </row>
    <row r="40" s="202" customFormat="true" ht="15" hidden="false" customHeight="false" outlineLevel="0" collapsed="false">
      <c r="A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</row>
    <row r="41" s="202" customFormat="true" ht="15" hidden="false" customHeight="false" outlineLevel="0" collapsed="false">
      <c r="A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</row>
    <row r="42" s="202" customFormat="true" ht="15" hidden="false" customHeight="false" outlineLevel="0" collapsed="false">
      <c r="A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</row>
    <row r="43" s="202" customFormat="true" ht="15" hidden="false" customHeight="false" outlineLevel="0" collapsed="false">
      <c r="A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</row>
    <row r="44" s="202" customFormat="true" ht="15" hidden="false" customHeight="false" outlineLevel="0" collapsed="false">
      <c r="A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</row>
    <row r="45" s="202" customFormat="true" ht="15" hidden="false" customHeight="false" outlineLevel="0" collapsed="false">
      <c r="A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4"/>
      <c r="BP45" s="74"/>
      <c r="BQ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</row>
    <row r="46" s="202" customFormat="true" ht="15" hidden="false" customHeight="false" outlineLevel="0" collapsed="false">
      <c r="A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74"/>
      <c r="BL46" s="74"/>
      <c r="BM46" s="74"/>
      <c r="BN46" s="74"/>
      <c r="BO46" s="74"/>
      <c r="BP46" s="74"/>
      <c r="BQ46" s="74"/>
      <c r="BR46" s="74"/>
      <c r="BS46" s="74"/>
      <c r="BT46" s="74"/>
      <c r="BU46" s="74"/>
      <c r="BV46" s="74"/>
      <c r="BW46" s="74"/>
      <c r="BX46" s="74"/>
      <c r="BY46" s="74"/>
      <c r="BZ46" s="74"/>
      <c r="CA46" s="74"/>
    </row>
    <row r="47" s="202" customFormat="true" ht="15" hidden="false" customHeight="false" outlineLevel="0" collapsed="false">
      <c r="A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  <c r="BQ47" s="74"/>
      <c r="BR47" s="74"/>
      <c r="BS47" s="74"/>
      <c r="BT47" s="74"/>
      <c r="BU47" s="74"/>
      <c r="BV47" s="74"/>
      <c r="BW47" s="74"/>
      <c r="BX47" s="74"/>
      <c r="BY47" s="74"/>
      <c r="BZ47" s="74"/>
      <c r="CA47" s="74"/>
    </row>
    <row r="48" s="202" customFormat="true" ht="15" hidden="false" customHeight="false" outlineLevel="0" collapsed="false">
      <c r="A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  <c r="BM48" s="74"/>
      <c r="BN48" s="74"/>
      <c r="BO48" s="74"/>
      <c r="BP48" s="74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</row>
    <row r="49" s="202" customFormat="true" ht="15" hidden="false" customHeight="false" outlineLevel="0" collapsed="false">
      <c r="A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4"/>
      <c r="BM49" s="74"/>
      <c r="BN49" s="74"/>
      <c r="BO49" s="74"/>
      <c r="BP49" s="74"/>
      <c r="BQ49" s="74"/>
      <c r="BR49" s="74"/>
      <c r="BS49" s="74"/>
      <c r="BT49" s="74"/>
      <c r="BU49" s="74"/>
      <c r="BV49" s="74"/>
      <c r="BW49" s="74"/>
      <c r="BX49" s="74"/>
      <c r="BY49" s="74"/>
      <c r="BZ49" s="74"/>
      <c r="CA49" s="74"/>
    </row>
    <row r="50" s="202" customFormat="true" ht="15" hidden="false" customHeight="false" outlineLevel="0" collapsed="false">
      <c r="A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</row>
    <row r="51" s="202" customFormat="true" ht="15" hidden="false" customHeight="false" outlineLevel="0" collapsed="false">
      <c r="A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4"/>
      <c r="BP51" s="74"/>
      <c r="BQ51" s="74"/>
      <c r="BR51" s="74"/>
      <c r="BS51" s="74"/>
      <c r="BT51" s="74"/>
      <c r="BU51" s="74"/>
      <c r="BV51" s="74"/>
      <c r="BW51" s="74"/>
      <c r="BX51" s="74"/>
      <c r="BY51" s="74"/>
      <c r="BZ51" s="74"/>
      <c r="CA51" s="74"/>
    </row>
    <row r="52" s="202" customFormat="true" ht="15" hidden="false" customHeight="false" outlineLevel="0" collapsed="false">
      <c r="A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</row>
    <row r="53" s="202" customFormat="true" ht="15" hidden="false" customHeight="false" outlineLevel="0" collapsed="false">
      <c r="A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</row>
    <row r="54" s="202" customFormat="true" ht="15" hidden="false" customHeight="false" outlineLevel="0" collapsed="false">
      <c r="A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</row>
    <row r="55" s="202" customFormat="true" ht="15" hidden="false" customHeight="false" outlineLevel="0" collapsed="false">
      <c r="A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  <c r="CA55" s="74"/>
    </row>
    <row r="56" s="202" customFormat="true" ht="15" hidden="false" customHeight="false" outlineLevel="0" collapsed="false">
      <c r="A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/>
      <c r="BO56" s="74"/>
      <c r="BP56" s="74"/>
      <c r="BQ56" s="74"/>
      <c r="BR56" s="74"/>
      <c r="BS56" s="74"/>
      <c r="BT56" s="74"/>
      <c r="BU56" s="74"/>
      <c r="BV56" s="74"/>
      <c r="BW56" s="74"/>
      <c r="BX56" s="74"/>
      <c r="BY56" s="74"/>
      <c r="BZ56" s="74"/>
      <c r="CA56" s="74"/>
    </row>
    <row r="57" s="202" customFormat="true" ht="15" hidden="false" customHeight="false" outlineLevel="0" collapsed="false">
      <c r="A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  <c r="BL57" s="74"/>
      <c r="BM57" s="74"/>
      <c r="BN57" s="74"/>
      <c r="BO57" s="74"/>
      <c r="BP57" s="74"/>
      <c r="BQ57" s="74"/>
      <c r="BR57" s="74"/>
      <c r="BS57" s="74"/>
      <c r="BT57" s="74"/>
      <c r="BU57" s="74"/>
      <c r="BV57" s="74"/>
      <c r="BW57" s="74"/>
      <c r="BX57" s="74"/>
      <c r="BY57" s="74"/>
      <c r="BZ57" s="74"/>
      <c r="CA57" s="74"/>
    </row>
    <row r="58" s="202" customFormat="true" ht="15" hidden="false" customHeight="false" outlineLevel="0" collapsed="false">
      <c r="A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74"/>
      <c r="BI58" s="74"/>
      <c r="BJ58" s="74"/>
      <c r="BK58" s="74"/>
      <c r="BL58" s="74"/>
      <c r="BM58" s="74"/>
      <c r="BN58" s="74"/>
      <c r="BO58" s="74"/>
      <c r="BP58" s="74"/>
      <c r="BQ58" s="74"/>
      <c r="BR58" s="74"/>
      <c r="BS58" s="74"/>
      <c r="BT58" s="74"/>
      <c r="BU58" s="74"/>
      <c r="BV58" s="74"/>
      <c r="BW58" s="74"/>
      <c r="BX58" s="74"/>
      <c r="BY58" s="74"/>
      <c r="BZ58" s="74"/>
      <c r="CA58" s="74"/>
    </row>
    <row r="59" s="202" customFormat="true" ht="15" hidden="false" customHeight="false" outlineLevel="0" collapsed="false">
      <c r="A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74"/>
      <c r="BM59" s="74"/>
      <c r="BN59" s="74"/>
      <c r="BO59" s="74"/>
      <c r="BP59" s="74"/>
      <c r="BQ59" s="74"/>
      <c r="BR59" s="74"/>
      <c r="BS59" s="74"/>
      <c r="BT59" s="74"/>
      <c r="BU59" s="74"/>
      <c r="BV59" s="74"/>
      <c r="BW59" s="74"/>
      <c r="BX59" s="74"/>
      <c r="BY59" s="74"/>
      <c r="BZ59" s="74"/>
      <c r="CA59" s="74"/>
    </row>
    <row r="60" s="202" customFormat="true" ht="15" hidden="false" customHeight="false" outlineLevel="0" collapsed="false">
      <c r="A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74"/>
      <c r="BM60" s="74"/>
      <c r="BN60" s="74"/>
      <c r="BO60" s="74"/>
      <c r="BP60" s="74"/>
      <c r="BQ60" s="74"/>
      <c r="BR60" s="74"/>
      <c r="BS60" s="74"/>
      <c r="BT60" s="74"/>
      <c r="BU60" s="74"/>
      <c r="BV60" s="74"/>
      <c r="BW60" s="74"/>
      <c r="BX60" s="74"/>
      <c r="BY60" s="74"/>
      <c r="BZ60" s="74"/>
      <c r="CA60" s="74"/>
    </row>
    <row r="61" s="202" customFormat="true" ht="15" hidden="false" customHeight="false" outlineLevel="0" collapsed="false">
      <c r="A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74"/>
      <c r="BL61" s="74"/>
      <c r="BM61" s="74"/>
      <c r="BN61" s="74"/>
      <c r="BO61" s="74"/>
      <c r="BP61" s="74"/>
      <c r="BQ61" s="74"/>
      <c r="BR61" s="74"/>
      <c r="BS61" s="74"/>
      <c r="BT61" s="74"/>
      <c r="BU61" s="74"/>
      <c r="BV61" s="74"/>
      <c r="BW61" s="74"/>
      <c r="BX61" s="74"/>
      <c r="BY61" s="74"/>
      <c r="BZ61" s="74"/>
      <c r="CA61" s="74"/>
    </row>
    <row r="62" s="202" customFormat="true" ht="15" hidden="false" customHeight="false" outlineLevel="0" collapsed="false">
      <c r="A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4"/>
      <c r="BI62" s="74"/>
      <c r="BJ62" s="74"/>
      <c r="BK62" s="74"/>
      <c r="BL62" s="74"/>
      <c r="BM62" s="74"/>
      <c r="BN62" s="74"/>
      <c r="BO62" s="74"/>
      <c r="BP62" s="74"/>
      <c r="BQ62" s="74"/>
      <c r="BR62" s="74"/>
      <c r="BS62" s="74"/>
      <c r="BT62" s="74"/>
      <c r="BU62" s="74"/>
      <c r="BV62" s="74"/>
      <c r="BW62" s="74"/>
      <c r="BX62" s="74"/>
      <c r="BY62" s="74"/>
      <c r="BZ62" s="74"/>
      <c r="CA62" s="74"/>
    </row>
    <row r="63" s="202" customFormat="true" ht="15" hidden="false" customHeight="false" outlineLevel="0" collapsed="false">
      <c r="A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74"/>
      <c r="AY63" s="74"/>
      <c r="AZ63" s="74"/>
      <c r="BA63" s="74"/>
      <c r="BB63" s="74"/>
      <c r="BC63" s="74"/>
      <c r="BD63" s="74"/>
      <c r="BE63" s="74"/>
      <c r="BF63" s="74"/>
      <c r="BG63" s="74"/>
      <c r="BH63" s="74"/>
      <c r="BI63" s="74"/>
      <c r="BJ63" s="74"/>
      <c r="BK63" s="74"/>
      <c r="BL63" s="74"/>
      <c r="BM63" s="74"/>
      <c r="BN63" s="74"/>
      <c r="BO63" s="74"/>
      <c r="BP63" s="74"/>
      <c r="BQ63" s="74"/>
      <c r="BR63" s="74"/>
      <c r="BS63" s="74"/>
      <c r="BT63" s="74"/>
      <c r="BU63" s="74"/>
      <c r="BV63" s="74"/>
      <c r="BW63" s="74"/>
      <c r="BX63" s="74"/>
      <c r="BY63" s="74"/>
      <c r="BZ63" s="74"/>
      <c r="CA63" s="74"/>
    </row>
    <row r="64" s="202" customFormat="true" ht="15" hidden="false" customHeight="false" outlineLevel="0" collapsed="false">
      <c r="A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4"/>
      <c r="BC64" s="74"/>
      <c r="BD64" s="74"/>
      <c r="BE64" s="74"/>
      <c r="BF64" s="74"/>
      <c r="BG64" s="74"/>
      <c r="BH64" s="74"/>
      <c r="BI64" s="74"/>
      <c r="BJ64" s="74"/>
      <c r="BK64" s="74"/>
      <c r="BL64" s="74"/>
      <c r="BM64" s="74"/>
      <c r="BN64" s="74"/>
      <c r="BO64" s="74"/>
      <c r="BP64" s="74"/>
      <c r="BQ64" s="74"/>
      <c r="BR64" s="74"/>
      <c r="BS64" s="74"/>
      <c r="BT64" s="74"/>
      <c r="BU64" s="74"/>
      <c r="BV64" s="74"/>
      <c r="BW64" s="74"/>
      <c r="BX64" s="74"/>
      <c r="BY64" s="74"/>
      <c r="BZ64" s="74"/>
      <c r="CA64" s="74"/>
    </row>
    <row r="65" s="202" customFormat="true" ht="15" hidden="false" customHeight="false" outlineLevel="0" collapsed="false">
      <c r="A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4"/>
      <c r="BC65" s="74"/>
      <c r="BD65" s="74"/>
      <c r="BE65" s="74"/>
      <c r="BF65" s="74"/>
      <c r="BG65" s="74"/>
      <c r="BH65" s="74"/>
      <c r="BI65" s="74"/>
      <c r="BJ65" s="74"/>
      <c r="BK65" s="74"/>
      <c r="BL65" s="74"/>
      <c r="BM65" s="74"/>
      <c r="BN65" s="74"/>
      <c r="BO65" s="74"/>
      <c r="BP65" s="74"/>
      <c r="BQ65" s="74"/>
      <c r="BR65" s="74"/>
      <c r="BS65" s="74"/>
      <c r="BT65" s="74"/>
      <c r="BU65" s="74"/>
      <c r="BV65" s="74"/>
      <c r="BW65" s="74"/>
      <c r="BX65" s="74"/>
      <c r="BY65" s="74"/>
      <c r="BZ65" s="74"/>
      <c r="CA65" s="74"/>
    </row>
    <row r="66" s="202" customFormat="true" ht="15" hidden="false" customHeight="false" outlineLevel="0" collapsed="false">
      <c r="A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  <c r="AZ66" s="74"/>
      <c r="BA66" s="74"/>
      <c r="BB66" s="74"/>
      <c r="BC66" s="74"/>
      <c r="BD66" s="74"/>
      <c r="BE66" s="74"/>
      <c r="BF66" s="74"/>
      <c r="BG66" s="74"/>
      <c r="BH66" s="74"/>
      <c r="BI66" s="74"/>
      <c r="BJ66" s="74"/>
      <c r="BK66" s="74"/>
      <c r="BL66" s="74"/>
      <c r="BM66" s="74"/>
      <c r="BN66" s="74"/>
      <c r="BO66" s="74"/>
      <c r="BP66" s="74"/>
      <c r="BQ66" s="74"/>
      <c r="BR66" s="74"/>
      <c r="BS66" s="74"/>
      <c r="BT66" s="74"/>
      <c r="BU66" s="74"/>
      <c r="BV66" s="74"/>
      <c r="BW66" s="74"/>
      <c r="BX66" s="74"/>
      <c r="BY66" s="74"/>
      <c r="BZ66" s="74"/>
      <c r="CA66" s="74"/>
    </row>
    <row r="67" s="202" customFormat="true" ht="15" hidden="false" customHeight="false" outlineLevel="0" collapsed="false">
      <c r="A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  <c r="AZ67" s="74"/>
      <c r="BA67" s="74"/>
      <c r="BB67" s="74"/>
      <c r="BC67" s="74"/>
      <c r="BD67" s="74"/>
      <c r="BE67" s="74"/>
      <c r="BF67" s="74"/>
      <c r="BG67" s="74"/>
      <c r="BH67" s="74"/>
      <c r="BI67" s="74"/>
      <c r="BJ67" s="74"/>
      <c r="BK67" s="74"/>
      <c r="BL67" s="74"/>
      <c r="BM67" s="74"/>
      <c r="BN67" s="74"/>
      <c r="BO67" s="74"/>
      <c r="BP67" s="74"/>
      <c r="BQ67" s="74"/>
      <c r="BR67" s="74"/>
      <c r="BS67" s="74"/>
      <c r="BT67" s="74"/>
      <c r="BU67" s="74"/>
      <c r="BV67" s="74"/>
      <c r="BW67" s="74"/>
      <c r="BX67" s="74"/>
      <c r="BY67" s="74"/>
      <c r="BZ67" s="74"/>
      <c r="CA67" s="74"/>
    </row>
    <row r="68" s="202" customFormat="true" ht="15" hidden="false" customHeight="false" outlineLevel="0" collapsed="false">
      <c r="A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  <c r="AZ68" s="74"/>
      <c r="BA68" s="74"/>
      <c r="BB68" s="74"/>
      <c r="BC68" s="74"/>
      <c r="BD68" s="74"/>
      <c r="BE68" s="74"/>
      <c r="BF68" s="74"/>
      <c r="BG68" s="74"/>
      <c r="BH68" s="74"/>
      <c r="BI68" s="74"/>
      <c r="BJ68" s="74"/>
      <c r="BK68" s="74"/>
      <c r="BL68" s="74"/>
      <c r="BM68" s="74"/>
      <c r="BN68" s="74"/>
      <c r="BO68" s="74"/>
      <c r="BP68" s="74"/>
      <c r="BQ68" s="74"/>
      <c r="BR68" s="74"/>
      <c r="BS68" s="74"/>
      <c r="BT68" s="74"/>
      <c r="BU68" s="74"/>
      <c r="BV68" s="74"/>
      <c r="BW68" s="74"/>
      <c r="BX68" s="74"/>
      <c r="BY68" s="74"/>
      <c r="BZ68" s="74"/>
      <c r="CA68" s="74"/>
    </row>
    <row r="69" s="202" customFormat="true" ht="15" hidden="false" customHeight="false" outlineLevel="0" collapsed="false">
      <c r="A69" s="74"/>
      <c r="AH69" s="74"/>
      <c r="AI69" s="74"/>
      <c r="AJ69" s="74"/>
      <c r="AK69" s="74"/>
      <c r="AL69" s="74"/>
      <c r="AM69" s="74"/>
      <c r="AN69" s="74"/>
      <c r="AO69" s="74"/>
      <c r="AP69" s="74"/>
      <c r="AQ69" s="74"/>
      <c r="AR69" s="74"/>
      <c r="AS69" s="74"/>
      <c r="AT69" s="74"/>
      <c r="AU69" s="74"/>
      <c r="AV69" s="74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4"/>
      <c r="BH69" s="74"/>
      <c r="BI69" s="74"/>
      <c r="BJ69" s="74"/>
      <c r="BK69" s="74"/>
      <c r="BL69" s="74"/>
      <c r="BM69" s="74"/>
      <c r="BN69" s="74"/>
      <c r="BO69" s="74"/>
      <c r="BP69" s="74"/>
      <c r="BQ69" s="74"/>
      <c r="BR69" s="74"/>
      <c r="BS69" s="74"/>
      <c r="BT69" s="74"/>
      <c r="BU69" s="74"/>
      <c r="BV69" s="74"/>
      <c r="BW69" s="74"/>
      <c r="BX69" s="74"/>
      <c r="BY69" s="74"/>
      <c r="BZ69" s="74"/>
      <c r="CA69" s="74"/>
    </row>
    <row r="70" s="202" customFormat="true" ht="15" hidden="false" customHeight="false" outlineLevel="0" collapsed="false">
      <c r="A70" s="74"/>
      <c r="AH70" s="74"/>
      <c r="AI70" s="74"/>
      <c r="AJ70" s="74"/>
      <c r="AK70" s="74"/>
      <c r="AL70" s="74"/>
      <c r="AM70" s="74"/>
      <c r="AN70" s="74"/>
      <c r="AO70" s="74"/>
      <c r="AP70" s="74"/>
      <c r="AQ70" s="74"/>
      <c r="AR70" s="74"/>
      <c r="AS70" s="74"/>
      <c r="AT70" s="74"/>
      <c r="AU70" s="74"/>
      <c r="AV70" s="74"/>
      <c r="AW70" s="74"/>
      <c r="AX70" s="74"/>
      <c r="AY70" s="74"/>
      <c r="AZ70" s="74"/>
      <c r="BA70" s="74"/>
      <c r="BB70" s="74"/>
      <c r="BC70" s="74"/>
      <c r="BD70" s="74"/>
      <c r="BE70" s="74"/>
      <c r="BF70" s="74"/>
      <c r="BG70" s="74"/>
      <c r="BH70" s="74"/>
      <c r="BI70" s="74"/>
      <c r="BJ70" s="74"/>
      <c r="BK70" s="74"/>
      <c r="BL70" s="74"/>
      <c r="BM70" s="74"/>
      <c r="BN70" s="74"/>
      <c r="BO70" s="74"/>
      <c r="BP70" s="74"/>
      <c r="BQ70" s="74"/>
      <c r="BR70" s="74"/>
      <c r="BS70" s="74"/>
      <c r="BT70" s="74"/>
      <c r="BU70" s="74"/>
      <c r="BV70" s="74"/>
      <c r="BW70" s="74"/>
      <c r="BX70" s="74"/>
      <c r="BY70" s="74"/>
      <c r="BZ70" s="74"/>
      <c r="CA70" s="74"/>
    </row>
    <row r="71" s="202" customFormat="true" ht="15" hidden="false" customHeight="false" outlineLevel="0" collapsed="false">
      <c r="A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4"/>
      <c r="BE71" s="74"/>
      <c r="BF71" s="74"/>
      <c r="BG71" s="74"/>
      <c r="BH71" s="74"/>
      <c r="BI71" s="74"/>
      <c r="BJ71" s="74"/>
      <c r="BK71" s="74"/>
      <c r="BL71" s="74"/>
      <c r="BM71" s="74"/>
      <c r="BN71" s="74"/>
      <c r="BO71" s="74"/>
      <c r="BP71" s="74"/>
      <c r="BQ71" s="74"/>
      <c r="BR71" s="74"/>
      <c r="BS71" s="74"/>
      <c r="BT71" s="74"/>
      <c r="BU71" s="74"/>
      <c r="BV71" s="74"/>
      <c r="BW71" s="74"/>
      <c r="BX71" s="74"/>
      <c r="BY71" s="74"/>
      <c r="BZ71" s="74"/>
      <c r="CA71" s="74"/>
    </row>
    <row r="72" s="202" customFormat="true" ht="15" hidden="false" customHeight="false" outlineLevel="0" collapsed="false">
      <c r="A72" s="74"/>
      <c r="AH72" s="74"/>
      <c r="AI72" s="74"/>
      <c r="AJ72" s="74"/>
      <c r="AK72" s="74"/>
      <c r="AL72" s="74"/>
      <c r="AM72" s="74"/>
      <c r="AN72" s="74"/>
      <c r="AO72" s="74"/>
      <c r="AP72" s="74"/>
      <c r="AQ72" s="74"/>
      <c r="AR72" s="74"/>
      <c r="AS72" s="74"/>
      <c r="AT72" s="74"/>
      <c r="AU72" s="74"/>
      <c r="AV72" s="74"/>
      <c r="AW72" s="74"/>
      <c r="AX72" s="74"/>
      <c r="AY72" s="74"/>
      <c r="AZ72" s="74"/>
      <c r="BA72" s="74"/>
      <c r="BB72" s="74"/>
      <c r="BC72" s="74"/>
      <c r="BD72" s="74"/>
      <c r="BE72" s="74"/>
      <c r="BF72" s="74"/>
      <c r="BG72" s="74"/>
      <c r="BH72" s="74"/>
      <c r="BI72" s="74"/>
      <c r="BJ72" s="74"/>
      <c r="BK72" s="74"/>
      <c r="BL72" s="74"/>
      <c r="BM72" s="74"/>
      <c r="BN72" s="74"/>
      <c r="BO72" s="74"/>
      <c r="BP72" s="74"/>
      <c r="BQ72" s="74"/>
      <c r="BR72" s="74"/>
      <c r="BS72" s="74"/>
      <c r="BT72" s="74"/>
      <c r="BU72" s="74"/>
      <c r="BV72" s="74"/>
      <c r="BW72" s="74"/>
      <c r="BX72" s="74"/>
      <c r="BY72" s="74"/>
      <c r="BZ72" s="74"/>
      <c r="CA72" s="74"/>
    </row>
    <row r="73" s="202" customFormat="true" ht="15" hidden="false" customHeight="false" outlineLevel="0" collapsed="false">
      <c r="A73" s="74"/>
      <c r="AH73" s="74"/>
      <c r="AI73" s="74"/>
      <c r="AJ73" s="74"/>
      <c r="AK73" s="74"/>
      <c r="AL73" s="74"/>
      <c r="AM73" s="74"/>
      <c r="AN73" s="74"/>
      <c r="AO73" s="74"/>
      <c r="AP73" s="74"/>
      <c r="AQ73" s="74"/>
      <c r="AR73" s="74"/>
      <c r="AS73" s="74"/>
      <c r="AT73" s="74"/>
      <c r="AU73" s="74"/>
      <c r="AV73" s="74"/>
      <c r="AW73" s="74"/>
      <c r="AX73" s="74"/>
      <c r="AY73" s="74"/>
      <c r="AZ73" s="74"/>
      <c r="BA73" s="74"/>
      <c r="BB73" s="74"/>
      <c r="BC73" s="74"/>
      <c r="BD73" s="74"/>
      <c r="BE73" s="74"/>
      <c r="BF73" s="74"/>
      <c r="BG73" s="74"/>
      <c r="BH73" s="74"/>
      <c r="BI73" s="74"/>
      <c r="BJ73" s="74"/>
      <c r="BK73" s="74"/>
      <c r="BL73" s="74"/>
      <c r="BM73" s="74"/>
      <c r="BN73" s="74"/>
      <c r="BO73" s="74"/>
      <c r="BP73" s="74"/>
      <c r="BQ73" s="74"/>
      <c r="BR73" s="74"/>
      <c r="BS73" s="74"/>
      <c r="BT73" s="74"/>
      <c r="BU73" s="74"/>
      <c r="BV73" s="74"/>
      <c r="BW73" s="74"/>
      <c r="BX73" s="74"/>
      <c r="BY73" s="74"/>
      <c r="BZ73" s="74"/>
      <c r="CA73" s="74"/>
    </row>
    <row r="74" s="202" customFormat="true" ht="15" hidden="false" customHeight="false" outlineLevel="0" collapsed="false">
      <c r="A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4"/>
      <c r="BB74" s="74"/>
      <c r="BC74" s="74"/>
      <c r="BD74" s="74"/>
      <c r="BE74" s="74"/>
      <c r="BF74" s="74"/>
      <c r="BG74" s="74"/>
      <c r="BH74" s="74"/>
      <c r="BI74" s="74"/>
      <c r="BJ74" s="74"/>
      <c r="BK74" s="74"/>
      <c r="BL74" s="74"/>
      <c r="BM74" s="74"/>
      <c r="BN74" s="74"/>
      <c r="BO74" s="74"/>
      <c r="BP74" s="74"/>
      <c r="BQ74" s="74"/>
      <c r="BR74" s="74"/>
      <c r="BS74" s="74"/>
      <c r="BT74" s="74"/>
      <c r="BU74" s="74"/>
      <c r="BV74" s="74"/>
      <c r="BW74" s="74"/>
      <c r="BX74" s="74"/>
      <c r="BY74" s="74"/>
      <c r="BZ74" s="74"/>
      <c r="CA74" s="74"/>
    </row>
    <row r="75" s="202" customFormat="true" ht="15" hidden="false" customHeight="false" outlineLevel="0" collapsed="false">
      <c r="A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4"/>
      <c r="BC75" s="74"/>
      <c r="BD75" s="74"/>
      <c r="BE75" s="74"/>
      <c r="BF75" s="74"/>
      <c r="BG75" s="74"/>
      <c r="BH75" s="74"/>
      <c r="BI75" s="74"/>
      <c r="BJ75" s="74"/>
      <c r="BK75" s="74"/>
      <c r="BL75" s="74"/>
      <c r="BM75" s="74"/>
      <c r="BN75" s="74"/>
      <c r="BO75" s="74"/>
      <c r="BP75" s="74"/>
      <c r="BQ75" s="74"/>
      <c r="BR75" s="74"/>
      <c r="BS75" s="74"/>
      <c r="BT75" s="74"/>
      <c r="BU75" s="74"/>
      <c r="BV75" s="74"/>
      <c r="BW75" s="74"/>
      <c r="BX75" s="74"/>
      <c r="BY75" s="74"/>
      <c r="BZ75" s="74"/>
      <c r="CA75" s="74"/>
    </row>
    <row r="76" s="202" customFormat="true" ht="15" hidden="false" customHeight="false" outlineLevel="0" collapsed="false">
      <c r="A76" s="74"/>
      <c r="AH76" s="74"/>
      <c r="AI76" s="74"/>
      <c r="AJ76" s="74"/>
      <c r="AK76" s="74"/>
      <c r="AL76" s="74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4"/>
      <c r="BI76" s="74"/>
      <c r="BJ76" s="74"/>
      <c r="BK76" s="74"/>
      <c r="BL76" s="74"/>
      <c r="BM76" s="74"/>
      <c r="BN76" s="74"/>
      <c r="BO76" s="74"/>
      <c r="BP76" s="74"/>
      <c r="BQ76" s="74"/>
      <c r="BR76" s="74"/>
      <c r="BS76" s="74"/>
      <c r="BT76" s="74"/>
      <c r="BU76" s="74"/>
      <c r="BV76" s="74"/>
      <c r="BW76" s="74"/>
      <c r="BX76" s="74"/>
      <c r="BY76" s="74"/>
      <c r="BZ76" s="74"/>
      <c r="CA76" s="74"/>
    </row>
    <row r="77" s="202" customFormat="true" ht="15" hidden="false" customHeight="false" outlineLevel="0" collapsed="false">
      <c r="A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/>
      <c r="BL77" s="74"/>
      <c r="BM77" s="74"/>
      <c r="BN77" s="74"/>
      <c r="BO77" s="74"/>
      <c r="BP77" s="74"/>
      <c r="BQ77" s="74"/>
      <c r="BR77" s="74"/>
      <c r="BS77" s="74"/>
      <c r="BT77" s="74"/>
      <c r="BU77" s="74"/>
      <c r="BV77" s="74"/>
      <c r="BW77" s="74"/>
      <c r="BX77" s="74"/>
      <c r="BY77" s="74"/>
      <c r="BZ77" s="74"/>
      <c r="CA77" s="74"/>
    </row>
    <row r="78" s="202" customFormat="true" ht="15" hidden="false" customHeight="false" outlineLevel="0" collapsed="false">
      <c r="A78" s="74"/>
      <c r="AH78" s="74"/>
      <c r="AI78" s="74"/>
      <c r="AJ78" s="74"/>
      <c r="AK78" s="74"/>
      <c r="AL78" s="74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4"/>
      <c r="BB78" s="74"/>
      <c r="BC78" s="74"/>
      <c r="BD78" s="74"/>
      <c r="BE78" s="74"/>
      <c r="BF78" s="74"/>
      <c r="BG78" s="74"/>
      <c r="BH78" s="74"/>
      <c r="BI78" s="74"/>
      <c r="BJ78" s="74"/>
      <c r="BK78" s="74"/>
      <c r="BL78" s="74"/>
      <c r="BM78" s="74"/>
      <c r="BN78" s="74"/>
      <c r="BO78" s="74"/>
      <c r="BP78" s="74"/>
      <c r="BQ78" s="74"/>
      <c r="BR78" s="74"/>
      <c r="BS78" s="74"/>
      <c r="BT78" s="74"/>
      <c r="BU78" s="74"/>
      <c r="BV78" s="74"/>
      <c r="BW78" s="74"/>
      <c r="BX78" s="74"/>
      <c r="BY78" s="74"/>
      <c r="BZ78" s="74"/>
      <c r="CA78" s="74"/>
    </row>
    <row r="79" s="202" customFormat="true" ht="15" hidden="false" customHeight="false" outlineLevel="0" collapsed="false">
      <c r="A79" s="74"/>
      <c r="AH79" s="74"/>
      <c r="AI79" s="74"/>
      <c r="AJ79" s="74"/>
      <c r="AK79" s="74"/>
      <c r="AL79" s="74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4"/>
      <c r="BB79" s="74"/>
      <c r="BC79" s="74"/>
      <c r="BD79" s="74"/>
      <c r="BE79" s="74"/>
      <c r="BF79" s="74"/>
      <c r="BG79" s="74"/>
      <c r="BH79" s="74"/>
      <c r="BI79" s="74"/>
      <c r="BJ79" s="74"/>
      <c r="BK79" s="74"/>
      <c r="BL79" s="74"/>
      <c r="BM79" s="74"/>
      <c r="BN79" s="74"/>
      <c r="BO79" s="74"/>
      <c r="BP79" s="74"/>
      <c r="BQ79" s="74"/>
      <c r="BR79" s="74"/>
      <c r="BS79" s="74"/>
      <c r="BT79" s="74"/>
      <c r="BU79" s="74"/>
      <c r="BV79" s="74"/>
      <c r="BW79" s="74"/>
      <c r="BX79" s="74"/>
      <c r="BY79" s="74"/>
      <c r="BZ79" s="74"/>
      <c r="CA79" s="74"/>
    </row>
    <row r="80" s="202" customFormat="true" ht="15" hidden="false" customHeight="false" outlineLevel="0" collapsed="false">
      <c r="A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4"/>
      <c r="BM80" s="74"/>
      <c r="BN80" s="74"/>
      <c r="BO80" s="74"/>
      <c r="BP80" s="74"/>
      <c r="BQ80" s="74"/>
      <c r="BR80" s="74"/>
      <c r="BS80" s="74"/>
      <c r="BT80" s="74"/>
      <c r="BU80" s="74"/>
      <c r="BV80" s="74"/>
      <c r="BW80" s="74"/>
      <c r="BX80" s="74"/>
      <c r="BY80" s="74"/>
      <c r="BZ80" s="74"/>
      <c r="CA80" s="74"/>
    </row>
    <row r="81" s="202" customFormat="true" ht="15" hidden="false" customHeight="false" outlineLevel="0" collapsed="false">
      <c r="A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  <c r="AX81" s="74"/>
      <c r="AY81" s="74"/>
      <c r="AZ81" s="74"/>
      <c r="BA81" s="74"/>
      <c r="BB81" s="74"/>
      <c r="BC81" s="74"/>
      <c r="BD81" s="74"/>
      <c r="BE81" s="74"/>
      <c r="BF81" s="74"/>
      <c r="BG81" s="74"/>
      <c r="BH81" s="74"/>
      <c r="BI81" s="74"/>
      <c r="BJ81" s="74"/>
      <c r="BK81" s="74"/>
      <c r="BL81" s="74"/>
      <c r="BM81" s="74"/>
      <c r="BN81" s="74"/>
      <c r="BO81" s="74"/>
      <c r="BP81" s="74"/>
      <c r="BQ81" s="74"/>
      <c r="BR81" s="74"/>
      <c r="BS81" s="74"/>
      <c r="BT81" s="74"/>
      <c r="BU81" s="74"/>
      <c r="BV81" s="74"/>
      <c r="BW81" s="74"/>
      <c r="BX81" s="74"/>
      <c r="BY81" s="74"/>
      <c r="BZ81" s="74"/>
      <c r="CA81" s="74"/>
    </row>
    <row r="82" s="202" customFormat="true" ht="15" hidden="false" customHeight="false" outlineLevel="0" collapsed="false">
      <c r="A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  <c r="AU82" s="74"/>
      <c r="AV82" s="74"/>
      <c r="AW82" s="74"/>
      <c r="AX82" s="74"/>
      <c r="AY82" s="74"/>
      <c r="AZ82" s="74"/>
      <c r="BA82" s="74"/>
      <c r="BB82" s="74"/>
      <c r="BC82" s="74"/>
      <c r="BD82" s="74"/>
      <c r="BE82" s="74"/>
      <c r="BF82" s="74"/>
      <c r="BG82" s="74"/>
      <c r="BH82" s="74"/>
      <c r="BI82" s="74"/>
      <c r="BJ82" s="74"/>
      <c r="BK82" s="74"/>
      <c r="BL82" s="74"/>
      <c r="BM82" s="74"/>
      <c r="BN82" s="74"/>
      <c r="BO82" s="74"/>
      <c r="BP82" s="74"/>
      <c r="BQ82" s="74"/>
      <c r="BR82" s="74"/>
      <c r="BS82" s="74"/>
      <c r="BT82" s="74"/>
      <c r="BU82" s="74"/>
      <c r="BV82" s="74"/>
      <c r="BW82" s="74"/>
      <c r="BX82" s="74"/>
      <c r="BY82" s="74"/>
      <c r="BZ82" s="74"/>
      <c r="CA82" s="74"/>
    </row>
    <row r="83" s="202" customFormat="true" ht="15" hidden="false" customHeight="false" outlineLevel="0" collapsed="false">
      <c r="A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74"/>
      <c r="AZ83" s="74"/>
      <c r="BA83" s="74"/>
      <c r="BB83" s="74"/>
      <c r="BC83" s="74"/>
      <c r="BD83" s="74"/>
      <c r="BE83" s="74"/>
      <c r="BF83" s="74"/>
      <c r="BG83" s="74"/>
      <c r="BH83" s="74"/>
      <c r="BI83" s="74"/>
      <c r="BJ83" s="74"/>
      <c r="BK83" s="74"/>
      <c r="BL83" s="74"/>
      <c r="BM83" s="74"/>
      <c r="BN83" s="74"/>
      <c r="BO83" s="74"/>
      <c r="BP83" s="74"/>
      <c r="BQ83" s="74"/>
      <c r="BR83" s="74"/>
      <c r="BS83" s="74"/>
      <c r="BT83" s="74"/>
      <c r="BU83" s="74"/>
      <c r="BV83" s="74"/>
      <c r="BW83" s="74"/>
      <c r="BX83" s="74"/>
      <c r="BY83" s="74"/>
      <c r="BZ83" s="74"/>
      <c r="CA83" s="74"/>
    </row>
    <row r="84" s="202" customFormat="true" ht="15" hidden="false" customHeight="false" outlineLevel="0" collapsed="false">
      <c r="A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</row>
    <row r="85" s="202" customFormat="true" ht="15" hidden="false" customHeight="false" outlineLevel="0" collapsed="false">
      <c r="A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  <c r="BQ85" s="74"/>
      <c r="BR85" s="74"/>
      <c r="BS85" s="74"/>
      <c r="BT85" s="74"/>
      <c r="BU85" s="74"/>
      <c r="BV85" s="74"/>
      <c r="BW85" s="74"/>
      <c r="BX85" s="74"/>
      <c r="BY85" s="74"/>
      <c r="BZ85" s="74"/>
      <c r="CA85" s="74"/>
    </row>
    <row r="86" s="202" customFormat="true" ht="15" hidden="false" customHeight="false" outlineLevel="0" collapsed="false">
      <c r="A86" s="74"/>
      <c r="AH86" s="74"/>
      <c r="AI86" s="74"/>
      <c r="AJ86" s="74"/>
      <c r="AK86" s="74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  <c r="AY86" s="74"/>
      <c r="AZ86" s="74"/>
      <c r="BA86" s="74"/>
      <c r="BB86" s="74"/>
      <c r="BC86" s="74"/>
      <c r="BD86" s="74"/>
      <c r="BE86" s="74"/>
      <c r="BF86" s="74"/>
      <c r="BG86" s="74"/>
      <c r="BH86" s="74"/>
      <c r="BI86" s="74"/>
      <c r="BJ86" s="74"/>
      <c r="BK86" s="74"/>
      <c r="BL86" s="74"/>
      <c r="BM86" s="74"/>
      <c r="BN86" s="74"/>
      <c r="BO86" s="74"/>
      <c r="BP86" s="74"/>
      <c r="BQ86" s="74"/>
      <c r="BR86" s="74"/>
      <c r="BS86" s="74"/>
      <c r="BT86" s="74"/>
      <c r="BU86" s="74"/>
      <c r="BV86" s="74"/>
      <c r="BW86" s="74"/>
      <c r="BX86" s="74"/>
      <c r="BY86" s="74"/>
      <c r="BZ86" s="74"/>
      <c r="CA86" s="74"/>
    </row>
    <row r="87" s="202" customFormat="true" ht="15" hidden="false" customHeight="false" outlineLevel="0" collapsed="false">
      <c r="A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74"/>
      <c r="BY87" s="74"/>
      <c r="BZ87" s="74"/>
      <c r="CA87" s="74"/>
    </row>
    <row r="88" s="202" customFormat="true" ht="15" hidden="false" customHeight="false" outlineLevel="0" collapsed="false">
      <c r="A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/>
      <c r="AX88" s="74"/>
      <c r="AY88" s="74"/>
      <c r="AZ88" s="74"/>
      <c r="BA88" s="74"/>
      <c r="BB88" s="74"/>
      <c r="BC88" s="74"/>
      <c r="BD88" s="74"/>
      <c r="BE88" s="74"/>
      <c r="BF88" s="74"/>
      <c r="BG88" s="74"/>
      <c r="BH88" s="74"/>
      <c r="BI88" s="74"/>
      <c r="BJ88" s="74"/>
      <c r="BK88" s="74"/>
      <c r="BL88" s="74"/>
      <c r="BM88" s="74"/>
      <c r="BN88" s="74"/>
      <c r="BO88" s="74"/>
      <c r="BP88" s="74"/>
      <c r="BQ88" s="74"/>
      <c r="BR88" s="74"/>
      <c r="BS88" s="74"/>
      <c r="BT88" s="74"/>
      <c r="BU88" s="74"/>
      <c r="BV88" s="74"/>
      <c r="BW88" s="74"/>
      <c r="BX88" s="74"/>
      <c r="BY88" s="74"/>
      <c r="BZ88" s="74"/>
      <c r="CA88" s="74"/>
    </row>
    <row r="89" s="202" customFormat="true" ht="15" hidden="false" customHeight="false" outlineLevel="0" collapsed="false">
      <c r="A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4"/>
      <c r="BC89" s="74"/>
      <c r="BD89" s="74"/>
      <c r="BE89" s="74"/>
      <c r="BF89" s="74"/>
      <c r="BG89" s="74"/>
      <c r="BH89" s="74"/>
      <c r="BI89" s="74"/>
      <c r="BJ89" s="74"/>
      <c r="BK89" s="74"/>
      <c r="BL89" s="74"/>
      <c r="BM89" s="74"/>
      <c r="BN89" s="74"/>
      <c r="BO89" s="74"/>
      <c r="BP89" s="74"/>
      <c r="BQ89" s="74"/>
      <c r="BR89" s="74"/>
      <c r="BS89" s="74"/>
      <c r="BT89" s="74"/>
      <c r="BU89" s="74"/>
      <c r="BV89" s="74"/>
      <c r="BW89" s="74"/>
      <c r="BX89" s="74"/>
      <c r="BY89" s="74"/>
      <c r="BZ89" s="74"/>
      <c r="CA89" s="74"/>
    </row>
    <row r="90" s="202" customFormat="true" ht="15" hidden="false" customHeight="false" outlineLevel="0" collapsed="false">
      <c r="A90" s="74"/>
      <c r="AH90" s="74"/>
      <c r="AI90" s="74"/>
      <c r="AJ90" s="74"/>
      <c r="AK90" s="74"/>
      <c r="AL90" s="74"/>
      <c r="AM90" s="74"/>
      <c r="AN90" s="74"/>
      <c r="AO90" s="74"/>
      <c r="AP90" s="74"/>
      <c r="AQ90" s="74"/>
      <c r="AR90" s="74"/>
      <c r="AS90" s="74"/>
      <c r="AT90" s="74"/>
      <c r="AU90" s="74"/>
      <c r="AV90" s="74"/>
      <c r="AW90" s="74"/>
      <c r="AX90" s="74"/>
      <c r="AY90" s="74"/>
      <c r="AZ90" s="74"/>
      <c r="BA90" s="74"/>
      <c r="BB90" s="74"/>
      <c r="BC90" s="74"/>
      <c r="BD90" s="74"/>
      <c r="BE90" s="74"/>
      <c r="BF90" s="74"/>
      <c r="BG90" s="74"/>
      <c r="BH90" s="74"/>
      <c r="BI90" s="74"/>
      <c r="BJ90" s="74"/>
      <c r="BK90" s="74"/>
      <c r="BL90" s="74"/>
      <c r="BM90" s="74"/>
      <c r="BN90" s="74"/>
      <c r="BO90" s="74"/>
      <c r="BP90" s="74"/>
      <c r="BQ90" s="74"/>
      <c r="BR90" s="74"/>
      <c r="BS90" s="74"/>
      <c r="BT90" s="74"/>
      <c r="BU90" s="74"/>
      <c r="BV90" s="74"/>
      <c r="BW90" s="74"/>
      <c r="BX90" s="74"/>
      <c r="BY90" s="74"/>
      <c r="BZ90" s="74"/>
      <c r="CA90" s="74"/>
    </row>
    <row r="91" s="202" customFormat="true" ht="15" hidden="false" customHeight="false" outlineLevel="0" collapsed="false">
      <c r="A91" s="74"/>
      <c r="AH91" s="74"/>
      <c r="AI91" s="74"/>
      <c r="AJ91" s="74"/>
      <c r="AK91" s="74"/>
      <c r="AL91" s="74"/>
      <c r="AM91" s="74"/>
      <c r="AN91" s="74"/>
      <c r="AO91" s="74"/>
      <c r="AP91" s="74"/>
      <c r="AQ91" s="74"/>
      <c r="AR91" s="74"/>
      <c r="AS91" s="74"/>
      <c r="AT91" s="74"/>
      <c r="AU91" s="74"/>
      <c r="AV91" s="74"/>
      <c r="AW91" s="74"/>
      <c r="AX91" s="74"/>
      <c r="AY91" s="74"/>
      <c r="AZ91" s="74"/>
      <c r="BA91" s="74"/>
      <c r="BB91" s="74"/>
      <c r="BC91" s="74"/>
      <c r="BD91" s="74"/>
      <c r="BE91" s="74"/>
      <c r="BF91" s="74"/>
      <c r="BG91" s="74"/>
      <c r="BH91" s="74"/>
      <c r="BI91" s="74"/>
      <c r="BJ91" s="74"/>
      <c r="BK91" s="74"/>
      <c r="BL91" s="74"/>
      <c r="BM91" s="74"/>
      <c r="BN91" s="74"/>
      <c r="BO91" s="74"/>
      <c r="BP91" s="74"/>
      <c r="BQ91" s="74"/>
      <c r="BR91" s="74"/>
      <c r="BS91" s="74"/>
      <c r="BT91" s="74"/>
      <c r="BU91" s="74"/>
      <c r="BV91" s="74"/>
      <c r="BW91" s="74"/>
      <c r="BX91" s="74"/>
      <c r="BY91" s="74"/>
      <c r="BZ91" s="74"/>
      <c r="CA91" s="74"/>
    </row>
    <row r="92" s="202" customFormat="true" ht="15" hidden="false" customHeight="false" outlineLevel="0" collapsed="false">
      <c r="A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74"/>
      <c r="AS92" s="74"/>
      <c r="AT92" s="74"/>
      <c r="AU92" s="74"/>
      <c r="AV92" s="74"/>
      <c r="AW92" s="74"/>
      <c r="AX92" s="74"/>
      <c r="AY92" s="74"/>
      <c r="AZ92" s="74"/>
      <c r="BA92" s="74"/>
      <c r="BB92" s="74"/>
      <c r="BC92" s="74"/>
      <c r="BD92" s="74"/>
      <c r="BE92" s="74"/>
      <c r="BF92" s="74"/>
      <c r="BG92" s="74"/>
      <c r="BH92" s="74"/>
      <c r="BI92" s="74"/>
      <c r="BJ92" s="74"/>
      <c r="BK92" s="74"/>
      <c r="BL92" s="74"/>
      <c r="BM92" s="74"/>
      <c r="BN92" s="74"/>
      <c r="BO92" s="74"/>
      <c r="BP92" s="74"/>
      <c r="BQ92" s="74"/>
      <c r="BR92" s="74"/>
      <c r="BS92" s="74"/>
      <c r="BT92" s="74"/>
      <c r="BU92" s="74"/>
      <c r="BV92" s="74"/>
      <c r="BW92" s="74"/>
      <c r="BX92" s="74"/>
      <c r="BY92" s="74"/>
      <c r="BZ92" s="74"/>
      <c r="CA92" s="74"/>
    </row>
    <row r="93" s="202" customFormat="true" ht="15" hidden="false" customHeight="false" outlineLevel="0" collapsed="false">
      <c r="A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74"/>
      <c r="AS93" s="74"/>
      <c r="AT93" s="74"/>
      <c r="AU93" s="74"/>
      <c r="AV93" s="74"/>
      <c r="AW93" s="74"/>
      <c r="AX93" s="74"/>
      <c r="AY93" s="74"/>
      <c r="AZ93" s="74"/>
      <c r="BA93" s="74"/>
      <c r="BB93" s="74"/>
      <c r="BC93" s="74"/>
      <c r="BD93" s="74"/>
      <c r="BE93" s="74"/>
      <c r="BF93" s="74"/>
      <c r="BG93" s="74"/>
      <c r="BH93" s="74"/>
      <c r="BI93" s="74"/>
      <c r="BJ93" s="74"/>
      <c r="BK93" s="74"/>
      <c r="BL93" s="74"/>
      <c r="BM93" s="74"/>
      <c r="BN93" s="74"/>
      <c r="BO93" s="74"/>
      <c r="BP93" s="74"/>
      <c r="BQ93" s="74"/>
      <c r="BR93" s="74"/>
      <c r="BS93" s="74"/>
      <c r="BT93" s="74"/>
      <c r="BU93" s="74"/>
      <c r="BV93" s="74"/>
      <c r="BW93" s="74"/>
      <c r="BX93" s="74"/>
      <c r="BY93" s="74"/>
      <c r="BZ93" s="74"/>
      <c r="CA93" s="74"/>
    </row>
    <row r="94" s="202" customFormat="true" ht="15" hidden="false" customHeight="false" outlineLevel="0" collapsed="false">
      <c r="A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4"/>
      <c r="AV94" s="74"/>
      <c r="AW94" s="74"/>
      <c r="AX94" s="74"/>
      <c r="AY94" s="74"/>
      <c r="AZ94" s="74"/>
      <c r="BA94" s="74"/>
      <c r="BB94" s="74"/>
      <c r="BC94" s="74"/>
      <c r="BD94" s="74"/>
      <c r="BE94" s="74"/>
      <c r="BF94" s="74"/>
      <c r="BG94" s="74"/>
      <c r="BH94" s="74"/>
      <c r="BI94" s="74"/>
      <c r="BJ94" s="74"/>
      <c r="BK94" s="74"/>
      <c r="BL94" s="74"/>
      <c r="BM94" s="74"/>
      <c r="BN94" s="74"/>
      <c r="BO94" s="74"/>
      <c r="BP94" s="74"/>
      <c r="BQ94" s="74"/>
      <c r="BR94" s="74"/>
      <c r="BS94" s="74"/>
      <c r="BT94" s="74"/>
      <c r="BU94" s="74"/>
      <c r="BV94" s="74"/>
      <c r="BW94" s="74"/>
      <c r="BX94" s="74"/>
      <c r="BY94" s="74"/>
      <c r="BZ94" s="74"/>
      <c r="CA94" s="74"/>
    </row>
    <row r="95" s="202" customFormat="true" ht="15" hidden="false" customHeight="false" outlineLevel="0" collapsed="false">
      <c r="A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  <c r="AU95" s="74"/>
      <c r="AV95" s="74"/>
      <c r="AW95" s="74"/>
      <c r="AX95" s="74"/>
      <c r="AY95" s="74"/>
      <c r="AZ95" s="74"/>
      <c r="BA95" s="74"/>
      <c r="BB95" s="74"/>
      <c r="BC95" s="74"/>
      <c r="BD95" s="74"/>
      <c r="BE95" s="74"/>
      <c r="BF95" s="74"/>
      <c r="BG95" s="74"/>
      <c r="BH95" s="74"/>
      <c r="BI95" s="74"/>
      <c r="BJ95" s="74"/>
      <c r="BK95" s="74"/>
      <c r="BL95" s="74"/>
      <c r="BM95" s="74"/>
      <c r="BN95" s="74"/>
      <c r="BO95" s="74"/>
      <c r="BP95" s="74"/>
      <c r="BQ95" s="74"/>
      <c r="BR95" s="74"/>
      <c r="BS95" s="74"/>
      <c r="BT95" s="74"/>
      <c r="BU95" s="74"/>
      <c r="BV95" s="74"/>
      <c r="BW95" s="74"/>
      <c r="BX95" s="74"/>
      <c r="BY95" s="74"/>
      <c r="BZ95" s="74"/>
      <c r="CA95" s="74"/>
    </row>
    <row r="96" s="202" customFormat="true" ht="15" hidden="false" customHeight="false" outlineLevel="0" collapsed="false">
      <c r="A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74"/>
      <c r="AS96" s="74"/>
      <c r="AT96" s="74"/>
      <c r="AU96" s="74"/>
      <c r="AV96" s="74"/>
      <c r="AW96" s="74"/>
      <c r="AX96" s="74"/>
      <c r="AY96" s="74"/>
      <c r="AZ96" s="74"/>
      <c r="BA96" s="74"/>
      <c r="BB96" s="74"/>
      <c r="BC96" s="74"/>
      <c r="BD96" s="74"/>
      <c r="BE96" s="74"/>
      <c r="BF96" s="74"/>
      <c r="BG96" s="74"/>
      <c r="BH96" s="74"/>
      <c r="BI96" s="74"/>
      <c r="BJ96" s="74"/>
      <c r="BK96" s="74"/>
      <c r="BL96" s="74"/>
      <c r="BM96" s="74"/>
      <c r="BN96" s="74"/>
      <c r="BO96" s="74"/>
      <c r="BP96" s="74"/>
      <c r="BQ96" s="74"/>
      <c r="BR96" s="74"/>
      <c r="BS96" s="74"/>
      <c r="BT96" s="74"/>
      <c r="BU96" s="74"/>
      <c r="BV96" s="74"/>
      <c r="BW96" s="74"/>
      <c r="BX96" s="74"/>
      <c r="BY96" s="74"/>
      <c r="BZ96" s="74"/>
      <c r="CA96" s="74"/>
    </row>
    <row r="97" s="202" customFormat="true" ht="15" hidden="false" customHeight="false" outlineLevel="0" collapsed="false">
      <c r="A97" s="74"/>
      <c r="AH97" s="74"/>
      <c r="AI97" s="74"/>
      <c r="AJ97" s="74"/>
      <c r="AK97" s="74"/>
      <c r="AL97" s="74"/>
      <c r="AM97" s="74"/>
      <c r="AN97" s="74"/>
      <c r="AO97" s="74"/>
      <c r="AP97" s="74"/>
      <c r="AQ97" s="74"/>
      <c r="AR97" s="74"/>
      <c r="AS97" s="74"/>
      <c r="AT97" s="74"/>
      <c r="AU97" s="74"/>
      <c r="AV97" s="74"/>
      <c r="AW97" s="74"/>
      <c r="AX97" s="74"/>
      <c r="AY97" s="74"/>
      <c r="AZ97" s="74"/>
      <c r="BA97" s="74"/>
      <c r="BB97" s="74"/>
      <c r="BC97" s="74"/>
      <c r="BD97" s="74"/>
      <c r="BE97" s="74"/>
      <c r="BF97" s="74"/>
      <c r="BG97" s="74"/>
      <c r="BH97" s="74"/>
      <c r="BI97" s="74"/>
      <c r="BJ97" s="74"/>
      <c r="BK97" s="74"/>
      <c r="BL97" s="74"/>
      <c r="BM97" s="74"/>
      <c r="BN97" s="74"/>
      <c r="BO97" s="74"/>
      <c r="BP97" s="74"/>
      <c r="BQ97" s="74"/>
      <c r="BR97" s="74"/>
      <c r="BS97" s="74"/>
      <c r="BT97" s="74"/>
      <c r="BU97" s="74"/>
      <c r="BV97" s="74"/>
      <c r="BW97" s="74"/>
      <c r="BX97" s="74"/>
      <c r="BY97" s="74"/>
      <c r="BZ97" s="74"/>
      <c r="CA97" s="74"/>
    </row>
    <row r="98" s="202" customFormat="true" ht="15" hidden="false" customHeight="false" outlineLevel="0" collapsed="false">
      <c r="A98" s="74"/>
      <c r="AH98" s="74"/>
      <c r="AI98" s="74"/>
      <c r="AJ98" s="74"/>
      <c r="AK98" s="74"/>
      <c r="AL98" s="74"/>
      <c r="AM98" s="74"/>
      <c r="AN98" s="74"/>
      <c r="AO98" s="74"/>
      <c r="AP98" s="74"/>
      <c r="AQ98" s="74"/>
      <c r="AR98" s="74"/>
      <c r="AS98" s="74"/>
      <c r="AT98" s="74"/>
      <c r="AU98" s="74"/>
      <c r="AV98" s="74"/>
      <c r="AW98" s="74"/>
      <c r="AX98" s="74"/>
      <c r="AY98" s="74"/>
      <c r="AZ98" s="74"/>
      <c r="BA98" s="74"/>
      <c r="BB98" s="74"/>
      <c r="BC98" s="74"/>
      <c r="BD98" s="74"/>
      <c r="BE98" s="74"/>
      <c r="BF98" s="74"/>
      <c r="BG98" s="74"/>
      <c r="BH98" s="74"/>
      <c r="BI98" s="74"/>
      <c r="BJ98" s="74"/>
      <c r="BK98" s="74"/>
      <c r="BL98" s="74"/>
      <c r="BM98" s="74"/>
      <c r="BN98" s="74"/>
      <c r="BO98" s="74"/>
      <c r="BP98" s="74"/>
      <c r="BQ98" s="74"/>
      <c r="BR98" s="74"/>
      <c r="BS98" s="74"/>
      <c r="BT98" s="74"/>
      <c r="BU98" s="74"/>
      <c r="BV98" s="74"/>
      <c r="BW98" s="74"/>
      <c r="BX98" s="74"/>
      <c r="BY98" s="74"/>
      <c r="BZ98" s="74"/>
      <c r="CA98" s="74"/>
    </row>
    <row r="99" s="202" customFormat="true" ht="15" hidden="false" customHeight="false" outlineLevel="0" collapsed="false">
      <c r="A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  <c r="AU99" s="74"/>
      <c r="AV99" s="74"/>
      <c r="AW99" s="74"/>
      <c r="AX99" s="74"/>
      <c r="AY99" s="74"/>
      <c r="AZ99" s="74"/>
      <c r="BA99" s="74"/>
      <c r="BB99" s="74"/>
      <c r="BC99" s="74"/>
      <c r="BD99" s="74"/>
      <c r="BE99" s="74"/>
      <c r="BF99" s="74"/>
      <c r="BG99" s="74"/>
      <c r="BH99" s="74"/>
      <c r="BI99" s="74"/>
      <c r="BJ99" s="74"/>
      <c r="BK99" s="74"/>
      <c r="BL99" s="74"/>
      <c r="BM99" s="74"/>
      <c r="BN99" s="74"/>
      <c r="BO99" s="74"/>
      <c r="BP99" s="74"/>
      <c r="BQ99" s="74"/>
      <c r="BR99" s="74"/>
      <c r="BS99" s="74"/>
      <c r="BT99" s="74"/>
      <c r="BU99" s="74"/>
      <c r="BV99" s="74"/>
      <c r="BW99" s="74"/>
      <c r="BX99" s="74"/>
      <c r="BY99" s="74"/>
      <c r="BZ99" s="74"/>
      <c r="CA99" s="74"/>
    </row>
    <row r="100" s="202" customFormat="true" ht="15" hidden="false" customHeight="false" outlineLevel="0" collapsed="false">
      <c r="A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  <c r="AU100" s="74"/>
      <c r="AV100" s="74"/>
      <c r="AW100" s="74"/>
      <c r="AX100" s="74"/>
      <c r="AY100" s="74"/>
      <c r="AZ100" s="74"/>
      <c r="BA100" s="74"/>
      <c r="BB100" s="74"/>
      <c r="BC100" s="74"/>
      <c r="BD100" s="74"/>
      <c r="BE100" s="74"/>
      <c r="BF100" s="74"/>
      <c r="BG100" s="74"/>
      <c r="BH100" s="74"/>
      <c r="BI100" s="74"/>
      <c r="BJ100" s="74"/>
      <c r="BK100" s="74"/>
      <c r="BL100" s="74"/>
      <c r="BM100" s="74"/>
      <c r="BN100" s="74"/>
      <c r="BO100" s="74"/>
      <c r="BP100" s="74"/>
      <c r="BQ100" s="74"/>
      <c r="BR100" s="74"/>
      <c r="BS100" s="74"/>
      <c r="BT100" s="74"/>
      <c r="BU100" s="74"/>
      <c r="BV100" s="74"/>
      <c r="BW100" s="74"/>
      <c r="BX100" s="74"/>
      <c r="BY100" s="74"/>
      <c r="BZ100" s="74"/>
      <c r="CA100" s="74"/>
    </row>
    <row r="101" s="202" customFormat="true" ht="15" hidden="false" customHeight="false" outlineLevel="0" collapsed="false">
      <c r="A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  <c r="AZ101" s="74"/>
      <c r="BA101" s="74"/>
      <c r="BB101" s="74"/>
      <c r="BC101" s="74"/>
      <c r="BD101" s="74"/>
      <c r="BE101" s="74"/>
      <c r="BF101" s="74"/>
      <c r="BG101" s="74"/>
      <c r="BH101" s="74"/>
      <c r="BI101" s="74"/>
      <c r="BJ101" s="74"/>
      <c r="BK101" s="74"/>
      <c r="BL101" s="74"/>
      <c r="BM101" s="74"/>
      <c r="BN101" s="74"/>
      <c r="BO101" s="74"/>
      <c r="BP101" s="74"/>
      <c r="BQ101" s="74"/>
      <c r="BR101" s="74"/>
      <c r="BS101" s="74"/>
      <c r="BT101" s="74"/>
      <c r="BU101" s="74"/>
      <c r="BV101" s="74"/>
      <c r="BW101" s="74"/>
      <c r="BX101" s="74"/>
      <c r="BY101" s="74"/>
      <c r="BZ101" s="74"/>
      <c r="CA101" s="74"/>
    </row>
    <row r="102" s="202" customFormat="true" ht="15" hidden="false" customHeight="false" outlineLevel="0" collapsed="false">
      <c r="A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  <c r="AZ102" s="74"/>
      <c r="BA102" s="74"/>
      <c r="BB102" s="74"/>
      <c r="BC102" s="74"/>
      <c r="BD102" s="74"/>
      <c r="BE102" s="74"/>
      <c r="BF102" s="74"/>
      <c r="BG102" s="74"/>
      <c r="BH102" s="74"/>
      <c r="BI102" s="74"/>
      <c r="BJ102" s="74"/>
      <c r="BK102" s="74"/>
      <c r="BL102" s="74"/>
      <c r="BM102" s="74"/>
      <c r="BN102" s="74"/>
      <c r="BO102" s="74"/>
      <c r="BP102" s="74"/>
      <c r="BQ102" s="74"/>
      <c r="BR102" s="74"/>
      <c r="BS102" s="74"/>
      <c r="BT102" s="74"/>
      <c r="BU102" s="74"/>
      <c r="BV102" s="74"/>
      <c r="BW102" s="74"/>
      <c r="BX102" s="74"/>
      <c r="BY102" s="74"/>
      <c r="BZ102" s="74"/>
      <c r="CA102" s="74"/>
    </row>
    <row r="103" s="202" customFormat="true" ht="15" hidden="false" customHeight="false" outlineLevel="0" collapsed="false">
      <c r="A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  <c r="AZ103" s="74"/>
      <c r="BA103" s="74"/>
      <c r="BB103" s="74"/>
      <c r="BC103" s="74"/>
      <c r="BD103" s="74"/>
      <c r="BE103" s="74"/>
      <c r="BF103" s="74"/>
      <c r="BG103" s="74"/>
      <c r="BH103" s="74"/>
      <c r="BI103" s="74"/>
      <c r="BJ103" s="74"/>
      <c r="BK103" s="74"/>
      <c r="BL103" s="74"/>
      <c r="BM103" s="74"/>
      <c r="BN103" s="74"/>
      <c r="BO103" s="74"/>
      <c r="BP103" s="74"/>
      <c r="BQ103" s="74"/>
      <c r="BR103" s="74"/>
      <c r="BS103" s="74"/>
      <c r="BT103" s="74"/>
      <c r="BU103" s="74"/>
      <c r="BV103" s="74"/>
      <c r="BW103" s="74"/>
      <c r="BX103" s="74"/>
      <c r="BY103" s="74"/>
      <c r="BZ103" s="74"/>
      <c r="CA103" s="74"/>
    </row>
    <row r="104" s="202" customFormat="true" ht="15" hidden="false" customHeight="false" outlineLevel="0" collapsed="false">
      <c r="A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  <c r="AR104" s="74"/>
      <c r="AS104" s="74"/>
      <c r="AT104" s="74"/>
      <c r="AU104" s="74"/>
      <c r="AV104" s="74"/>
      <c r="AW104" s="74"/>
      <c r="AX104" s="74"/>
      <c r="AY104" s="74"/>
      <c r="AZ104" s="74"/>
      <c r="BA104" s="74"/>
      <c r="BB104" s="74"/>
      <c r="BC104" s="74"/>
      <c r="BD104" s="74"/>
      <c r="BE104" s="74"/>
      <c r="BF104" s="74"/>
      <c r="BG104" s="74"/>
      <c r="BH104" s="74"/>
      <c r="BI104" s="74"/>
      <c r="BJ104" s="74"/>
      <c r="BK104" s="74"/>
      <c r="BL104" s="74"/>
      <c r="BM104" s="74"/>
      <c r="BN104" s="74"/>
      <c r="BO104" s="74"/>
      <c r="BP104" s="74"/>
      <c r="BQ104" s="74"/>
      <c r="BR104" s="74"/>
      <c r="BS104" s="74"/>
      <c r="BT104" s="74"/>
      <c r="BU104" s="74"/>
      <c r="BV104" s="74"/>
      <c r="BW104" s="74"/>
      <c r="BX104" s="74"/>
      <c r="BY104" s="74"/>
      <c r="BZ104" s="74"/>
      <c r="CA104" s="74"/>
    </row>
    <row r="105" s="202" customFormat="true" ht="15" hidden="false" customHeight="false" outlineLevel="0" collapsed="false">
      <c r="A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  <c r="AU105" s="74"/>
      <c r="AV105" s="74"/>
      <c r="AW105" s="74"/>
      <c r="AX105" s="74"/>
      <c r="AY105" s="74"/>
      <c r="AZ105" s="74"/>
      <c r="BA105" s="74"/>
      <c r="BB105" s="74"/>
      <c r="BC105" s="74"/>
      <c r="BD105" s="74"/>
      <c r="BE105" s="74"/>
      <c r="BF105" s="74"/>
      <c r="BG105" s="74"/>
      <c r="BH105" s="74"/>
      <c r="BI105" s="74"/>
      <c r="BJ105" s="74"/>
      <c r="BK105" s="74"/>
      <c r="BL105" s="74"/>
      <c r="BM105" s="74"/>
      <c r="BN105" s="74"/>
      <c r="BO105" s="74"/>
      <c r="BP105" s="74"/>
      <c r="BQ105" s="74"/>
      <c r="BR105" s="74"/>
      <c r="BS105" s="74"/>
      <c r="BT105" s="74"/>
      <c r="BU105" s="74"/>
      <c r="BV105" s="74"/>
      <c r="BW105" s="74"/>
      <c r="BX105" s="74"/>
      <c r="BY105" s="74"/>
      <c r="BZ105" s="74"/>
      <c r="CA105" s="74"/>
    </row>
    <row r="106" s="202" customFormat="true" ht="15" hidden="false" customHeight="false" outlineLevel="0" collapsed="false">
      <c r="A106" s="74"/>
      <c r="AH106" s="74"/>
      <c r="AI106" s="74"/>
      <c r="AJ106" s="74"/>
      <c r="AK106" s="74"/>
      <c r="AL106" s="74"/>
      <c r="AM106" s="74"/>
      <c r="AN106" s="74"/>
      <c r="AO106" s="74"/>
      <c r="AP106" s="74"/>
      <c r="AQ106" s="74"/>
      <c r="AR106" s="74"/>
      <c r="AS106" s="74"/>
      <c r="AT106" s="74"/>
      <c r="AU106" s="74"/>
      <c r="AV106" s="74"/>
      <c r="AW106" s="74"/>
      <c r="AX106" s="74"/>
      <c r="AY106" s="74"/>
      <c r="AZ106" s="74"/>
      <c r="BA106" s="74"/>
      <c r="BB106" s="74"/>
      <c r="BC106" s="74"/>
      <c r="BD106" s="74"/>
      <c r="BE106" s="74"/>
      <c r="BF106" s="74"/>
      <c r="BG106" s="74"/>
      <c r="BH106" s="74"/>
      <c r="BI106" s="74"/>
      <c r="BJ106" s="74"/>
      <c r="BK106" s="74"/>
      <c r="BL106" s="74"/>
      <c r="BM106" s="74"/>
      <c r="BN106" s="74"/>
      <c r="BO106" s="74"/>
      <c r="BP106" s="74"/>
      <c r="BQ106" s="74"/>
      <c r="BR106" s="74"/>
      <c r="BS106" s="74"/>
      <c r="BT106" s="74"/>
      <c r="BU106" s="74"/>
      <c r="BV106" s="74"/>
      <c r="BW106" s="74"/>
      <c r="BX106" s="74"/>
      <c r="BY106" s="74"/>
      <c r="BZ106" s="74"/>
      <c r="CA106" s="74"/>
    </row>
    <row r="107" s="202" customFormat="true" ht="15" hidden="false" customHeight="false" outlineLevel="0" collapsed="false">
      <c r="A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  <c r="AU107" s="74"/>
      <c r="AV107" s="74"/>
      <c r="AW107" s="74"/>
      <c r="AX107" s="74"/>
      <c r="AY107" s="74"/>
      <c r="AZ107" s="74"/>
      <c r="BA107" s="74"/>
      <c r="BB107" s="74"/>
      <c r="BC107" s="74"/>
      <c r="BD107" s="74"/>
      <c r="BE107" s="74"/>
      <c r="BF107" s="74"/>
      <c r="BG107" s="74"/>
      <c r="BH107" s="74"/>
      <c r="BI107" s="74"/>
      <c r="BJ107" s="74"/>
      <c r="BK107" s="74"/>
      <c r="BL107" s="74"/>
      <c r="BM107" s="74"/>
      <c r="BN107" s="74"/>
      <c r="BO107" s="74"/>
      <c r="BP107" s="74"/>
      <c r="BQ107" s="74"/>
      <c r="BR107" s="74"/>
      <c r="BS107" s="74"/>
      <c r="BT107" s="74"/>
      <c r="BU107" s="74"/>
      <c r="BV107" s="74"/>
      <c r="BW107" s="74"/>
      <c r="BX107" s="74"/>
      <c r="BY107" s="74"/>
      <c r="BZ107" s="74"/>
      <c r="CA107" s="74"/>
    </row>
    <row r="108" s="202" customFormat="true" ht="15" hidden="false" customHeight="false" outlineLevel="0" collapsed="false">
      <c r="A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  <c r="AY108" s="74"/>
      <c r="AZ108" s="74"/>
      <c r="BA108" s="74"/>
      <c r="BB108" s="74"/>
      <c r="BC108" s="74"/>
      <c r="BD108" s="74"/>
      <c r="BE108" s="74"/>
      <c r="BF108" s="74"/>
      <c r="BG108" s="74"/>
      <c r="BH108" s="74"/>
      <c r="BI108" s="74"/>
      <c r="BJ108" s="74"/>
      <c r="BK108" s="74"/>
      <c r="BL108" s="74"/>
      <c r="BM108" s="74"/>
      <c r="BN108" s="74"/>
      <c r="BO108" s="74"/>
      <c r="BP108" s="74"/>
      <c r="BQ108" s="74"/>
      <c r="BR108" s="74"/>
      <c r="BS108" s="74"/>
      <c r="BT108" s="74"/>
      <c r="BU108" s="74"/>
      <c r="BV108" s="74"/>
      <c r="BW108" s="74"/>
      <c r="BX108" s="74"/>
      <c r="BY108" s="74"/>
      <c r="BZ108" s="74"/>
      <c r="CA108" s="74"/>
    </row>
    <row r="109" s="202" customFormat="true" ht="15" hidden="false" customHeight="false" outlineLevel="0" collapsed="false">
      <c r="A109" s="74"/>
      <c r="AH109" s="74"/>
      <c r="AI109" s="74"/>
      <c r="AJ109" s="74"/>
      <c r="AK109" s="74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4"/>
      <c r="BA109" s="74"/>
      <c r="BB109" s="74"/>
      <c r="BC109" s="74"/>
      <c r="BD109" s="74"/>
      <c r="BE109" s="74"/>
      <c r="BF109" s="74"/>
      <c r="BG109" s="74"/>
      <c r="BH109" s="74"/>
      <c r="BI109" s="74"/>
      <c r="BJ109" s="74"/>
      <c r="BK109" s="74"/>
      <c r="BL109" s="74"/>
      <c r="BM109" s="74"/>
      <c r="BN109" s="74"/>
      <c r="BO109" s="74"/>
      <c r="BP109" s="74"/>
      <c r="BQ109" s="74"/>
      <c r="BR109" s="74"/>
      <c r="BS109" s="74"/>
      <c r="BT109" s="74"/>
      <c r="BU109" s="74"/>
      <c r="BV109" s="74"/>
      <c r="BW109" s="74"/>
      <c r="BX109" s="74"/>
      <c r="BY109" s="74"/>
      <c r="BZ109" s="74"/>
      <c r="CA109" s="74"/>
    </row>
    <row r="110" s="202" customFormat="true" ht="15" hidden="false" customHeight="false" outlineLevel="0" collapsed="false">
      <c r="A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  <c r="AY110" s="74"/>
      <c r="AZ110" s="74"/>
      <c r="BA110" s="74"/>
      <c r="BB110" s="74"/>
      <c r="BC110" s="74"/>
      <c r="BD110" s="74"/>
      <c r="BE110" s="74"/>
      <c r="BF110" s="74"/>
      <c r="BG110" s="74"/>
      <c r="BH110" s="74"/>
      <c r="BI110" s="74"/>
      <c r="BJ110" s="74"/>
      <c r="BK110" s="74"/>
      <c r="BL110" s="74"/>
      <c r="BM110" s="74"/>
      <c r="BN110" s="74"/>
      <c r="BO110" s="74"/>
      <c r="BP110" s="74"/>
      <c r="BQ110" s="74"/>
      <c r="BR110" s="74"/>
      <c r="BS110" s="74"/>
      <c r="BT110" s="74"/>
      <c r="BU110" s="74"/>
      <c r="BV110" s="74"/>
      <c r="BW110" s="74"/>
      <c r="BX110" s="74"/>
      <c r="BY110" s="74"/>
      <c r="BZ110" s="74"/>
      <c r="CA110" s="74"/>
    </row>
    <row r="111" s="202" customFormat="true" ht="15" hidden="false" customHeight="false" outlineLevel="0" collapsed="false">
      <c r="A111" s="74"/>
      <c r="AH111" s="74"/>
      <c r="AI111" s="74"/>
      <c r="AJ111" s="74"/>
      <c r="AK111" s="74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74"/>
      <c r="AZ111" s="74"/>
      <c r="BA111" s="74"/>
      <c r="BB111" s="74"/>
      <c r="BC111" s="74"/>
      <c r="BD111" s="74"/>
      <c r="BE111" s="74"/>
      <c r="BF111" s="74"/>
      <c r="BG111" s="74"/>
      <c r="BH111" s="74"/>
      <c r="BI111" s="74"/>
      <c r="BJ111" s="74"/>
      <c r="BK111" s="74"/>
      <c r="BL111" s="74"/>
      <c r="BM111" s="74"/>
      <c r="BN111" s="74"/>
      <c r="BO111" s="74"/>
      <c r="BP111" s="74"/>
      <c r="BQ111" s="74"/>
      <c r="BR111" s="74"/>
      <c r="BS111" s="74"/>
      <c r="BT111" s="74"/>
      <c r="BU111" s="74"/>
      <c r="BV111" s="74"/>
      <c r="BW111" s="74"/>
      <c r="BX111" s="74"/>
      <c r="BY111" s="74"/>
      <c r="BZ111" s="74"/>
      <c r="CA111" s="74"/>
    </row>
    <row r="112" s="202" customFormat="true" ht="15" hidden="false" customHeight="false" outlineLevel="0" collapsed="false">
      <c r="A112" s="74"/>
      <c r="AH112" s="74"/>
      <c r="AI112" s="74"/>
      <c r="AJ112" s="74"/>
      <c r="AK112" s="74"/>
      <c r="AL112" s="74"/>
      <c r="AM112" s="74"/>
      <c r="AN112" s="74"/>
      <c r="AO112" s="74"/>
      <c r="AP112" s="74"/>
      <c r="AQ112" s="74"/>
      <c r="AR112" s="74"/>
      <c r="AS112" s="74"/>
      <c r="AT112" s="74"/>
      <c r="AU112" s="74"/>
      <c r="AV112" s="74"/>
      <c r="AW112" s="74"/>
      <c r="AX112" s="74"/>
      <c r="AY112" s="74"/>
      <c r="AZ112" s="74"/>
      <c r="BA112" s="74"/>
      <c r="BB112" s="74"/>
      <c r="BC112" s="74"/>
      <c r="BD112" s="74"/>
      <c r="BE112" s="74"/>
      <c r="BF112" s="74"/>
      <c r="BG112" s="74"/>
      <c r="BH112" s="74"/>
      <c r="BI112" s="74"/>
      <c r="BJ112" s="74"/>
      <c r="BK112" s="74"/>
      <c r="BL112" s="74"/>
      <c r="BM112" s="74"/>
      <c r="BN112" s="74"/>
      <c r="BO112" s="74"/>
      <c r="BP112" s="74"/>
      <c r="BQ112" s="74"/>
      <c r="BR112" s="74"/>
      <c r="BS112" s="74"/>
      <c r="BT112" s="74"/>
      <c r="BU112" s="74"/>
      <c r="BV112" s="74"/>
      <c r="BW112" s="74"/>
      <c r="BX112" s="74"/>
      <c r="BY112" s="74"/>
      <c r="BZ112" s="74"/>
      <c r="CA112" s="74"/>
    </row>
    <row r="113" s="202" customFormat="true" ht="15" hidden="false" customHeight="false" outlineLevel="0" collapsed="false">
      <c r="A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74"/>
      <c r="AR113" s="74"/>
      <c r="AS113" s="74"/>
      <c r="AT113" s="74"/>
      <c r="AU113" s="74"/>
      <c r="AV113" s="74"/>
      <c r="AW113" s="74"/>
      <c r="AX113" s="74"/>
      <c r="AY113" s="74"/>
      <c r="AZ113" s="74"/>
      <c r="BA113" s="74"/>
      <c r="BB113" s="74"/>
      <c r="BC113" s="74"/>
      <c r="BD113" s="74"/>
      <c r="BE113" s="74"/>
      <c r="BF113" s="74"/>
      <c r="BG113" s="74"/>
      <c r="BH113" s="74"/>
      <c r="BI113" s="74"/>
      <c r="BJ113" s="74"/>
      <c r="BK113" s="74"/>
      <c r="BL113" s="74"/>
      <c r="BM113" s="74"/>
      <c r="BN113" s="74"/>
      <c r="BO113" s="74"/>
      <c r="BP113" s="74"/>
      <c r="BQ113" s="74"/>
      <c r="BR113" s="74"/>
      <c r="BS113" s="74"/>
      <c r="BT113" s="74"/>
      <c r="BU113" s="74"/>
      <c r="BV113" s="74"/>
      <c r="BW113" s="74"/>
      <c r="BX113" s="74"/>
      <c r="BY113" s="74"/>
      <c r="BZ113" s="74"/>
      <c r="CA113" s="74"/>
    </row>
    <row r="114" s="202" customFormat="true" ht="15" hidden="false" customHeight="false" outlineLevel="0" collapsed="false">
      <c r="A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  <c r="AU114" s="74"/>
      <c r="AV114" s="74"/>
      <c r="AW114" s="74"/>
      <c r="AX114" s="74"/>
      <c r="AY114" s="74"/>
      <c r="AZ114" s="74"/>
      <c r="BA114" s="74"/>
      <c r="BB114" s="74"/>
      <c r="BC114" s="74"/>
      <c r="BD114" s="74"/>
      <c r="BE114" s="74"/>
      <c r="BF114" s="74"/>
      <c r="BG114" s="74"/>
      <c r="BH114" s="74"/>
      <c r="BI114" s="74"/>
      <c r="BJ114" s="74"/>
      <c r="BK114" s="74"/>
      <c r="BL114" s="74"/>
      <c r="BM114" s="74"/>
      <c r="BN114" s="74"/>
      <c r="BO114" s="74"/>
      <c r="BP114" s="74"/>
      <c r="BQ114" s="74"/>
      <c r="BR114" s="74"/>
      <c r="BS114" s="74"/>
      <c r="BT114" s="74"/>
      <c r="BU114" s="74"/>
      <c r="BV114" s="74"/>
      <c r="BW114" s="74"/>
      <c r="BX114" s="74"/>
      <c r="BY114" s="74"/>
      <c r="BZ114" s="74"/>
      <c r="CA114" s="74"/>
    </row>
    <row r="115" s="202" customFormat="true" ht="15" hidden="false" customHeight="false" outlineLevel="0" collapsed="false">
      <c r="A115" s="74"/>
      <c r="AH115" s="74"/>
      <c r="AI115" s="74"/>
      <c r="AJ115" s="74"/>
      <c r="AK115" s="74"/>
      <c r="AL115" s="74"/>
      <c r="AM115" s="74"/>
      <c r="AN115" s="74"/>
      <c r="AO115" s="74"/>
      <c r="AP115" s="74"/>
      <c r="AQ115" s="74"/>
      <c r="AR115" s="74"/>
      <c r="AS115" s="74"/>
      <c r="AT115" s="74"/>
      <c r="AU115" s="74"/>
      <c r="AV115" s="74"/>
      <c r="AW115" s="74"/>
      <c r="AX115" s="74"/>
      <c r="AY115" s="74"/>
      <c r="AZ115" s="74"/>
      <c r="BA115" s="74"/>
      <c r="BB115" s="74"/>
      <c r="BC115" s="74"/>
      <c r="BD115" s="74"/>
      <c r="BE115" s="74"/>
      <c r="BF115" s="74"/>
      <c r="BG115" s="74"/>
      <c r="BH115" s="74"/>
      <c r="BI115" s="74"/>
      <c r="BJ115" s="74"/>
      <c r="BK115" s="74"/>
      <c r="BL115" s="74"/>
      <c r="BM115" s="74"/>
      <c r="BN115" s="74"/>
      <c r="BO115" s="74"/>
      <c r="BP115" s="74"/>
      <c r="BQ115" s="74"/>
      <c r="BR115" s="74"/>
      <c r="BS115" s="74"/>
      <c r="BT115" s="74"/>
      <c r="BU115" s="74"/>
      <c r="BV115" s="74"/>
      <c r="BW115" s="74"/>
      <c r="BX115" s="74"/>
      <c r="BY115" s="74"/>
      <c r="BZ115" s="74"/>
      <c r="CA115" s="74"/>
    </row>
    <row r="116" s="202" customFormat="true" ht="15" hidden="false" customHeight="false" outlineLevel="0" collapsed="false">
      <c r="A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  <c r="AU116" s="74"/>
      <c r="AV116" s="74"/>
      <c r="AW116" s="74"/>
      <c r="AX116" s="74"/>
      <c r="AY116" s="74"/>
      <c r="AZ116" s="74"/>
      <c r="BA116" s="74"/>
      <c r="BB116" s="74"/>
      <c r="BC116" s="74"/>
      <c r="BD116" s="74"/>
      <c r="BE116" s="74"/>
      <c r="BF116" s="74"/>
      <c r="BG116" s="74"/>
      <c r="BH116" s="74"/>
      <c r="BI116" s="74"/>
      <c r="BJ116" s="74"/>
      <c r="BK116" s="74"/>
      <c r="BL116" s="74"/>
      <c r="BM116" s="74"/>
      <c r="BN116" s="74"/>
      <c r="BO116" s="74"/>
      <c r="BP116" s="74"/>
      <c r="BQ116" s="74"/>
      <c r="BR116" s="74"/>
      <c r="BS116" s="74"/>
      <c r="BT116" s="74"/>
      <c r="BU116" s="74"/>
      <c r="BV116" s="74"/>
      <c r="BW116" s="74"/>
      <c r="BX116" s="74"/>
      <c r="BY116" s="74"/>
      <c r="BZ116" s="74"/>
      <c r="CA116" s="74"/>
    </row>
    <row r="117" s="202" customFormat="true" ht="15" hidden="false" customHeight="false" outlineLevel="0" collapsed="false">
      <c r="A117" s="74"/>
      <c r="AH117" s="74"/>
      <c r="AI117" s="74"/>
      <c r="AJ117" s="74"/>
      <c r="AK117" s="74"/>
      <c r="AL117" s="74"/>
      <c r="AM117" s="74"/>
      <c r="AN117" s="74"/>
      <c r="AO117" s="74"/>
      <c r="AP117" s="74"/>
      <c r="AQ117" s="74"/>
      <c r="AR117" s="74"/>
      <c r="AS117" s="74"/>
      <c r="AT117" s="74"/>
      <c r="AU117" s="74"/>
      <c r="AV117" s="74"/>
      <c r="AW117" s="74"/>
      <c r="AX117" s="74"/>
      <c r="AY117" s="74"/>
      <c r="AZ117" s="74"/>
      <c r="BA117" s="74"/>
      <c r="BB117" s="74"/>
      <c r="BC117" s="74"/>
      <c r="BD117" s="74"/>
      <c r="BE117" s="74"/>
      <c r="BF117" s="74"/>
      <c r="BG117" s="74"/>
      <c r="BH117" s="74"/>
      <c r="BI117" s="74"/>
      <c r="BJ117" s="74"/>
      <c r="BK117" s="74"/>
      <c r="BL117" s="74"/>
      <c r="BM117" s="74"/>
      <c r="BN117" s="74"/>
      <c r="BO117" s="74"/>
      <c r="BP117" s="74"/>
      <c r="BQ117" s="74"/>
      <c r="BR117" s="74"/>
      <c r="BS117" s="74"/>
      <c r="BT117" s="74"/>
      <c r="BU117" s="74"/>
      <c r="BV117" s="74"/>
      <c r="BW117" s="74"/>
      <c r="BX117" s="74"/>
      <c r="BY117" s="74"/>
      <c r="BZ117" s="74"/>
      <c r="CA117" s="74"/>
    </row>
    <row r="118" s="202" customFormat="true" ht="15" hidden="false" customHeight="false" outlineLevel="0" collapsed="false">
      <c r="A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  <c r="AR118" s="74"/>
      <c r="AS118" s="74"/>
      <c r="AT118" s="74"/>
      <c r="AU118" s="74"/>
      <c r="AV118" s="74"/>
      <c r="AW118" s="74"/>
      <c r="AX118" s="74"/>
      <c r="AY118" s="74"/>
      <c r="AZ118" s="74"/>
      <c r="BA118" s="74"/>
      <c r="BB118" s="74"/>
      <c r="BC118" s="74"/>
      <c r="BD118" s="74"/>
      <c r="BE118" s="74"/>
      <c r="BF118" s="74"/>
      <c r="BG118" s="74"/>
      <c r="BH118" s="74"/>
      <c r="BI118" s="74"/>
      <c r="BJ118" s="74"/>
      <c r="BK118" s="74"/>
      <c r="BL118" s="74"/>
      <c r="BM118" s="74"/>
      <c r="BN118" s="74"/>
      <c r="BO118" s="74"/>
      <c r="BP118" s="74"/>
      <c r="BQ118" s="74"/>
      <c r="BR118" s="74"/>
      <c r="BS118" s="74"/>
      <c r="BT118" s="74"/>
      <c r="BU118" s="74"/>
      <c r="BV118" s="74"/>
      <c r="BW118" s="74"/>
      <c r="BX118" s="74"/>
      <c r="BY118" s="74"/>
      <c r="BZ118" s="74"/>
      <c r="CA118" s="74"/>
    </row>
    <row r="119" s="202" customFormat="true" ht="15" hidden="false" customHeight="false" outlineLevel="0" collapsed="false">
      <c r="A119" s="74"/>
      <c r="AH119" s="74"/>
      <c r="AI119" s="74"/>
      <c r="AJ119" s="74"/>
      <c r="AK119" s="74"/>
      <c r="AL119" s="74"/>
      <c r="AM119" s="74"/>
      <c r="AN119" s="74"/>
      <c r="AO119" s="74"/>
      <c r="AP119" s="74"/>
      <c r="AQ119" s="74"/>
      <c r="AR119" s="74"/>
      <c r="AS119" s="74"/>
      <c r="AT119" s="74"/>
      <c r="AU119" s="74"/>
      <c r="AV119" s="74"/>
      <c r="AW119" s="74"/>
      <c r="AX119" s="74"/>
      <c r="AY119" s="74"/>
      <c r="AZ119" s="74"/>
      <c r="BA119" s="74"/>
      <c r="BB119" s="74"/>
      <c r="BC119" s="74"/>
      <c r="BD119" s="74"/>
      <c r="BE119" s="74"/>
      <c r="BF119" s="74"/>
      <c r="BG119" s="74"/>
      <c r="BH119" s="74"/>
      <c r="BI119" s="74"/>
      <c r="BJ119" s="74"/>
      <c r="BK119" s="74"/>
      <c r="BL119" s="74"/>
      <c r="BM119" s="74"/>
      <c r="BN119" s="74"/>
      <c r="BO119" s="74"/>
      <c r="BP119" s="74"/>
      <c r="BQ119" s="74"/>
      <c r="BR119" s="74"/>
      <c r="BS119" s="74"/>
      <c r="BT119" s="74"/>
      <c r="BU119" s="74"/>
      <c r="BV119" s="74"/>
      <c r="BW119" s="74"/>
      <c r="BX119" s="74"/>
      <c r="BY119" s="74"/>
      <c r="BZ119" s="74"/>
      <c r="CA119" s="74"/>
    </row>
    <row r="120" s="202" customFormat="true" ht="15" hidden="false" customHeight="false" outlineLevel="0" collapsed="false">
      <c r="A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  <c r="AR120" s="74"/>
      <c r="AS120" s="74"/>
      <c r="AT120" s="74"/>
      <c r="AU120" s="74"/>
      <c r="AV120" s="74"/>
      <c r="AW120" s="74"/>
      <c r="AX120" s="74"/>
      <c r="AY120" s="74"/>
      <c r="AZ120" s="74"/>
      <c r="BA120" s="74"/>
      <c r="BB120" s="74"/>
      <c r="BC120" s="74"/>
      <c r="BD120" s="74"/>
      <c r="BE120" s="74"/>
      <c r="BF120" s="74"/>
      <c r="BG120" s="74"/>
      <c r="BH120" s="74"/>
      <c r="BI120" s="74"/>
      <c r="BJ120" s="74"/>
      <c r="BK120" s="74"/>
      <c r="BL120" s="74"/>
      <c r="BM120" s="74"/>
      <c r="BN120" s="74"/>
      <c r="BO120" s="74"/>
      <c r="BP120" s="74"/>
      <c r="BQ120" s="74"/>
      <c r="BR120" s="74"/>
      <c r="BS120" s="74"/>
      <c r="BT120" s="74"/>
      <c r="BU120" s="74"/>
      <c r="BV120" s="74"/>
      <c r="BW120" s="74"/>
      <c r="BX120" s="74"/>
      <c r="BY120" s="74"/>
      <c r="BZ120" s="74"/>
      <c r="CA120" s="74"/>
    </row>
    <row r="121" s="202" customFormat="true" ht="15" hidden="false" customHeight="false" outlineLevel="0" collapsed="false">
      <c r="A121" s="74"/>
      <c r="AH121" s="74"/>
      <c r="AI121" s="74"/>
      <c r="AJ121" s="74"/>
      <c r="AK121" s="74"/>
      <c r="AL121" s="74"/>
      <c r="AM121" s="74"/>
      <c r="AN121" s="74"/>
      <c r="AO121" s="74"/>
      <c r="AP121" s="74"/>
      <c r="AQ121" s="74"/>
      <c r="AR121" s="74"/>
      <c r="AS121" s="74"/>
      <c r="AT121" s="74"/>
      <c r="AU121" s="74"/>
      <c r="AV121" s="74"/>
      <c r="AW121" s="74"/>
      <c r="AX121" s="74"/>
      <c r="AY121" s="74"/>
      <c r="AZ121" s="74"/>
      <c r="BA121" s="74"/>
      <c r="BB121" s="74"/>
      <c r="BC121" s="74"/>
      <c r="BD121" s="74"/>
      <c r="BE121" s="74"/>
      <c r="BF121" s="74"/>
      <c r="BG121" s="74"/>
      <c r="BH121" s="74"/>
      <c r="BI121" s="74"/>
      <c r="BJ121" s="74"/>
      <c r="BK121" s="74"/>
      <c r="BL121" s="74"/>
      <c r="BM121" s="74"/>
      <c r="BN121" s="74"/>
      <c r="BO121" s="74"/>
      <c r="BP121" s="74"/>
      <c r="BQ121" s="74"/>
      <c r="BR121" s="74"/>
      <c r="BS121" s="74"/>
      <c r="BT121" s="74"/>
      <c r="BU121" s="74"/>
      <c r="BV121" s="74"/>
      <c r="BW121" s="74"/>
      <c r="BX121" s="74"/>
      <c r="BY121" s="74"/>
      <c r="BZ121" s="74"/>
      <c r="CA121" s="74"/>
    </row>
  </sheetData>
  <sheetProtection algorithmName="SHA-512" hashValue="EOPj1T4letKzUnMrK2TBf+Unvh4CO7nq0sIovmNzyG+TNG16Zv+fG3DDLAAbxOvffVre4hEKmVQQBrq0NkBTYg==" saltValue="mHEv2yz0o4cqZUQ+k0c6Bg==" spinCount="100000" sheet="true" objects="true" scenarios="true"/>
  <mergeCells count="17">
    <mergeCell ref="B3:B5"/>
    <mergeCell ref="C3:C5"/>
    <mergeCell ref="D3:F4"/>
    <mergeCell ref="G3:I4"/>
    <mergeCell ref="J3:O3"/>
    <mergeCell ref="P3:U3"/>
    <mergeCell ref="V3:AA3"/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B14:C1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A120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4.66796875" defaultRowHeight="15" zeroHeight="false" outlineLevelRow="0" outlineLevelCol="0"/>
  <cols>
    <col collapsed="false" customWidth="false" hidden="false" outlineLevel="0" max="1" min="1" style="74" width="4.67"/>
    <col collapsed="false" customWidth="true" hidden="false" outlineLevel="0" max="2" min="2" style="196" width="5.44"/>
    <col collapsed="false" customWidth="true" hidden="false" outlineLevel="0" max="3" min="3" style="196" width="12.45"/>
    <col collapsed="false" customWidth="true" hidden="false" outlineLevel="0" max="6" min="4" style="196" width="5.44"/>
    <col collapsed="false" customWidth="true" hidden="false" outlineLevel="0" max="9" min="7" style="196" width="6.11"/>
    <col collapsed="false" customWidth="false" hidden="false" outlineLevel="0" max="12" min="10" style="196" width="4.67"/>
    <col collapsed="false" customWidth="true" hidden="true" outlineLevel="0" max="14" min="13" style="196" width="10.16"/>
    <col collapsed="false" customWidth="true" hidden="false" outlineLevel="0" max="15" min="15" style="196" width="6.34"/>
    <col collapsed="false" customWidth="false" hidden="false" outlineLevel="0" max="18" min="16" style="196" width="4.67"/>
    <col collapsed="false" customWidth="true" hidden="true" outlineLevel="0" max="20" min="19" style="196" width="10.16"/>
    <col collapsed="false" customWidth="true" hidden="false" outlineLevel="0" max="21" min="21" style="196" width="6.67"/>
    <col collapsed="false" customWidth="false" hidden="false" outlineLevel="0" max="24" min="22" style="196" width="4.67"/>
    <col collapsed="false" customWidth="true" hidden="true" outlineLevel="0" max="26" min="25" style="196" width="10.16"/>
    <col collapsed="false" customWidth="true" hidden="false" outlineLevel="0" max="27" min="27" style="196" width="7.45"/>
    <col collapsed="false" customWidth="false" hidden="false" outlineLevel="0" max="30" min="28" style="196" width="4.67"/>
    <col collapsed="false" customWidth="false" hidden="true" outlineLevel="0" max="32" min="31" style="196" width="4.67"/>
    <col collapsed="false" customWidth="true" hidden="false" outlineLevel="0" max="33" min="33" style="196" width="9.44"/>
    <col collapsed="false" customWidth="false" hidden="false" outlineLevel="0" max="79" min="34" style="74" width="4.67"/>
    <col collapsed="false" customWidth="false" hidden="false" outlineLevel="0" max="16384" min="80" style="196" width="4.67"/>
  </cols>
  <sheetData>
    <row r="1" s="74" customFormat="true" ht="15" hidden="false" customHeight="false" outlineLevel="0" collapsed="false">
      <c r="B1" s="197"/>
      <c r="D1" s="198" t="s">
        <v>118</v>
      </c>
      <c r="E1" s="198"/>
      <c r="F1" s="198"/>
      <c r="G1" s="198"/>
      <c r="H1" s="198"/>
      <c r="M1" s="198" t="s">
        <v>141</v>
      </c>
    </row>
    <row r="2" s="74" customFormat="true" ht="15" hidden="false" customHeight="false" outlineLevel="0" collapsed="false">
      <c r="B2" s="197"/>
      <c r="F2" s="198" t="s">
        <v>3</v>
      </c>
      <c r="H2" s="198" t="s">
        <v>4</v>
      </c>
      <c r="J2" s="198" t="s">
        <v>120</v>
      </c>
    </row>
    <row r="3" customFormat="false" ht="15" hidden="false" customHeight="false" outlineLevel="0" collapsed="false">
      <c r="B3" s="199" t="s">
        <v>121</v>
      </c>
      <c r="C3" s="199" t="s">
        <v>10</v>
      </c>
      <c r="D3" s="199" t="s">
        <v>122</v>
      </c>
      <c r="E3" s="199"/>
      <c r="F3" s="199"/>
      <c r="G3" s="199" t="s">
        <v>123</v>
      </c>
      <c r="H3" s="199"/>
      <c r="I3" s="199"/>
      <c r="J3" s="199" t="s">
        <v>124</v>
      </c>
      <c r="K3" s="199"/>
      <c r="L3" s="199"/>
      <c r="M3" s="199"/>
      <c r="N3" s="199"/>
      <c r="O3" s="199"/>
      <c r="P3" s="199" t="s">
        <v>125</v>
      </c>
      <c r="Q3" s="199"/>
      <c r="R3" s="199"/>
      <c r="S3" s="199"/>
      <c r="T3" s="199"/>
      <c r="U3" s="199"/>
      <c r="V3" s="199" t="s">
        <v>126</v>
      </c>
      <c r="W3" s="199"/>
      <c r="X3" s="199"/>
      <c r="Y3" s="199"/>
      <c r="Z3" s="199"/>
      <c r="AA3" s="199"/>
      <c r="AB3" s="199" t="s">
        <v>127</v>
      </c>
      <c r="AC3" s="199"/>
      <c r="AD3" s="199"/>
      <c r="AE3" s="199"/>
      <c r="AF3" s="199"/>
      <c r="AG3" s="199"/>
    </row>
    <row r="4" customFormat="false" ht="15" hidden="false" customHeight="false" outlineLevel="0" collapsed="false">
      <c r="B4" s="199"/>
      <c r="C4" s="199"/>
      <c r="D4" s="199"/>
      <c r="E4" s="199"/>
      <c r="F4" s="199"/>
      <c r="G4" s="199"/>
      <c r="H4" s="199"/>
      <c r="I4" s="199"/>
      <c r="J4" s="199" t="s">
        <v>128</v>
      </c>
      <c r="K4" s="199"/>
      <c r="L4" s="199"/>
      <c r="M4" s="199" t="s">
        <v>129</v>
      </c>
      <c r="N4" s="199"/>
      <c r="O4" s="199"/>
      <c r="P4" s="199" t="s">
        <v>128</v>
      </c>
      <c r="Q4" s="199"/>
      <c r="R4" s="199"/>
      <c r="S4" s="199" t="s">
        <v>129</v>
      </c>
      <c r="T4" s="199"/>
      <c r="U4" s="199"/>
      <c r="V4" s="199" t="s">
        <v>128</v>
      </c>
      <c r="W4" s="199"/>
      <c r="X4" s="199"/>
      <c r="Y4" s="199" t="s">
        <v>129</v>
      </c>
      <c r="Z4" s="199"/>
      <c r="AA4" s="199"/>
      <c r="AB4" s="199" t="s">
        <v>128</v>
      </c>
      <c r="AC4" s="199"/>
      <c r="AD4" s="199"/>
      <c r="AE4" s="199" t="s">
        <v>129</v>
      </c>
      <c r="AF4" s="199"/>
      <c r="AG4" s="199"/>
    </row>
    <row r="5" customFormat="false" ht="15" hidden="false" customHeight="false" outlineLevel="0" collapsed="false">
      <c r="B5" s="199"/>
      <c r="C5" s="199"/>
      <c r="D5" s="199" t="s">
        <v>25</v>
      </c>
      <c r="E5" s="199" t="s">
        <v>24</v>
      </c>
      <c r="F5" s="199" t="s">
        <v>130</v>
      </c>
      <c r="G5" s="199" t="s">
        <v>25</v>
      </c>
      <c r="H5" s="199" t="s">
        <v>24</v>
      </c>
      <c r="I5" s="199" t="s">
        <v>130</v>
      </c>
      <c r="J5" s="199" t="s">
        <v>25</v>
      </c>
      <c r="K5" s="199" t="s">
        <v>24</v>
      </c>
      <c r="L5" s="199" t="s">
        <v>130</v>
      </c>
      <c r="M5" s="199" t="s">
        <v>25</v>
      </c>
      <c r="N5" s="199" t="s">
        <v>24</v>
      </c>
      <c r="O5" s="199" t="s">
        <v>130</v>
      </c>
      <c r="P5" s="199" t="s">
        <v>25</v>
      </c>
      <c r="Q5" s="199" t="s">
        <v>24</v>
      </c>
      <c r="R5" s="199" t="s">
        <v>130</v>
      </c>
      <c r="S5" s="199" t="s">
        <v>25</v>
      </c>
      <c r="T5" s="199" t="s">
        <v>24</v>
      </c>
      <c r="U5" s="199" t="s">
        <v>130</v>
      </c>
      <c r="V5" s="199" t="s">
        <v>25</v>
      </c>
      <c r="W5" s="199" t="s">
        <v>24</v>
      </c>
      <c r="X5" s="199" t="s">
        <v>130</v>
      </c>
      <c r="Y5" s="199" t="s">
        <v>25</v>
      </c>
      <c r="Z5" s="199" t="s">
        <v>24</v>
      </c>
      <c r="AA5" s="199" t="s">
        <v>130</v>
      </c>
      <c r="AB5" s="199" t="s">
        <v>25</v>
      </c>
      <c r="AC5" s="199" t="s">
        <v>24</v>
      </c>
      <c r="AD5" s="199" t="s">
        <v>130</v>
      </c>
      <c r="AE5" s="199" t="s">
        <v>25</v>
      </c>
      <c r="AF5" s="199" t="s">
        <v>24</v>
      </c>
      <c r="AG5" s="199" t="s">
        <v>130</v>
      </c>
    </row>
    <row r="6" customFormat="false" ht="15" hidden="false" customHeight="false" outlineLevel="0" collapsed="false">
      <c r="B6" s="199" t="n">
        <v>1</v>
      </c>
      <c r="C6" s="200" t="str">
        <f aca="false">S1!G4</f>
        <v>Amharic</v>
      </c>
      <c r="D6" s="199" t="n">
        <f aca="false">COUNTIFS(S2!E5:E64,"M")</f>
        <v>26</v>
      </c>
      <c r="E6" s="199" t="n">
        <f aca="false">COUNTIFS(S2!E5:E64,"F")</f>
        <v>24</v>
      </c>
      <c r="F6" s="199" t="n">
        <f aca="false">D6+E6</f>
        <v>50</v>
      </c>
      <c r="G6" s="199" t="n">
        <f aca="false">COUNTIFS(S2!E5:E64,"M")-COUNTIFS(S2!E5:E64,"M",S2!G5:G64,"")</f>
        <v>26</v>
      </c>
      <c r="H6" s="199" t="n">
        <f aca="false">COUNTIFS(S2!E5:E64,"F")-COUNTIFS(S2!E5:E64,"F",S2!G5:G64,"")</f>
        <v>23</v>
      </c>
      <c r="I6" s="199" t="n">
        <f aca="false">G6+H6</f>
        <v>49</v>
      </c>
      <c r="J6" s="199" t="n">
        <f aca="false">COUNTIFS(S2!E5:E64,"M",Ave!F5:F64,"&lt;50")</f>
        <v>0</v>
      </c>
      <c r="K6" s="199" t="n">
        <f aca="false">COUNTIFS(S2!E5:E64,"F",Ave!F5:F64,"&lt;50")</f>
        <v>2</v>
      </c>
      <c r="L6" s="199" t="n">
        <f aca="false">J6+K6</f>
        <v>2</v>
      </c>
      <c r="M6" s="199" t="n">
        <f aca="false">J6/G6*100</f>
        <v>0</v>
      </c>
      <c r="N6" s="199" t="n">
        <f aca="false">K6/H6*100</f>
        <v>8.69565217391304</v>
      </c>
      <c r="O6" s="199" t="n">
        <f aca="false">L6/I6*100</f>
        <v>4.08163265306123</v>
      </c>
      <c r="P6" s="199" t="n">
        <f aca="false">COUNTIFS(S2!E$5:E$64,"M",Ave!F5:F64,"&gt;=50")</f>
        <v>26</v>
      </c>
      <c r="Q6" s="199" t="n">
        <f aca="false">COUNTIFS(S2!E$5:E$64,"F",Ave!F5:F64,"&gt;=50")</f>
        <v>21</v>
      </c>
      <c r="R6" s="199" t="n">
        <f aca="false">P6+Q6</f>
        <v>47</v>
      </c>
      <c r="S6" s="199" t="n">
        <f aca="false">P6/G6*100</f>
        <v>100</v>
      </c>
      <c r="T6" s="199" t="n">
        <f aca="false">Q6/H6*100</f>
        <v>91.304347826087</v>
      </c>
      <c r="U6" s="199" t="n">
        <f aca="false">R6/I6*100</f>
        <v>95.9183673469388</v>
      </c>
      <c r="V6" s="199" t="n">
        <f aca="false">COUNTIFS(S2!E$5:E$64,"M",Ave!F5:F64,"&gt;=75")</f>
        <v>17</v>
      </c>
      <c r="W6" s="199" t="n">
        <f aca="false">COUNTIFS(S2!E$5:E$64,"F",Ave!F5:F64,"&gt;=75")</f>
        <v>14</v>
      </c>
      <c r="X6" s="199" t="n">
        <f aca="false">V6+W6</f>
        <v>31</v>
      </c>
      <c r="Y6" s="199" t="n">
        <f aca="false">V6/G6*100</f>
        <v>65.3846153846154</v>
      </c>
      <c r="Z6" s="199" t="n">
        <f aca="false">W6/H6*100</f>
        <v>60.8695652173913</v>
      </c>
      <c r="AA6" s="199" t="n">
        <f aca="false">X6/I6*100</f>
        <v>63.265306122449</v>
      </c>
      <c r="AB6" s="199" t="n">
        <f aca="false">COUNTIFS(S2!E$5:E$64,"M",Ave!F5:F64,"&gt;=85")</f>
        <v>12</v>
      </c>
      <c r="AC6" s="199" t="n">
        <f aca="false">COUNTIFS(S2!E$5:E$64,"F",Ave!F5:F64,"&gt;=85")</f>
        <v>9</v>
      </c>
      <c r="AD6" s="199" t="n">
        <f aca="false">AB6+AC6</f>
        <v>21</v>
      </c>
      <c r="AE6" s="199" t="n">
        <f aca="false">AB6/G6*100</f>
        <v>46.1538461538462</v>
      </c>
      <c r="AF6" s="199" t="n">
        <f aca="false">AC6/H6*100</f>
        <v>39.1304347826087</v>
      </c>
      <c r="AG6" s="199" t="n">
        <f aca="false">AD6/I6*100</f>
        <v>42.8571428571429</v>
      </c>
    </row>
    <row r="7" customFormat="false" ht="15" hidden="false" customHeight="false" outlineLevel="0" collapsed="false">
      <c r="B7" s="199" t="n">
        <v>2</v>
      </c>
      <c r="C7" s="200" t="str">
        <f aca="false">S1!H4</f>
        <v>English</v>
      </c>
      <c r="D7" s="199" t="n">
        <f aca="false">D6</f>
        <v>26</v>
      </c>
      <c r="E7" s="199" t="n">
        <f aca="false">E6</f>
        <v>24</v>
      </c>
      <c r="F7" s="199" t="n">
        <f aca="false">D7+E7</f>
        <v>50</v>
      </c>
      <c r="G7" s="199" t="n">
        <f aca="false">COUNTIFS(S2!E5:E64,"M")-COUNTIFS(S2!E5:E64,"M",S2!H5:H64,"")</f>
        <v>26</v>
      </c>
      <c r="H7" s="199" t="n">
        <f aca="false">COUNTIFS(S2!E5:E64,"F")-COUNTIFS(S2!E5:E64,"F",S2!H5:H64,"")</f>
        <v>23</v>
      </c>
      <c r="I7" s="199" t="n">
        <f aca="false">G7+H7</f>
        <v>49</v>
      </c>
      <c r="J7" s="199" t="n">
        <f aca="false">COUNTIFS(S2!E5:E64,"M",Ave!G5:G64,"&lt;50")</f>
        <v>0</v>
      </c>
      <c r="K7" s="199" t="n">
        <f aca="false">COUNTIFS(S2!E5:E64,"F",Ave!G5:G64,"&lt;50")</f>
        <v>1</v>
      </c>
      <c r="L7" s="199" t="n">
        <f aca="false">J7+K7</f>
        <v>1</v>
      </c>
      <c r="M7" s="199" t="n">
        <f aca="false">J7/G7*100</f>
        <v>0</v>
      </c>
      <c r="N7" s="199" t="n">
        <f aca="false">K7/H7*100</f>
        <v>4.34782608695652</v>
      </c>
      <c r="O7" s="199" t="n">
        <f aca="false">L7/I7*100</f>
        <v>2.04081632653061</v>
      </c>
      <c r="P7" s="199" t="n">
        <f aca="false">COUNTIFS(S2!E$5:E$64,"M",Ave!G5:G64,"&gt;=50")</f>
        <v>26</v>
      </c>
      <c r="Q7" s="199" t="n">
        <f aca="false">COUNTIFS(S2!E$5:E$64,"F",Ave!G5:G64,"&gt;=50")</f>
        <v>22</v>
      </c>
      <c r="R7" s="199" t="n">
        <f aca="false">P7+Q7</f>
        <v>48</v>
      </c>
      <c r="S7" s="199" t="n">
        <f aca="false">P7/G7*100</f>
        <v>100</v>
      </c>
      <c r="T7" s="199" t="n">
        <f aca="false">Q7/H7*100</f>
        <v>95.6521739130435</v>
      </c>
      <c r="U7" s="199" t="n">
        <f aca="false">R7/I7*100</f>
        <v>97.9591836734694</v>
      </c>
      <c r="V7" s="199" t="n">
        <f aca="false">COUNTIFS(S2!E$5:E$64,"M",Ave!G5:G64,"&gt;=75")</f>
        <v>14</v>
      </c>
      <c r="W7" s="199" t="n">
        <f aca="false">COUNTIFS(S2!E$5:E$64,"F",Ave!G5:G64,"&gt;=75")</f>
        <v>15</v>
      </c>
      <c r="X7" s="199" t="n">
        <f aca="false">V7+W7</f>
        <v>29</v>
      </c>
      <c r="Y7" s="199" t="n">
        <f aca="false">V7/G7*100</f>
        <v>53.8461538461539</v>
      </c>
      <c r="Z7" s="199" t="n">
        <f aca="false">W7/H7*100</f>
        <v>65.2173913043478</v>
      </c>
      <c r="AA7" s="199" t="n">
        <f aca="false">X7/I7*100</f>
        <v>59.1836734693878</v>
      </c>
      <c r="AB7" s="199" t="n">
        <f aca="false">COUNTIFS(S2!E$5:E$64,"M",Ave!G5:G64,"&gt;=85")</f>
        <v>4</v>
      </c>
      <c r="AC7" s="199" t="n">
        <f aca="false">COUNTIFS(S2!E$5:E$64,"F",Ave!G5:G64,"&gt;=85")</f>
        <v>8</v>
      </c>
      <c r="AD7" s="199" t="n">
        <f aca="false">AB7+AC7</f>
        <v>12</v>
      </c>
      <c r="AE7" s="199" t="n">
        <f aca="false">AB7/G7*100</f>
        <v>15.3846153846154</v>
      </c>
      <c r="AF7" s="199" t="n">
        <f aca="false">AC7/H7*100</f>
        <v>34.7826086956522</v>
      </c>
      <c r="AG7" s="199" t="n">
        <f aca="false">AD7/I7*100</f>
        <v>24.4897959183673</v>
      </c>
    </row>
    <row r="8" customFormat="false" ht="15" hidden="false" customHeight="false" outlineLevel="0" collapsed="false">
      <c r="B8" s="199" t="n">
        <v>3</v>
      </c>
      <c r="C8" s="200" t="str">
        <f aca="false">S1!I4</f>
        <v>Arabic</v>
      </c>
      <c r="D8" s="199" t="n">
        <f aca="false">D6</f>
        <v>26</v>
      </c>
      <c r="E8" s="199" t="n">
        <f aca="false">E6</f>
        <v>24</v>
      </c>
      <c r="F8" s="199" t="n">
        <f aca="false">D8+E8</f>
        <v>50</v>
      </c>
      <c r="G8" s="199" t="n">
        <f aca="false">COUNTIFS(S2!E5:E64,"M")-COUNTIFS(S2!E5:E64,"M",S2!I5:I64,"")</f>
        <v>26</v>
      </c>
      <c r="H8" s="199" t="n">
        <f aca="false">COUNTIFS(S2!E5:E64,"F")-COUNTIFS(S2!E5:E64,"F",S2!I5:I64,"")</f>
        <v>23</v>
      </c>
      <c r="I8" s="199" t="n">
        <f aca="false">G8+H8</f>
        <v>49</v>
      </c>
      <c r="J8" s="199" t="n">
        <f aca="false">COUNTIFS(S2!E5:E64,"M",Ave!H5:H64,"&lt;50")</f>
        <v>0</v>
      </c>
      <c r="K8" s="199" t="n">
        <f aca="false">COUNTIFS(S2!E5:E64,"F",Ave!H5:H64,"&lt;50")</f>
        <v>3</v>
      </c>
      <c r="L8" s="199" t="n">
        <f aca="false">J8+K8</f>
        <v>3</v>
      </c>
      <c r="M8" s="199" t="n">
        <f aca="false">J8/G8*100</f>
        <v>0</v>
      </c>
      <c r="N8" s="199" t="n">
        <f aca="false">K8/H8*100</f>
        <v>13.0434782608696</v>
      </c>
      <c r="O8" s="199" t="n">
        <f aca="false">L8/I8*100</f>
        <v>6.12244897959184</v>
      </c>
      <c r="P8" s="199" t="n">
        <f aca="false">COUNTIFS(S2!E$5:E$64,"M",Ave!H5:H64,"&gt;=50")</f>
        <v>26</v>
      </c>
      <c r="Q8" s="199" t="n">
        <f aca="false">COUNTIFS(S2!E$5:E$64,"F",Ave!H5:H64,"&gt;=50")</f>
        <v>20</v>
      </c>
      <c r="R8" s="199" t="n">
        <f aca="false">P8+Q8</f>
        <v>46</v>
      </c>
      <c r="S8" s="199" t="n">
        <f aca="false">P8/G8*100</f>
        <v>100</v>
      </c>
      <c r="T8" s="199" t="n">
        <f aca="false">Q8/H8*100</f>
        <v>86.9565217391304</v>
      </c>
      <c r="U8" s="199" t="n">
        <f aca="false">R8/I8*100</f>
        <v>93.8775510204082</v>
      </c>
      <c r="V8" s="199" t="n">
        <f aca="false">COUNTIFS(S2!E$5:E$64,"M",Ave!H5:H64,"&gt;=75")</f>
        <v>22</v>
      </c>
      <c r="W8" s="199" t="n">
        <f aca="false">COUNTIFS(S2!E$5:E$64,"F",Ave!H5:H64,"&gt;=75")</f>
        <v>17</v>
      </c>
      <c r="X8" s="199" t="n">
        <f aca="false">V8+W8</f>
        <v>39</v>
      </c>
      <c r="Y8" s="199" t="n">
        <f aca="false">V8/G8*100</f>
        <v>84.6153846153846</v>
      </c>
      <c r="Z8" s="199" t="n">
        <f aca="false">W8/H8*100</f>
        <v>73.9130434782609</v>
      </c>
      <c r="AA8" s="199" t="n">
        <f aca="false">X8/I8*100</f>
        <v>79.5918367346939</v>
      </c>
      <c r="AB8" s="199" t="n">
        <f aca="false">COUNTIFS(S2!E$5:E$64,"M",Ave!H5:H64,"&gt;=85")</f>
        <v>11</v>
      </c>
      <c r="AC8" s="199" t="n">
        <f aca="false">COUNTIFS(S2!E$5:E$64,"F",Ave!H5:H64,"&gt;=85")</f>
        <v>12</v>
      </c>
      <c r="AD8" s="199" t="n">
        <f aca="false">AB8+AC8</f>
        <v>23</v>
      </c>
      <c r="AE8" s="199" t="n">
        <f aca="false">AB8/G8*100</f>
        <v>42.3076923076923</v>
      </c>
      <c r="AF8" s="199" t="n">
        <f aca="false">AC8/H8*100</f>
        <v>52.1739130434783</v>
      </c>
      <c r="AG8" s="199" t="n">
        <f aca="false">AD8/I8*100</f>
        <v>46.9387755102041</v>
      </c>
    </row>
    <row r="9" customFormat="false" ht="15" hidden="false" customHeight="false" outlineLevel="0" collapsed="false">
      <c r="B9" s="199" t="n">
        <v>4</v>
      </c>
      <c r="C9" s="200" t="str">
        <f aca="false">S1!J4</f>
        <v>Maths</v>
      </c>
      <c r="D9" s="199" t="n">
        <f aca="false">D6</f>
        <v>26</v>
      </c>
      <c r="E9" s="199" t="n">
        <f aca="false">E6</f>
        <v>24</v>
      </c>
      <c r="F9" s="199" t="n">
        <f aca="false">D9+E9</f>
        <v>50</v>
      </c>
      <c r="G9" s="199" t="n">
        <f aca="false">COUNTIFS(S2!E5:E64,"M")-COUNTIFS(S2!E5:E64,"M",S2!J5:J64,"")</f>
        <v>26</v>
      </c>
      <c r="H9" s="199" t="n">
        <f aca="false">COUNTIFS(S2!E5:E64,"F")-COUNTIFS(S2!E5:E64,"F",S2!J5:J64,"")</f>
        <v>23</v>
      </c>
      <c r="I9" s="199" t="n">
        <f aca="false">G9+H9</f>
        <v>49</v>
      </c>
      <c r="J9" s="199" t="n">
        <f aca="false">COUNTIFS(S2!E5:E64,"M",Ave!I5:I64,"&lt;50")</f>
        <v>2</v>
      </c>
      <c r="K9" s="199" t="n">
        <f aca="false">COUNTIFS(S2!E5:E64,"F",Ave!I5:I64,"&lt;50")</f>
        <v>0</v>
      </c>
      <c r="L9" s="199" t="n">
        <f aca="false">J9+K9</f>
        <v>2</v>
      </c>
      <c r="M9" s="199" t="n">
        <f aca="false">J9/G9*100</f>
        <v>7.69230769230769</v>
      </c>
      <c r="N9" s="199" t="n">
        <f aca="false">K9/H9*100</f>
        <v>0</v>
      </c>
      <c r="O9" s="199" t="n">
        <f aca="false">L9/I9*100</f>
        <v>4.08163265306123</v>
      </c>
      <c r="P9" s="199" t="n">
        <f aca="false">COUNTIFS(S2!E$5:E$64,"M",Ave!I5:I64,"&gt;=50")</f>
        <v>24</v>
      </c>
      <c r="Q9" s="199" t="n">
        <f aca="false">COUNTIFS(S2!E$5:E$64,"F",Ave!I5:I64,"&gt;=50")</f>
        <v>23</v>
      </c>
      <c r="R9" s="199" t="n">
        <f aca="false">P9+Q9</f>
        <v>47</v>
      </c>
      <c r="S9" s="199" t="n">
        <f aca="false">P9/G9*100</f>
        <v>92.3076923076923</v>
      </c>
      <c r="T9" s="199" t="n">
        <f aca="false">Q9/H9*100</f>
        <v>100</v>
      </c>
      <c r="U9" s="199" t="n">
        <f aca="false">R9/I9*100</f>
        <v>95.9183673469388</v>
      </c>
      <c r="V9" s="199" t="n">
        <f aca="false">COUNTIFS(S2!E$5:E$64,"M",Ave!I5:I64,"&gt;=75")</f>
        <v>9</v>
      </c>
      <c r="W9" s="199" t="n">
        <f aca="false">COUNTIFS(S2!E$5:E$64,"F",Ave!I5:I64,"&gt;=75")</f>
        <v>11</v>
      </c>
      <c r="X9" s="199" t="n">
        <f aca="false">V9+W9</f>
        <v>20</v>
      </c>
      <c r="Y9" s="199" t="n">
        <f aca="false">V9/G9*100</f>
        <v>34.6153846153846</v>
      </c>
      <c r="Z9" s="199" t="n">
        <f aca="false">W9/H9*100</f>
        <v>47.8260869565217</v>
      </c>
      <c r="AA9" s="199" t="n">
        <f aca="false">X9/I9*100</f>
        <v>40.8163265306122</v>
      </c>
      <c r="AB9" s="199" t="n">
        <f aca="false">COUNTIFS(S2!E$5:E$64,"M",Ave!I5:I64,"&gt;=85")</f>
        <v>5</v>
      </c>
      <c r="AC9" s="199" t="n">
        <f aca="false">COUNTIFS(S2!E$5:E$64,"F",Ave!I5:I64,"&gt;=85")</f>
        <v>5</v>
      </c>
      <c r="AD9" s="199" t="n">
        <f aca="false">AB9+AC9</f>
        <v>10</v>
      </c>
      <c r="AE9" s="199" t="n">
        <f aca="false">AB9/G9*100</f>
        <v>19.2307692307692</v>
      </c>
      <c r="AF9" s="199" t="n">
        <f aca="false">AC9/H9*100</f>
        <v>21.7391304347826</v>
      </c>
      <c r="AG9" s="199" t="n">
        <f aca="false">AD9/I9*100</f>
        <v>20.4081632653061</v>
      </c>
    </row>
    <row r="10" customFormat="false" ht="15" hidden="false" customHeight="false" outlineLevel="0" collapsed="false">
      <c r="B10" s="199" t="n">
        <v>5</v>
      </c>
      <c r="C10" s="200" t="str">
        <f aca="false">S1!K4</f>
        <v>E.S</v>
      </c>
      <c r="D10" s="199" t="n">
        <f aca="false">D6</f>
        <v>26</v>
      </c>
      <c r="E10" s="199" t="n">
        <f aca="false">E6</f>
        <v>24</v>
      </c>
      <c r="F10" s="199" t="n">
        <f aca="false">D10+E10</f>
        <v>50</v>
      </c>
      <c r="G10" s="199" t="n">
        <f aca="false">COUNTIFS(S2!E5:E64,"M")-COUNTIFS(S2!E5:E64,"M",S2!K5:K64,"")</f>
        <v>26</v>
      </c>
      <c r="H10" s="199" t="n">
        <f aca="false">COUNTIFS(S2!E5:E64,"F")-COUNTIFS(S2!E5:E64,"F",S2!K5:K64,"")</f>
        <v>23</v>
      </c>
      <c r="I10" s="199" t="n">
        <f aca="false">G10+H10</f>
        <v>49</v>
      </c>
      <c r="J10" s="199" t="n">
        <f aca="false">COUNTIFS(S2!E5:E64,"M",Ave!J5:J64,"&lt;50")</f>
        <v>0</v>
      </c>
      <c r="K10" s="199" t="n">
        <f aca="false">COUNTIFS(S2!E5:E64,"F",Ave!J5:J64,"&lt;50")</f>
        <v>1</v>
      </c>
      <c r="L10" s="199" t="n">
        <f aca="false">J10+K10</f>
        <v>1</v>
      </c>
      <c r="M10" s="199" t="n">
        <f aca="false">J10/G10*100</f>
        <v>0</v>
      </c>
      <c r="N10" s="199" t="n">
        <f aca="false">K10/H10*100</f>
        <v>4.34782608695652</v>
      </c>
      <c r="O10" s="199" t="n">
        <f aca="false">L10/I10*100</f>
        <v>2.04081632653061</v>
      </c>
      <c r="P10" s="199" t="n">
        <f aca="false">COUNTIFS(S2!E$5:E$64,"M",Ave!J5:J64,"&gt;=50")</f>
        <v>26</v>
      </c>
      <c r="Q10" s="199" t="n">
        <f aca="false">COUNTIFS(S2!E$5:E$64,"F",Ave!J5:J64,"&gt;=50")</f>
        <v>22</v>
      </c>
      <c r="R10" s="199" t="n">
        <f aca="false">P10+Q10</f>
        <v>48</v>
      </c>
      <c r="S10" s="199" t="n">
        <f aca="false">P10/G10*100</f>
        <v>100</v>
      </c>
      <c r="T10" s="199" t="n">
        <f aca="false">Q10/H10*100</f>
        <v>95.6521739130435</v>
      </c>
      <c r="U10" s="199" t="n">
        <f aca="false">R10/I10*100</f>
        <v>97.9591836734694</v>
      </c>
      <c r="V10" s="199" t="n">
        <f aca="false">COUNTIFS(S2!E$5:E$64,"M",Ave!J5:J64,"&gt;=75")</f>
        <v>15</v>
      </c>
      <c r="W10" s="199" t="n">
        <f aca="false">COUNTIFS(S2!E$5:E$64,"F",Ave!J5:J64,"&gt;=75")</f>
        <v>16</v>
      </c>
      <c r="X10" s="199" t="n">
        <f aca="false">V10+W10</f>
        <v>31</v>
      </c>
      <c r="Y10" s="199" t="n">
        <f aca="false">V10/G10*100</f>
        <v>57.6923076923077</v>
      </c>
      <c r="Z10" s="199" t="n">
        <f aca="false">W10/H10*100</f>
        <v>69.5652173913043</v>
      </c>
      <c r="AA10" s="199" t="n">
        <f aca="false">X10/I10*100</f>
        <v>63.265306122449</v>
      </c>
      <c r="AB10" s="199" t="n">
        <f aca="false">COUNTIFS(S2!E$5:E$64,"M",Ave!J5:J64,"&gt;=85")</f>
        <v>9</v>
      </c>
      <c r="AC10" s="199" t="n">
        <f aca="false">COUNTIFS(S2!E$5:E$64,"F",Ave!J5:J64,"&gt;=85")</f>
        <v>11</v>
      </c>
      <c r="AD10" s="199" t="n">
        <f aca="false">AB10+AC10</f>
        <v>20</v>
      </c>
      <c r="AE10" s="199" t="n">
        <f aca="false">AB10/G10*100</f>
        <v>34.6153846153846</v>
      </c>
      <c r="AF10" s="199" t="n">
        <f aca="false">AC10/H10*100</f>
        <v>47.8260869565217</v>
      </c>
      <c r="AG10" s="199" t="n">
        <f aca="false">AD10/I10*100</f>
        <v>40.8163265306122</v>
      </c>
    </row>
    <row r="11" customFormat="false" ht="15" hidden="false" customHeight="false" outlineLevel="0" collapsed="false">
      <c r="B11" s="199" t="n">
        <v>6</v>
      </c>
      <c r="C11" s="200" t="str">
        <f aca="false">S1!L4</f>
        <v>Moral Edu</v>
      </c>
      <c r="D11" s="199" t="n">
        <f aca="false">D6</f>
        <v>26</v>
      </c>
      <c r="E11" s="199" t="n">
        <f aca="false">E6</f>
        <v>24</v>
      </c>
      <c r="F11" s="199" t="n">
        <f aca="false">D11+E11</f>
        <v>50</v>
      </c>
      <c r="G11" s="199" t="n">
        <f aca="false">COUNTIFS(S2!E5:E64,"M")-COUNTIFS(S2!E5:E64,"M",S2!L5:L64,"")</f>
        <v>26</v>
      </c>
      <c r="H11" s="199" t="n">
        <f aca="false">COUNTIFS(S2!E5:E64,"F")-COUNTIFS(S2!E5:E64,"F",S2!L5:L64,"")</f>
        <v>23</v>
      </c>
      <c r="I11" s="199" t="n">
        <f aca="false">G11+H11</f>
        <v>49</v>
      </c>
      <c r="J11" s="199" t="n">
        <f aca="false">COUNTIFS(S2!E5:E64,"M",Ave!K5:K64,"&lt;50")</f>
        <v>0</v>
      </c>
      <c r="K11" s="199" t="n">
        <f aca="false">COUNTIFS(S2!E5:E64,"F",Ave!K5:K64,"&lt;50")</f>
        <v>1</v>
      </c>
      <c r="L11" s="199" t="n">
        <f aca="false">J11+K11</f>
        <v>1</v>
      </c>
      <c r="M11" s="199" t="n">
        <f aca="false">J11/G11*100</f>
        <v>0</v>
      </c>
      <c r="N11" s="199" t="n">
        <f aca="false">K11/H11*100</f>
        <v>4.34782608695652</v>
      </c>
      <c r="O11" s="199" t="n">
        <f aca="false">L11/I11*100</f>
        <v>2.04081632653061</v>
      </c>
      <c r="P11" s="199" t="n">
        <f aca="false">COUNTIFS(S2!E$5:E$64,"M",Ave!K5:K64,"&gt;=50")</f>
        <v>26</v>
      </c>
      <c r="Q11" s="199" t="n">
        <f aca="false">COUNTIFS(S2!E$5:E$64,"F",Ave!K5:K64,"&gt;=50")</f>
        <v>22</v>
      </c>
      <c r="R11" s="199" t="n">
        <f aca="false">P11+Q11</f>
        <v>48</v>
      </c>
      <c r="S11" s="199" t="n">
        <f aca="false">P11/G11*100</f>
        <v>100</v>
      </c>
      <c r="T11" s="199" t="n">
        <f aca="false">Q11/H11*100</f>
        <v>95.6521739130435</v>
      </c>
      <c r="U11" s="199" t="n">
        <f aca="false">R11/I11*100</f>
        <v>97.9591836734694</v>
      </c>
      <c r="V11" s="199" t="n">
        <f aca="false">COUNTIFS(S2!E$5:E$64,"M",Ave!K5:K64,"&gt;=75")</f>
        <v>17</v>
      </c>
      <c r="W11" s="199" t="n">
        <f aca="false">COUNTIFS(S2!E$5:E$64,"F",Ave!K5:K64,"&gt;=75")</f>
        <v>17</v>
      </c>
      <c r="X11" s="199" t="n">
        <f aca="false">V11+W11</f>
        <v>34</v>
      </c>
      <c r="Y11" s="199" t="n">
        <f aca="false">V11/G11*100</f>
        <v>65.3846153846154</v>
      </c>
      <c r="Z11" s="199" t="n">
        <f aca="false">W11/H11*100</f>
        <v>73.9130434782609</v>
      </c>
      <c r="AA11" s="199" t="n">
        <f aca="false">X11/I11*100</f>
        <v>69.3877551020408</v>
      </c>
      <c r="AB11" s="199" t="n">
        <f aca="false">COUNTIFS(S2!E$5:E$64,"M",Ave!K5:K64,"&gt;=85")</f>
        <v>6</v>
      </c>
      <c r="AC11" s="199" t="n">
        <f aca="false">COUNTIFS(S2!E$5:E$64,"F",Ave!K5:K64,"&gt;=85")</f>
        <v>7</v>
      </c>
      <c r="AD11" s="199" t="n">
        <f aca="false">AB11+AC11</f>
        <v>13</v>
      </c>
      <c r="AE11" s="199" t="n">
        <f aca="false">AB11/G11*100</f>
        <v>23.0769230769231</v>
      </c>
      <c r="AF11" s="199" t="n">
        <f aca="false">AC11/H11*100</f>
        <v>30.4347826086957</v>
      </c>
      <c r="AG11" s="199" t="n">
        <f aca="false">AD11/I11*100</f>
        <v>26.530612244898</v>
      </c>
    </row>
    <row r="12" customFormat="false" ht="15" hidden="false" customHeight="false" outlineLevel="0" collapsed="false">
      <c r="B12" s="199" t="n">
        <v>10</v>
      </c>
      <c r="C12" s="200" t="str">
        <f aca="false">S1!M4</f>
        <v>Art</v>
      </c>
      <c r="D12" s="199" t="n">
        <f aca="false">D6</f>
        <v>26</v>
      </c>
      <c r="E12" s="199" t="n">
        <f aca="false">E6</f>
        <v>24</v>
      </c>
      <c r="F12" s="199" t="n">
        <f aca="false">D12+E12</f>
        <v>50</v>
      </c>
      <c r="G12" s="199" t="n">
        <f aca="false">COUNTIFS(S2!E5:E64,"M")-COUNTIFS(S2!E5:E64,"M",S2!M5:M64,"")</f>
        <v>26</v>
      </c>
      <c r="H12" s="199" t="n">
        <f aca="false">COUNTIFS(S2!E5:E64,"F")-COUNTIFS(S2!E5:E64,"F",S2!M5:M64,"")</f>
        <v>23</v>
      </c>
      <c r="I12" s="199" t="n">
        <f aca="false">G12+H12</f>
        <v>49</v>
      </c>
      <c r="J12" s="199" t="n">
        <f aca="false">COUNTIFS(S2!E5:E64,"M",Ave!L5:L64,"&lt;50")</f>
        <v>0</v>
      </c>
      <c r="K12" s="199" t="n">
        <f aca="false">COUNTIFS(S2!E5:E64,"F",Ave!L5:L64,"&lt;50")</f>
        <v>1</v>
      </c>
      <c r="L12" s="199" t="n">
        <f aca="false">J12+K12</f>
        <v>1</v>
      </c>
      <c r="M12" s="199" t="n">
        <f aca="false">J12/G12*100</f>
        <v>0</v>
      </c>
      <c r="N12" s="199" t="n">
        <f aca="false">K12/H12*100</f>
        <v>4.34782608695652</v>
      </c>
      <c r="O12" s="199" t="n">
        <f aca="false">L12/I12*100</f>
        <v>2.04081632653061</v>
      </c>
      <c r="P12" s="199" t="n">
        <f aca="false">COUNTIFS(S2!E$5:E$64,"M",Ave!L5:L64,"&gt;=50")</f>
        <v>26</v>
      </c>
      <c r="Q12" s="199" t="n">
        <f aca="false">COUNTIFS(S2!E$5:E$64,"F",Ave!L5:L64,"&gt;=50")</f>
        <v>22</v>
      </c>
      <c r="R12" s="199" t="n">
        <f aca="false">P12+Q12</f>
        <v>48</v>
      </c>
      <c r="S12" s="199" t="n">
        <f aca="false">P12/G12*100</f>
        <v>100</v>
      </c>
      <c r="T12" s="199" t="n">
        <f aca="false">Q12/H12*100</f>
        <v>95.6521739130435</v>
      </c>
      <c r="U12" s="199" t="n">
        <f aca="false">R12/I12*100</f>
        <v>97.9591836734694</v>
      </c>
      <c r="V12" s="199" t="n">
        <f aca="false">COUNTIFS(S2!E$5:E$64,"M",Ave!L5:L64,"&gt;=75")</f>
        <v>12</v>
      </c>
      <c r="W12" s="199" t="n">
        <f aca="false">COUNTIFS(S2!E$5:E$64,"F",Ave!L5:L64,"&gt;=75")</f>
        <v>11</v>
      </c>
      <c r="X12" s="199" t="n">
        <f aca="false">V12+W12</f>
        <v>23</v>
      </c>
      <c r="Y12" s="199" t="n">
        <f aca="false">V12/G12*100</f>
        <v>46.1538461538462</v>
      </c>
      <c r="Z12" s="199" t="n">
        <f aca="false">W12/H12*100</f>
        <v>47.8260869565217</v>
      </c>
      <c r="AA12" s="199" t="n">
        <f aca="false">X12/I12*100</f>
        <v>46.9387755102041</v>
      </c>
      <c r="AB12" s="199" t="n">
        <f aca="false">COUNTIFS(S2!E$5:E$64,"M",Ave!L5:L64,"&gt;=85")</f>
        <v>4</v>
      </c>
      <c r="AC12" s="199" t="n">
        <f aca="false">COUNTIFS(S2!E$5:E$64,"F",Ave!L5:L64,"&gt;=85")</f>
        <v>9</v>
      </c>
      <c r="AD12" s="199" t="n">
        <f aca="false">AB12+AC12</f>
        <v>13</v>
      </c>
      <c r="AE12" s="199" t="n">
        <f aca="false">AB12/G12*100</f>
        <v>15.3846153846154</v>
      </c>
      <c r="AF12" s="199" t="n">
        <f aca="false">AC12/H12*100</f>
        <v>39.1304347826087</v>
      </c>
      <c r="AG12" s="199" t="n">
        <f aca="false">AD12/I12*100</f>
        <v>26.530612244898</v>
      </c>
    </row>
    <row r="13" customFormat="false" ht="15" hidden="false" customHeight="false" outlineLevel="0" collapsed="false">
      <c r="B13" s="199" t="n">
        <v>11</v>
      </c>
      <c r="C13" s="200" t="str">
        <f aca="false">S1!N4</f>
        <v>HPE</v>
      </c>
      <c r="D13" s="199" t="n">
        <f aca="false">D6</f>
        <v>26</v>
      </c>
      <c r="E13" s="199" t="n">
        <f aca="false">E6</f>
        <v>24</v>
      </c>
      <c r="F13" s="199" t="n">
        <f aca="false">D13+E13</f>
        <v>50</v>
      </c>
      <c r="G13" s="199" t="n">
        <f aca="false">COUNTIFS(S2!E5:E64,"M")-COUNTIFS(S2!E5:E64,"M",S2!N5:N64,"")</f>
        <v>26</v>
      </c>
      <c r="H13" s="199" t="n">
        <f aca="false">COUNTIFS(S2!E5:E64,"F")-COUNTIFS(S2!E5:E64,"F",S2!N5:N64,"")</f>
        <v>23</v>
      </c>
      <c r="I13" s="199" t="n">
        <f aca="false">G13+H13</f>
        <v>49</v>
      </c>
      <c r="J13" s="199" t="n">
        <f aca="false">COUNTIFS(S2!E5:E64,"M",Ave!M5:M64,"&lt;50")</f>
        <v>0</v>
      </c>
      <c r="K13" s="199" t="n">
        <f aca="false">COUNTIFS(S2!E5:E64,"F",Ave!M5:M64,"&lt;50")</f>
        <v>0</v>
      </c>
      <c r="L13" s="199" t="n">
        <f aca="false">J13+K13</f>
        <v>0</v>
      </c>
      <c r="M13" s="199" t="n">
        <f aca="false">J13/G13*100</f>
        <v>0</v>
      </c>
      <c r="N13" s="199" t="n">
        <f aca="false">K13/H13*100</f>
        <v>0</v>
      </c>
      <c r="O13" s="199" t="n">
        <f aca="false">L13/I13*100</f>
        <v>0</v>
      </c>
      <c r="P13" s="199" t="n">
        <f aca="false">COUNTIFS(S2!E$5:E$64,"M",Ave!M5:M64,"&gt;=50")</f>
        <v>26</v>
      </c>
      <c r="Q13" s="199" t="n">
        <f aca="false">COUNTIFS(S2!E$5:E$64,"F",Ave!M5:M64,"&gt;=50")</f>
        <v>23</v>
      </c>
      <c r="R13" s="199" t="n">
        <f aca="false">P13+Q13</f>
        <v>49</v>
      </c>
      <c r="S13" s="199" t="n">
        <f aca="false">P13/G13*100</f>
        <v>100</v>
      </c>
      <c r="T13" s="199" t="n">
        <f aca="false">Q13/H13*100</f>
        <v>100</v>
      </c>
      <c r="U13" s="199" t="n">
        <f aca="false">R13/I13*100</f>
        <v>100</v>
      </c>
      <c r="V13" s="199" t="n">
        <f aca="false">COUNTIFS(S2!E$5:E$64,"M",Ave!M5:M64,"&gt;=75")</f>
        <v>19</v>
      </c>
      <c r="W13" s="199" t="n">
        <f aca="false">COUNTIFS(S2!E$5:E$64,"F",Ave!M5:M64,"&gt;=75")</f>
        <v>9</v>
      </c>
      <c r="X13" s="199" t="n">
        <f aca="false">V13+W13</f>
        <v>28</v>
      </c>
      <c r="Y13" s="199" t="n">
        <f aca="false">V13/G13*100</f>
        <v>73.0769230769231</v>
      </c>
      <c r="Z13" s="199" t="n">
        <f aca="false">W13/H13*100</f>
        <v>39.1304347826087</v>
      </c>
      <c r="AA13" s="199" t="n">
        <f aca="false">X13/I13*100</f>
        <v>57.1428571428571</v>
      </c>
      <c r="AB13" s="199" t="n">
        <f aca="false">COUNTIFS(S2!E$5:E$64,"M",Ave!M5:M64,"&gt;=85")</f>
        <v>9</v>
      </c>
      <c r="AC13" s="199" t="n">
        <f aca="false">COUNTIFS(S2!E$5:E$64,"F",Ave!M5:M64,"&gt;=85")</f>
        <v>4</v>
      </c>
      <c r="AD13" s="199" t="n">
        <f aca="false">AB13+AC13</f>
        <v>13</v>
      </c>
      <c r="AE13" s="199" t="n">
        <f aca="false">AB13/G13*100</f>
        <v>34.6153846153846</v>
      </c>
      <c r="AF13" s="199" t="n">
        <f aca="false">AC13/H13*100</f>
        <v>17.3913043478261</v>
      </c>
      <c r="AG13" s="199" t="n">
        <f aca="false">AD13/I13*100</f>
        <v>26.530612244898</v>
      </c>
    </row>
    <row r="14" s="201" customFormat="true" ht="15" hidden="false" customHeight="false" outlineLevel="0" collapsed="false">
      <c r="A14" s="197"/>
      <c r="B14" s="199" t="s">
        <v>13</v>
      </c>
      <c r="C14" s="199"/>
      <c r="D14" s="199" t="n">
        <f aca="false">COUNTIFS(S1!E5:E64,"M")</f>
        <v>26</v>
      </c>
      <c r="E14" s="199" t="n">
        <f aca="false">COUNTIFS(S1!E5:E64,"F")</f>
        <v>24</v>
      </c>
      <c r="F14" s="199" t="n">
        <f aca="false">D14+E14</f>
        <v>50</v>
      </c>
      <c r="G14" s="199" t="n">
        <f aca="false">COUNTIFS(S2!E5:E64,"M")-COUNTIFS(S2!E5:E64,"M",S2!U5:U64,"&gt;0")</f>
        <v>26</v>
      </c>
      <c r="H14" s="199" t="n">
        <f aca="false">COUNTIFS(S2!E5:E64,"F")-COUNTIFS(S2!E5:E64,"F",S2!U5:U64,"&gt;0")</f>
        <v>23</v>
      </c>
      <c r="I14" s="199" t="n">
        <f aca="false">G14+H14</f>
        <v>49</v>
      </c>
      <c r="J14" s="199" t="n">
        <f aca="false">COUNTIFS(S2!E5:E64,"M",Ave!O5:O64,"&lt;50")-COUNTIFS(S2!E5:E64,"M",Ave!O5:O64,"&lt;0")</f>
        <v>0</v>
      </c>
      <c r="K14" s="199" t="n">
        <f aca="false">COUNTIFS(S2!E5:E64,"F",Ave!O5:O64,"&lt;50")-COUNTIFS(S2!E5:E64,"F",Ave!O5:O64,"&lt;0")</f>
        <v>1</v>
      </c>
      <c r="L14" s="199" t="n">
        <f aca="false">J14+K14</f>
        <v>1</v>
      </c>
      <c r="M14" s="199" t="n">
        <f aca="false">J14/G14*100</f>
        <v>0</v>
      </c>
      <c r="N14" s="199" t="n">
        <f aca="false">K14/H14*100</f>
        <v>4.34782608695652</v>
      </c>
      <c r="O14" s="199" t="n">
        <f aca="false">L14/I14*100</f>
        <v>2.04081632653061</v>
      </c>
      <c r="P14" s="199" t="n">
        <f aca="false">COUNTIFS(S2!E$5:E$64,"M",Ave!O5:O64,"&gt;=50")</f>
        <v>26</v>
      </c>
      <c r="Q14" s="199" t="n">
        <f aca="false">COUNTIFS(S2!E$5:E$64,"F",Ave!O5:O64,"&gt;=50")</f>
        <v>22</v>
      </c>
      <c r="R14" s="199" t="n">
        <f aca="false">P14+Q14</f>
        <v>48</v>
      </c>
      <c r="S14" s="199" t="n">
        <f aca="false">P14/G14*100</f>
        <v>100</v>
      </c>
      <c r="T14" s="199" t="n">
        <f aca="false">Q14/H14*100</f>
        <v>95.6521739130435</v>
      </c>
      <c r="U14" s="199" t="n">
        <f aca="false">R14/I14*100</f>
        <v>97.9591836734694</v>
      </c>
      <c r="V14" s="199" t="n">
        <f aca="false">COUNTIFS(S2!E$5:E$64,"M",Ave!O5:O64,"&gt;=75")</f>
        <v>16</v>
      </c>
      <c r="W14" s="199" t="n">
        <f aca="false">COUNTIFS(S2!E$5:E$64,"F",Ave!O5:O64,"&gt;=75")</f>
        <v>14</v>
      </c>
      <c r="X14" s="199" t="n">
        <f aca="false">V14+W14</f>
        <v>30</v>
      </c>
      <c r="Y14" s="199" t="n">
        <f aca="false">V14/G14*100</f>
        <v>61.5384615384615</v>
      </c>
      <c r="Z14" s="199" t="n">
        <f aca="false">W14/H14*100</f>
        <v>60.8695652173913</v>
      </c>
      <c r="AA14" s="199" t="n">
        <f aca="false">X14/I14*100</f>
        <v>61.2244897959184</v>
      </c>
      <c r="AB14" s="199" t="n">
        <f aca="false">COUNTIFS(S2!E$5:E$64,"M",Ave!O5:O64,"&gt;=85")</f>
        <v>4</v>
      </c>
      <c r="AC14" s="199" t="n">
        <f aca="false">COUNTIFS(S2!E$5:E$64,"F",Ave!O5:O64,"&gt;=85")</f>
        <v>6</v>
      </c>
      <c r="AD14" s="199" t="n">
        <f aca="false">AB14+AC14</f>
        <v>10</v>
      </c>
      <c r="AE14" s="199" t="n">
        <f aca="false">AB14/G14*100</f>
        <v>15.3846153846154</v>
      </c>
      <c r="AF14" s="199" t="n">
        <f aca="false">AC14/H14*100</f>
        <v>26.0869565217391</v>
      </c>
      <c r="AG14" s="199" t="n">
        <f aca="false">AD14/I14*100</f>
        <v>20.4081632653061</v>
      </c>
      <c r="AH14" s="197"/>
      <c r="AI14" s="197"/>
      <c r="AJ14" s="197"/>
      <c r="AK14" s="197"/>
      <c r="AL14" s="197"/>
      <c r="AM14" s="197"/>
      <c r="AN14" s="197"/>
      <c r="AO14" s="197"/>
      <c r="AP14" s="197"/>
      <c r="AQ14" s="197"/>
      <c r="AR14" s="197"/>
      <c r="AS14" s="197"/>
      <c r="AT14" s="197"/>
      <c r="AU14" s="197"/>
      <c r="AV14" s="197"/>
      <c r="AW14" s="197"/>
      <c r="AX14" s="197"/>
      <c r="AY14" s="197"/>
      <c r="AZ14" s="197"/>
      <c r="BA14" s="197"/>
      <c r="BB14" s="197"/>
      <c r="BC14" s="197"/>
      <c r="BD14" s="197"/>
      <c r="BE14" s="197"/>
      <c r="BF14" s="197"/>
      <c r="BG14" s="197"/>
      <c r="BH14" s="197"/>
      <c r="BI14" s="197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7"/>
      <c r="BW14" s="197"/>
      <c r="BX14" s="197"/>
      <c r="BY14" s="197"/>
      <c r="BZ14" s="197"/>
      <c r="CA14" s="197"/>
    </row>
    <row r="15" s="197" customFormat="true" ht="15" hidden="false" customHeight="false" outlineLevel="0" collapsed="false"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</row>
    <row r="16" s="74" customFormat="true" ht="15" hidden="false" customHeight="false" outlineLevel="0" collapsed="false">
      <c r="C16" s="204"/>
      <c r="D16" s="204" t="s">
        <v>134</v>
      </c>
      <c r="E16" s="204" t="s">
        <v>135</v>
      </c>
      <c r="F16" s="204" t="s">
        <v>136</v>
      </c>
    </row>
    <row r="17" s="74" customFormat="true" ht="15" hidden="false" customHeight="false" outlineLevel="0" collapsed="false">
      <c r="C17" s="205" t="s">
        <v>137</v>
      </c>
      <c r="D17" s="205" t="n">
        <f aca="false">COUNTIFS(Roster!E5:E245,"M",Roster!S5:S245,"ተዛውሯል")</f>
        <v>26</v>
      </c>
      <c r="E17" s="205" t="n">
        <f aca="false">COUNTIFS(Roster!E5:E245,"F",Roster!S5:S245,"ተዛውራለች")</f>
        <v>22</v>
      </c>
      <c r="F17" s="205" t="n">
        <f aca="false">D17+E17</f>
        <v>48</v>
      </c>
      <c r="N17" s="74" t="s">
        <v>131</v>
      </c>
    </row>
    <row r="18" s="74" customFormat="true" ht="15" hidden="false" customHeight="false" outlineLevel="0" collapsed="false">
      <c r="C18" s="205" t="s">
        <v>138</v>
      </c>
      <c r="D18" s="205" t="n">
        <f aca="false">COUNTIFS(Roster!E5:E245,"M",Roster!S5:S245,"አልተዛወረም")</f>
        <v>0</v>
      </c>
      <c r="E18" s="205" t="n">
        <f aca="false">COUNTIFS(Roster!E5:E245,"F",Roster!S5:S245,"አልተዛወረችም")</f>
        <v>1</v>
      </c>
      <c r="F18" s="205" t="n">
        <f aca="false">D18+E18</f>
        <v>1</v>
      </c>
      <c r="N18" s="74" t="s">
        <v>132</v>
      </c>
    </row>
    <row r="19" s="74" customFormat="true" ht="15" hidden="false" customHeight="false" outlineLevel="0" collapsed="false">
      <c r="C19" s="205" t="s">
        <v>139</v>
      </c>
      <c r="D19" s="205" t="n">
        <f aca="false">COUNTIFS(Roster!E5:E245,"M",Roster!S5:S245,"-")</f>
        <v>0</v>
      </c>
      <c r="E19" s="205" t="n">
        <f aca="false">COUNTIFS(Roster!E5:E245,"F",Roster!S5:S245,"-")</f>
        <v>1</v>
      </c>
      <c r="F19" s="205" t="n">
        <f aca="false">D19+E19</f>
        <v>1</v>
      </c>
    </row>
    <row r="20" s="74" customFormat="true" ht="15" hidden="false" customHeight="false" outlineLevel="0" collapsed="false">
      <c r="C20" s="205" t="s">
        <v>140</v>
      </c>
      <c r="D20" s="205" t="n">
        <f aca="false">SUM(D17:D19)</f>
        <v>26</v>
      </c>
      <c r="E20" s="205" t="n">
        <f aca="false">SUM(E17:E19)</f>
        <v>24</v>
      </c>
      <c r="F20" s="205" t="n">
        <f aca="false">SUM(F17:F19)</f>
        <v>50</v>
      </c>
    </row>
    <row r="21" s="74" customFormat="true" ht="15" hidden="false" customHeight="false" outlineLevel="0" collapsed="false"/>
    <row r="22" s="74" customFormat="true" ht="15" hidden="false" customHeight="false" outlineLevel="0" collapsed="false"/>
    <row r="23" s="74" customFormat="true" ht="15" hidden="false" customHeight="false" outlineLevel="0" collapsed="false"/>
    <row r="24" s="74" customFormat="true" ht="15" hidden="false" customHeight="false" outlineLevel="0" collapsed="false"/>
    <row r="25" s="74" customFormat="true" ht="15" hidden="false" customHeight="false" outlineLevel="0" collapsed="false"/>
    <row r="26" s="74" customFormat="true" ht="15" hidden="false" customHeight="false" outlineLevel="0" collapsed="false"/>
    <row r="27" s="74" customFormat="true" ht="15" hidden="false" customHeight="false" outlineLevel="0" collapsed="false"/>
    <row r="28" s="74" customFormat="true" ht="15" hidden="false" customHeight="false" outlineLevel="0" collapsed="false"/>
    <row r="29" s="202" customFormat="true" ht="15" hidden="false" customHeight="false" outlineLevel="0" collapsed="false">
      <c r="A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</row>
    <row r="30" s="202" customFormat="true" ht="15" hidden="false" customHeight="false" outlineLevel="0" collapsed="false">
      <c r="A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</row>
    <row r="31" s="202" customFormat="true" ht="15" hidden="false" customHeight="false" outlineLevel="0" collapsed="false">
      <c r="A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</row>
    <row r="32" s="202" customFormat="true" ht="15" hidden="false" customHeight="false" outlineLevel="0" collapsed="false">
      <c r="A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</row>
    <row r="33" s="202" customFormat="true" ht="15" hidden="false" customHeight="false" outlineLevel="0" collapsed="false">
      <c r="A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</row>
    <row r="34" s="202" customFormat="true" ht="15" hidden="false" customHeight="false" outlineLevel="0" collapsed="false">
      <c r="A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</row>
    <row r="35" s="202" customFormat="true" ht="15" hidden="false" customHeight="false" outlineLevel="0" collapsed="false">
      <c r="A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</row>
    <row r="36" s="202" customFormat="true" ht="15" hidden="false" customHeight="false" outlineLevel="0" collapsed="false">
      <c r="A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4"/>
      <c r="BP36" s="74"/>
      <c r="BQ36" s="74"/>
      <c r="BR36" s="74"/>
      <c r="BS36" s="74"/>
      <c r="BT36" s="74"/>
      <c r="BU36" s="74"/>
      <c r="BV36" s="74"/>
      <c r="BW36" s="74"/>
      <c r="BX36" s="74"/>
      <c r="BY36" s="74"/>
      <c r="BZ36" s="74"/>
      <c r="CA36" s="74"/>
    </row>
    <row r="37" s="202" customFormat="true" ht="15" hidden="false" customHeight="false" outlineLevel="0" collapsed="false">
      <c r="A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4"/>
      <c r="BP37" s="74"/>
      <c r="BQ37" s="74"/>
      <c r="BR37" s="74"/>
      <c r="BS37" s="74"/>
      <c r="BT37" s="74"/>
      <c r="BU37" s="74"/>
      <c r="BV37" s="74"/>
      <c r="BW37" s="74"/>
      <c r="BX37" s="74"/>
      <c r="BY37" s="74"/>
      <c r="BZ37" s="74"/>
      <c r="CA37" s="74"/>
    </row>
    <row r="38" s="202" customFormat="true" ht="15" hidden="false" customHeight="false" outlineLevel="0" collapsed="false">
      <c r="A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</row>
    <row r="39" s="202" customFormat="true" ht="15" hidden="false" customHeight="false" outlineLevel="0" collapsed="false">
      <c r="A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  <c r="BL39" s="74"/>
      <c r="BM39" s="74"/>
      <c r="BN39" s="74"/>
      <c r="BO39" s="74"/>
      <c r="BP39" s="74"/>
      <c r="BQ39" s="74"/>
      <c r="BR39" s="74"/>
      <c r="BS39" s="74"/>
      <c r="BT39" s="74"/>
      <c r="BU39" s="74"/>
      <c r="BV39" s="74"/>
      <c r="BW39" s="74"/>
      <c r="BX39" s="74"/>
      <c r="BY39" s="74"/>
      <c r="BZ39" s="74"/>
      <c r="CA39" s="74"/>
    </row>
    <row r="40" s="202" customFormat="true" ht="15" hidden="false" customHeight="false" outlineLevel="0" collapsed="false">
      <c r="A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</row>
    <row r="41" s="202" customFormat="true" ht="15" hidden="false" customHeight="false" outlineLevel="0" collapsed="false">
      <c r="A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</row>
    <row r="42" s="202" customFormat="true" ht="15" hidden="false" customHeight="false" outlineLevel="0" collapsed="false">
      <c r="A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</row>
    <row r="43" s="202" customFormat="true" ht="15" hidden="false" customHeight="false" outlineLevel="0" collapsed="false">
      <c r="A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</row>
    <row r="44" s="202" customFormat="true" ht="15" hidden="false" customHeight="false" outlineLevel="0" collapsed="false">
      <c r="A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</row>
    <row r="45" s="202" customFormat="true" ht="15" hidden="false" customHeight="false" outlineLevel="0" collapsed="false">
      <c r="A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4"/>
      <c r="BP45" s="74"/>
      <c r="BQ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</row>
    <row r="46" s="202" customFormat="true" ht="15" hidden="false" customHeight="false" outlineLevel="0" collapsed="false">
      <c r="A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74"/>
      <c r="BL46" s="74"/>
      <c r="BM46" s="74"/>
      <c r="BN46" s="74"/>
      <c r="BO46" s="74"/>
      <c r="BP46" s="74"/>
      <c r="BQ46" s="74"/>
      <c r="BR46" s="74"/>
      <c r="BS46" s="74"/>
      <c r="BT46" s="74"/>
      <c r="BU46" s="74"/>
      <c r="BV46" s="74"/>
      <c r="BW46" s="74"/>
      <c r="BX46" s="74"/>
      <c r="BY46" s="74"/>
      <c r="BZ46" s="74"/>
      <c r="CA46" s="74"/>
    </row>
    <row r="47" s="202" customFormat="true" ht="15" hidden="false" customHeight="false" outlineLevel="0" collapsed="false">
      <c r="A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  <c r="BQ47" s="74"/>
      <c r="BR47" s="74"/>
      <c r="BS47" s="74"/>
      <c r="BT47" s="74"/>
      <c r="BU47" s="74"/>
      <c r="BV47" s="74"/>
      <c r="BW47" s="74"/>
      <c r="BX47" s="74"/>
      <c r="BY47" s="74"/>
      <c r="BZ47" s="74"/>
      <c r="CA47" s="74"/>
    </row>
    <row r="48" s="202" customFormat="true" ht="15" hidden="false" customHeight="false" outlineLevel="0" collapsed="false">
      <c r="A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  <c r="BM48" s="74"/>
      <c r="BN48" s="74"/>
      <c r="BO48" s="74"/>
      <c r="BP48" s="74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</row>
    <row r="49" s="202" customFormat="true" ht="15" hidden="false" customHeight="false" outlineLevel="0" collapsed="false">
      <c r="A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4"/>
      <c r="BM49" s="74"/>
      <c r="BN49" s="74"/>
      <c r="BO49" s="74"/>
      <c r="BP49" s="74"/>
      <c r="BQ49" s="74"/>
      <c r="BR49" s="74"/>
      <c r="BS49" s="74"/>
      <c r="BT49" s="74"/>
      <c r="BU49" s="74"/>
      <c r="BV49" s="74"/>
      <c r="BW49" s="74"/>
      <c r="BX49" s="74"/>
      <c r="BY49" s="74"/>
      <c r="BZ49" s="74"/>
      <c r="CA49" s="74"/>
    </row>
    <row r="50" s="202" customFormat="true" ht="15" hidden="false" customHeight="false" outlineLevel="0" collapsed="false">
      <c r="A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</row>
    <row r="51" s="202" customFormat="true" ht="15" hidden="false" customHeight="false" outlineLevel="0" collapsed="false">
      <c r="A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4"/>
      <c r="BP51" s="74"/>
      <c r="BQ51" s="74"/>
      <c r="BR51" s="74"/>
      <c r="BS51" s="74"/>
      <c r="BT51" s="74"/>
      <c r="BU51" s="74"/>
      <c r="BV51" s="74"/>
      <c r="BW51" s="74"/>
      <c r="BX51" s="74"/>
      <c r="BY51" s="74"/>
      <c r="BZ51" s="74"/>
      <c r="CA51" s="74"/>
    </row>
    <row r="52" s="202" customFormat="true" ht="15" hidden="false" customHeight="false" outlineLevel="0" collapsed="false">
      <c r="A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</row>
    <row r="53" s="202" customFormat="true" ht="15" hidden="false" customHeight="false" outlineLevel="0" collapsed="false">
      <c r="A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</row>
    <row r="54" s="202" customFormat="true" ht="15" hidden="false" customHeight="false" outlineLevel="0" collapsed="false">
      <c r="A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</row>
    <row r="55" s="202" customFormat="true" ht="15" hidden="false" customHeight="false" outlineLevel="0" collapsed="false">
      <c r="A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  <c r="CA55" s="74"/>
    </row>
    <row r="56" s="202" customFormat="true" ht="15" hidden="false" customHeight="false" outlineLevel="0" collapsed="false">
      <c r="A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/>
      <c r="BO56" s="74"/>
      <c r="BP56" s="74"/>
      <c r="BQ56" s="74"/>
      <c r="BR56" s="74"/>
      <c r="BS56" s="74"/>
      <c r="BT56" s="74"/>
      <c r="BU56" s="74"/>
      <c r="BV56" s="74"/>
      <c r="BW56" s="74"/>
      <c r="BX56" s="74"/>
      <c r="BY56" s="74"/>
      <c r="BZ56" s="74"/>
      <c r="CA56" s="74"/>
    </row>
    <row r="57" s="202" customFormat="true" ht="15" hidden="false" customHeight="false" outlineLevel="0" collapsed="false">
      <c r="A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  <c r="BL57" s="74"/>
      <c r="BM57" s="74"/>
      <c r="BN57" s="74"/>
      <c r="BO57" s="74"/>
      <c r="BP57" s="74"/>
      <c r="BQ57" s="74"/>
      <c r="BR57" s="74"/>
      <c r="BS57" s="74"/>
      <c r="BT57" s="74"/>
      <c r="BU57" s="74"/>
      <c r="BV57" s="74"/>
      <c r="BW57" s="74"/>
      <c r="BX57" s="74"/>
      <c r="BY57" s="74"/>
      <c r="BZ57" s="74"/>
      <c r="CA57" s="74"/>
    </row>
    <row r="58" s="202" customFormat="true" ht="15" hidden="false" customHeight="false" outlineLevel="0" collapsed="false">
      <c r="A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74"/>
      <c r="BI58" s="74"/>
      <c r="BJ58" s="74"/>
      <c r="BK58" s="74"/>
      <c r="BL58" s="74"/>
      <c r="BM58" s="74"/>
      <c r="BN58" s="74"/>
      <c r="BO58" s="74"/>
      <c r="BP58" s="74"/>
      <c r="BQ58" s="74"/>
      <c r="BR58" s="74"/>
      <c r="BS58" s="74"/>
      <c r="BT58" s="74"/>
      <c r="BU58" s="74"/>
      <c r="BV58" s="74"/>
      <c r="BW58" s="74"/>
      <c r="BX58" s="74"/>
      <c r="BY58" s="74"/>
      <c r="BZ58" s="74"/>
      <c r="CA58" s="74"/>
    </row>
    <row r="59" s="202" customFormat="true" ht="15" hidden="false" customHeight="false" outlineLevel="0" collapsed="false">
      <c r="A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74"/>
      <c r="BM59" s="74"/>
      <c r="BN59" s="74"/>
      <c r="BO59" s="74"/>
      <c r="BP59" s="74"/>
      <c r="BQ59" s="74"/>
      <c r="BR59" s="74"/>
      <c r="BS59" s="74"/>
      <c r="BT59" s="74"/>
      <c r="BU59" s="74"/>
      <c r="BV59" s="74"/>
      <c r="BW59" s="74"/>
      <c r="BX59" s="74"/>
      <c r="BY59" s="74"/>
      <c r="BZ59" s="74"/>
      <c r="CA59" s="74"/>
    </row>
    <row r="60" s="202" customFormat="true" ht="15" hidden="false" customHeight="false" outlineLevel="0" collapsed="false">
      <c r="A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74"/>
      <c r="BM60" s="74"/>
      <c r="BN60" s="74"/>
      <c r="BO60" s="74"/>
      <c r="BP60" s="74"/>
      <c r="BQ60" s="74"/>
      <c r="BR60" s="74"/>
      <c r="BS60" s="74"/>
      <c r="BT60" s="74"/>
      <c r="BU60" s="74"/>
      <c r="BV60" s="74"/>
      <c r="BW60" s="74"/>
      <c r="BX60" s="74"/>
      <c r="BY60" s="74"/>
      <c r="BZ60" s="74"/>
      <c r="CA60" s="74"/>
    </row>
    <row r="61" s="202" customFormat="true" ht="15" hidden="false" customHeight="false" outlineLevel="0" collapsed="false">
      <c r="A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74"/>
      <c r="BL61" s="74"/>
      <c r="BM61" s="74"/>
      <c r="BN61" s="74"/>
      <c r="BO61" s="74"/>
      <c r="BP61" s="74"/>
      <c r="BQ61" s="74"/>
      <c r="BR61" s="74"/>
      <c r="BS61" s="74"/>
      <c r="BT61" s="74"/>
      <c r="BU61" s="74"/>
      <c r="BV61" s="74"/>
      <c r="BW61" s="74"/>
      <c r="BX61" s="74"/>
      <c r="BY61" s="74"/>
      <c r="BZ61" s="74"/>
      <c r="CA61" s="74"/>
    </row>
    <row r="62" s="202" customFormat="true" ht="15" hidden="false" customHeight="false" outlineLevel="0" collapsed="false">
      <c r="A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4"/>
      <c r="BI62" s="74"/>
      <c r="BJ62" s="74"/>
      <c r="BK62" s="74"/>
      <c r="BL62" s="74"/>
      <c r="BM62" s="74"/>
      <c r="BN62" s="74"/>
      <c r="BO62" s="74"/>
      <c r="BP62" s="74"/>
      <c r="BQ62" s="74"/>
      <c r="BR62" s="74"/>
      <c r="BS62" s="74"/>
      <c r="BT62" s="74"/>
      <c r="BU62" s="74"/>
      <c r="BV62" s="74"/>
      <c r="BW62" s="74"/>
      <c r="BX62" s="74"/>
      <c r="BY62" s="74"/>
      <c r="BZ62" s="74"/>
      <c r="CA62" s="74"/>
    </row>
    <row r="63" s="202" customFormat="true" ht="15" hidden="false" customHeight="false" outlineLevel="0" collapsed="false">
      <c r="A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74"/>
      <c r="AY63" s="74"/>
      <c r="AZ63" s="74"/>
      <c r="BA63" s="74"/>
      <c r="BB63" s="74"/>
      <c r="BC63" s="74"/>
      <c r="BD63" s="74"/>
      <c r="BE63" s="74"/>
      <c r="BF63" s="74"/>
      <c r="BG63" s="74"/>
      <c r="BH63" s="74"/>
      <c r="BI63" s="74"/>
      <c r="BJ63" s="74"/>
      <c r="BK63" s="74"/>
      <c r="BL63" s="74"/>
      <c r="BM63" s="74"/>
      <c r="BN63" s="74"/>
      <c r="BO63" s="74"/>
      <c r="BP63" s="74"/>
      <c r="BQ63" s="74"/>
      <c r="BR63" s="74"/>
      <c r="BS63" s="74"/>
      <c r="BT63" s="74"/>
      <c r="BU63" s="74"/>
      <c r="BV63" s="74"/>
      <c r="BW63" s="74"/>
      <c r="BX63" s="74"/>
      <c r="BY63" s="74"/>
      <c r="BZ63" s="74"/>
      <c r="CA63" s="74"/>
    </row>
    <row r="64" s="202" customFormat="true" ht="15" hidden="false" customHeight="false" outlineLevel="0" collapsed="false">
      <c r="A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4"/>
      <c r="BC64" s="74"/>
      <c r="BD64" s="74"/>
      <c r="BE64" s="74"/>
      <c r="BF64" s="74"/>
      <c r="BG64" s="74"/>
      <c r="BH64" s="74"/>
      <c r="BI64" s="74"/>
      <c r="BJ64" s="74"/>
      <c r="BK64" s="74"/>
      <c r="BL64" s="74"/>
      <c r="BM64" s="74"/>
      <c r="BN64" s="74"/>
      <c r="BO64" s="74"/>
      <c r="BP64" s="74"/>
      <c r="BQ64" s="74"/>
      <c r="BR64" s="74"/>
      <c r="BS64" s="74"/>
      <c r="BT64" s="74"/>
      <c r="BU64" s="74"/>
      <c r="BV64" s="74"/>
      <c r="BW64" s="74"/>
      <c r="BX64" s="74"/>
      <c r="BY64" s="74"/>
      <c r="BZ64" s="74"/>
      <c r="CA64" s="74"/>
    </row>
    <row r="65" s="202" customFormat="true" ht="15" hidden="false" customHeight="false" outlineLevel="0" collapsed="false">
      <c r="A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4"/>
      <c r="BC65" s="74"/>
      <c r="BD65" s="74"/>
      <c r="BE65" s="74"/>
      <c r="BF65" s="74"/>
      <c r="BG65" s="74"/>
      <c r="BH65" s="74"/>
      <c r="BI65" s="74"/>
      <c r="BJ65" s="74"/>
      <c r="BK65" s="74"/>
      <c r="BL65" s="74"/>
      <c r="BM65" s="74"/>
      <c r="BN65" s="74"/>
      <c r="BO65" s="74"/>
      <c r="BP65" s="74"/>
      <c r="BQ65" s="74"/>
      <c r="BR65" s="74"/>
      <c r="BS65" s="74"/>
      <c r="BT65" s="74"/>
      <c r="BU65" s="74"/>
      <c r="BV65" s="74"/>
      <c r="BW65" s="74"/>
      <c r="BX65" s="74"/>
      <c r="BY65" s="74"/>
      <c r="BZ65" s="74"/>
      <c r="CA65" s="74"/>
    </row>
    <row r="66" s="202" customFormat="true" ht="15" hidden="false" customHeight="false" outlineLevel="0" collapsed="false">
      <c r="A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  <c r="AZ66" s="74"/>
      <c r="BA66" s="74"/>
      <c r="BB66" s="74"/>
      <c r="BC66" s="74"/>
      <c r="BD66" s="74"/>
      <c r="BE66" s="74"/>
      <c r="BF66" s="74"/>
      <c r="BG66" s="74"/>
      <c r="BH66" s="74"/>
      <c r="BI66" s="74"/>
      <c r="BJ66" s="74"/>
      <c r="BK66" s="74"/>
      <c r="BL66" s="74"/>
      <c r="BM66" s="74"/>
      <c r="BN66" s="74"/>
      <c r="BO66" s="74"/>
      <c r="BP66" s="74"/>
      <c r="BQ66" s="74"/>
      <c r="BR66" s="74"/>
      <c r="BS66" s="74"/>
      <c r="BT66" s="74"/>
      <c r="BU66" s="74"/>
      <c r="BV66" s="74"/>
      <c r="BW66" s="74"/>
      <c r="BX66" s="74"/>
      <c r="BY66" s="74"/>
      <c r="BZ66" s="74"/>
      <c r="CA66" s="74"/>
    </row>
    <row r="67" s="202" customFormat="true" ht="15" hidden="false" customHeight="false" outlineLevel="0" collapsed="false">
      <c r="A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  <c r="AZ67" s="74"/>
      <c r="BA67" s="74"/>
      <c r="BB67" s="74"/>
      <c r="BC67" s="74"/>
      <c r="BD67" s="74"/>
      <c r="BE67" s="74"/>
      <c r="BF67" s="74"/>
      <c r="BG67" s="74"/>
      <c r="BH67" s="74"/>
      <c r="BI67" s="74"/>
      <c r="BJ67" s="74"/>
      <c r="BK67" s="74"/>
      <c r="BL67" s="74"/>
      <c r="BM67" s="74"/>
      <c r="BN67" s="74"/>
      <c r="BO67" s="74"/>
      <c r="BP67" s="74"/>
      <c r="BQ67" s="74"/>
      <c r="BR67" s="74"/>
      <c r="BS67" s="74"/>
      <c r="BT67" s="74"/>
      <c r="BU67" s="74"/>
      <c r="BV67" s="74"/>
      <c r="BW67" s="74"/>
      <c r="BX67" s="74"/>
      <c r="BY67" s="74"/>
      <c r="BZ67" s="74"/>
      <c r="CA67" s="74"/>
    </row>
    <row r="68" s="202" customFormat="true" ht="15" hidden="false" customHeight="false" outlineLevel="0" collapsed="false">
      <c r="A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  <c r="AZ68" s="74"/>
      <c r="BA68" s="74"/>
      <c r="BB68" s="74"/>
      <c r="BC68" s="74"/>
      <c r="BD68" s="74"/>
      <c r="BE68" s="74"/>
      <c r="BF68" s="74"/>
      <c r="BG68" s="74"/>
      <c r="BH68" s="74"/>
      <c r="BI68" s="74"/>
      <c r="BJ68" s="74"/>
      <c r="BK68" s="74"/>
      <c r="BL68" s="74"/>
      <c r="BM68" s="74"/>
      <c r="BN68" s="74"/>
      <c r="BO68" s="74"/>
      <c r="BP68" s="74"/>
      <c r="BQ68" s="74"/>
      <c r="BR68" s="74"/>
      <c r="BS68" s="74"/>
      <c r="BT68" s="74"/>
      <c r="BU68" s="74"/>
      <c r="BV68" s="74"/>
      <c r="BW68" s="74"/>
      <c r="BX68" s="74"/>
      <c r="BY68" s="74"/>
      <c r="BZ68" s="74"/>
      <c r="CA68" s="74"/>
    </row>
    <row r="69" s="202" customFormat="true" ht="15" hidden="false" customHeight="false" outlineLevel="0" collapsed="false">
      <c r="A69" s="74"/>
      <c r="AH69" s="74"/>
      <c r="AI69" s="74"/>
      <c r="AJ69" s="74"/>
      <c r="AK69" s="74"/>
      <c r="AL69" s="74"/>
      <c r="AM69" s="74"/>
      <c r="AN69" s="74"/>
      <c r="AO69" s="74"/>
      <c r="AP69" s="74"/>
      <c r="AQ69" s="74"/>
      <c r="AR69" s="74"/>
      <c r="AS69" s="74"/>
      <c r="AT69" s="74"/>
      <c r="AU69" s="74"/>
      <c r="AV69" s="74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4"/>
      <c r="BH69" s="74"/>
      <c r="BI69" s="74"/>
      <c r="BJ69" s="74"/>
      <c r="BK69" s="74"/>
      <c r="BL69" s="74"/>
      <c r="BM69" s="74"/>
      <c r="BN69" s="74"/>
      <c r="BO69" s="74"/>
      <c r="BP69" s="74"/>
      <c r="BQ69" s="74"/>
      <c r="BR69" s="74"/>
      <c r="BS69" s="74"/>
      <c r="BT69" s="74"/>
      <c r="BU69" s="74"/>
      <c r="BV69" s="74"/>
      <c r="BW69" s="74"/>
      <c r="BX69" s="74"/>
      <c r="BY69" s="74"/>
      <c r="BZ69" s="74"/>
      <c r="CA69" s="74"/>
    </row>
    <row r="70" s="202" customFormat="true" ht="15" hidden="false" customHeight="false" outlineLevel="0" collapsed="false">
      <c r="A70" s="74"/>
      <c r="AH70" s="74"/>
      <c r="AI70" s="74"/>
      <c r="AJ70" s="74"/>
      <c r="AK70" s="74"/>
      <c r="AL70" s="74"/>
      <c r="AM70" s="74"/>
      <c r="AN70" s="74"/>
      <c r="AO70" s="74"/>
      <c r="AP70" s="74"/>
      <c r="AQ70" s="74"/>
      <c r="AR70" s="74"/>
      <c r="AS70" s="74"/>
      <c r="AT70" s="74"/>
      <c r="AU70" s="74"/>
      <c r="AV70" s="74"/>
      <c r="AW70" s="74"/>
      <c r="AX70" s="74"/>
      <c r="AY70" s="74"/>
      <c r="AZ70" s="74"/>
      <c r="BA70" s="74"/>
      <c r="BB70" s="74"/>
      <c r="BC70" s="74"/>
      <c r="BD70" s="74"/>
      <c r="BE70" s="74"/>
      <c r="BF70" s="74"/>
      <c r="BG70" s="74"/>
      <c r="BH70" s="74"/>
      <c r="BI70" s="74"/>
      <c r="BJ70" s="74"/>
      <c r="BK70" s="74"/>
      <c r="BL70" s="74"/>
      <c r="BM70" s="74"/>
      <c r="BN70" s="74"/>
      <c r="BO70" s="74"/>
      <c r="BP70" s="74"/>
      <c r="BQ70" s="74"/>
      <c r="BR70" s="74"/>
      <c r="BS70" s="74"/>
      <c r="BT70" s="74"/>
      <c r="BU70" s="74"/>
      <c r="BV70" s="74"/>
      <c r="BW70" s="74"/>
      <c r="BX70" s="74"/>
      <c r="BY70" s="74"/>
      <c r="BZ70" s="74"/>
      <c r="CA70" s="74"/>
    </row>
    <row r="71" s="202" customFormat="true" ht="15" hidden="false" customHeight="false" outlineLevel="0" collapsed="false">
      <c r="A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4"/>
      <c r="BE71" s="74"/>
      <c r="BF71" s="74"/>
      <c r="BG71" s="74"/>
      <c r="BH71" s="74"/>
      <c r="BI71" s="74"/>
      <c r="BJ71" s="74"/>
      <c r="BK71" s="74"/>
      <c r="BL71" s="74"/>
      <c r="BM71" s="74"/>
      <c r="BN71" s="74"/>
      <c r="BO71" s="74"/>
      <c r="BP71" s="74"/>
      <c r="BQ71" s="74"/>
      <c r="BR71" s="74"/>
      <c r="BS71" s="74"/>
      <c r="BT71" s="74"/>
      <c r="BU71" s="74"/>
      <c r="BV71" s="74"/>
      <c r="BW71" s="74"/>
      <c r="BX71" s="74"/>
      <c r="BY71" s="74"/>
      <c r="BZ71" s="74"/>
      <c r="CA71" s="74"/>
    </row>
    <row r="72" s="202" customFormat="true" ht="15" hidden="false" customHeight="false" outlineLevel="0" collapsed="false">
      <c r="A72" s="74"/>
      <c r="AH72" s="74"/>
      <c r="AI72" s="74"/>
      <c r="AJ72" s="74"/>
      <c r="AK72" s="74"/>
      <c r="AL72" s="74"/>
      <c r="AM72" s="74"/>
      <c r="AN72" s="74"/>
      <c r="AO72" s="74"/>
      <c r="AP72" s="74"/>
      <c r="AQ72" s="74"/>
      <c r="AR72" s="74"/>
      <c r="AS72" s="74"/>
      <c r="AT72" s="74"/>
      <c r="AU72" s="74"/>
      <c r="AV72" s="74"/>
      <c r="AW72" s="74"/>
      <c r="AX72" s="74"/>
      <c r="AY72" s="74"/>
      <c r="AZ72" s="74"/>
      <c r="BA72" s="74"/>
      <c r="BB72" s="74"/>
      <c r="BC72" s="74"/>
      <c r="BD72" s="74"/>
      <c r="BE72" s="74"/>
      <c r="BF72" s="74"/>
      <c r="BG72" s="74"/>
      <c r="BH72" s="74"/>
      <c r="BI72" s="74"/>
      <c r="BJ72" s="74"/>
      <c r="BK72" s="74"/>
      <c r="BL72" s="74"/>
      <c r="BM72" s="74"/>
      <c r="BN72" s="74"/>
      <c r="BO72" s="74"/>
      <c r="BP72" s="74"/>
      <c r="BQ72" s="74"/>
      <c r="BR72" s="74"/>
      <c r="BS72" s="74"/>
      <c r="BT72" s="74"/>
      <c r="BU72" s="74"/>
      <c r="BV72" s="74"/>
      <c r="BW72" s="74"/>
      <c r="BX72" s="74"/>
      <c r="BY72" s="74"/>
      <c r="BZ72" s="74"/>
      <c r="CA72" s="74"/>
    </row>
    <row r="73" s="202" customFormat="true" ht="15" hidden="false" customHeight="false" outlineLevel="0" collapsed="false">
      <c r="A73" s="74"/>
      <c r="AH73" s="74"/>
      <c r="AI73" s="74"/>
      <c r="AJ73" s="74"/>
      <c r="AK73" s="74"/>
      <c r="AL73" s="74"/>
      <c r="AM73" s="74"/>
      <c r="AN73" s="74"/>
      <c r="AO73" s="74"/>
      <c r="AP73" s="74"/>
      <c r="AQ73" s="74"/>
      <c r="AR73" s="74"/>
      <c r="AS73" s="74"/>
      <c r="AT73" s="74"/>
      <c r="AU73" s="74"/>
      <c r="AV73" s="74"/>
      <c r="AW73" s="74"/>
      <c r="AX73" s="74"/>
      <c r="AY73" s="74"/>
      <c r="AZ73" s="74"/>
      <c r="BA73" s="74"/>
      <c r="BB73" s="74"/>
      <c r="BC73" s="74"/>
      <c r="BD73" s="74"/>
      <c r="BE73" s="74"/>
      <c r="BF73" s="74"/>
      <c r="BG73" s="74"/>
      <c r="BH73" s="74"/>
      <c r="BI73" s="74"/>
      <c r="BJ73" s="74"/>
      <c r="BK73" s="74"/>
      <c r="BL73" s="74"/>
      <c r="BM73" s="74"/>
      <c r="BN73" s="74"/>
      <c r="BO73" s="74"/>
      <c r="BP73" s="74"/>
      <c r="BQ73" s="74"/>
      <c r="BR73" s="74"/>
      <c r="BS73" s="74"/>
      <c r="BT73" s="74"/>
      <c r="BU73" s="74"/>
      <c r="BV73" s="74"/>
      <c r="BW73" s="74"/>
      <c r="BX73" s="74"/>
      <c r="BY73" s="74"/>
      <c r="BZ73" s="74"/>
      <c r="CA73" s="74"/>
    </row>
    <row r="74" s="202" customFormat="true" ht="15" hidden="false" customHeight="false" outlineLevel="0" collapsed="false">
      <c r="A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4"/>
      <c r="BB74" s="74"/>
      <c r="BC74" s="74"/>
      <c r="BD74" s="74"/>
      <c r="BE74" s="74"/>
      <c r="BF74" s="74"/>
      <c r="BG74" s="74"/>
      <c r="BH74" s="74"/>
      <c r="BI74" s="74"/>
      <c r="BJ74" s="74"/>
      <c r="BK74" s="74"/>
      <c r="BL74" s="74"/>
      <c r="BM74" s="74"/>
      <c r="BN74" s="74"/>
      <c r="BO74" s="74"/>
      <c r="BP74" s="74"/>
      <c r="BQ74" s="74"/>
      <c r="BR74" s="74"/>
      <c r="BS74" s="74"/>
      <c r="BT74" s="74"/>
      <c r="BU74" s="74"/>
      <c r="BV74" s="74"/>
      <c r="BW74" s="74"/>
      <c r="BX74" s="74"/>
      <c r="BY74" s="74"/>
      <c r="BZ74" s="74"/>
      <c r="CA74" s="74"/>
    </row>
    <row r="75" s="202" customFormat="true" ht="15" hidden="false" customHeight="false" outlineLevel="0" collapsed="false">
      <c r="A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4"/>
      <c r="BC75" s="74"/>
      <c r="BD75" s="74"/>
      <c r="BE75" s="74"/>
      <c r="BF75" s="74"/>
      <c r="BG75" s="74"/>
      <c r="BH75" s="74"/>
      <c r="BI75" s="74"/>
      <c r="BJ75" s="74"/>
      <c r="BK75" s="74"/>
      <c r="BL75" s="74"/>
      <c r="BM75" s="74"/>
      <c r="BN75" s="74"/>
      <c r="BO75" s="74"/>
      <c r="BP75" s="74"/>
      <c r="BQ75" s="74"/>
      <c r="BR75" s="74"/>
      <c r="BS75" s="74"/>
      <c r="BT75" s="74"/>
      <c r="BU75" s="74"/>
      <c r="BV75" s="74"/>
      <c r="BW75" s="74"/>
      <c r="BX75" s="74"/>
      <c r="BY75" s="74"/>
      <c r="BZ75" s="74"/>
      <c r="CA75" s="74"/>
    </row>
    <row r="76" s="202" customFormat="true" ht="15" hidden="false" customHeight="false" outlineLevel="0" collapsed="false">
      <c r="A76" s="74"/>
      <c r="AH76" s="74"/>
      <c r="AI76" s="74"/>
      <c r="AJ76" s="74"/>
      <c r="AK76" s="74"/>
      <c r="AL76" s="74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4"/>
      <c r="BI76" s="74"/>
      <c r="BJ76" s="74"/>
      <c r="BK76" s="74"/>
      <c r="BL76" s="74"/>
      <c r="BM76" s="74"/>
      <c r="BN76" s="74"/>
      <c r="BO76" s="74"/>
      <c r="BP76" s="74"/>
      <c r="BQ76" s="74"/>
      <c r="BR76" s="74"/>
      <c r="BS76" s="74"/>
      <c r="BT76" s="74"/>
      <c r="BU76" s="74"/>
      <c r="BV76" s="74"/>
      <c r="BW76" s="74"/>
      <c r="BX76" s="74"/>
      <c r="BY76" s="74"/>
      <c r="BZ76" s="74"/>
      <c r="CA76" s="74"/>
    </row>
    <row r="77" s="202" customFormat="true" ht="15" hidden="false" customHeight="false" outlineLevel="0" collapsed="false">
      <c r="A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/>
      <c r="BL77" s="74"/>
      <c r="BM77" s="74"/>
      <c r="BN77" s="74"/>
      <c r="BO77" s="74"/>
      <c r="BP77" s="74"/>
      <c r="BQ77" s="74"/>
      <c r="BR77" s="74"/>
      <c r="BS77" s="74"/>
      <c r="BT77" s="74"/>
      <c r="BU77" s="74"/>
      <c r="BV77" s="74"/>
      <c r="BW77" s="74"/>
      <c r="BX77" s="74"/>
      <c r="BY77" s="74"/>
      <c r="BZ77" s="74"/>
      <c r="CA77" s="74"/>
    </row>
    <row r="78" s="202" customFormat="true" ht="15" hidden="false" customHeight="false" outlineLevel="0" collapsed="false">
      <c r="A78" s="74"/>
      <c r="AH78" s="74"/>
      <c r="AI78" s="74"/>
      <c r="AJ78" s="74"/>
      <c r="AK78" s="74"/>
      <c r="AL78" s="74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4"/>
      <c r="BB78" s="74"/>
      <c r="BC78" s="74"/>
      <c r="BD78" s="74"/>
      <c r="BE78" s="74"/>
      <c r="BF78" s="74"/>
      <c r="BG78" s="74"/>
      <c r="BH78" s="74"/>
      <c r="BI78" s="74"/>
      <c r="BJ78" s="74"/>
      <c r="BK78" s="74"/>
      <c r="BL78" s="74"/>
      <c r="BM78" s="74"/>
      <c r="BN78" s="74"/>
      <c r="BO78" s="74"/>
      <c r="BP78" s="74"/>
      <c r="BQ78" s="74"/>
      <c r="BR78" s="74"/>
      <c r="BS78" s="74"/>
      <c r="BT78" s="74"/>
      <c r="BU78" s="74"/>
      <c r="BV78" s="74"/>
      <c r="BW78" s="74"/>
      <c r="BX78" s="74"/>
      <c r="BY78" s="74"/>
      <c r="BZ78" s="74"/>
      <c r="CA78" s="74"/>
    </row>
    <row r="79" s="202" customFormat="true" ht="15" hidden="false" customHeight="false" outlineLevel="0" collapsed="false">
      <c r="A79" s="74"/>
      <c r="AH79" s="74"/>
      <c r="AI79" s="74"/>
      <c r="AJ79" s="74"/>
      <c r="AK79" s="74"/>
      <c r="AL79" s="74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4"/>
      <c r="BB79" s="74"/>
      <c r="BC79" s="74"/>
      <c r="BD79" s="74"/>
      <c r="BE79" s="74"/>
      <c r="BF79" s="74"/>
      <c r="BG79" s="74"/>
      <c r="BH79" s="74"/>
      <c r="BI79" s="74"/>
      <c r="BJ79" s="74"/>
      <c r="BK79" s="74"/>
      <c r="BL79" s="74"/>
      <c r="BM79" s="74"/>
      <c r="BN79" s="74"/>
      <c r="BO79" s="74"/>
      <c r="BP79" s="74"/>
      <c r="BQ79" s="74"/>
      <c r="BR79" s="74"/>
      <c r="BS79" s="74"/>
      <c r="BT79" s="74"/>
      <c r="BU79" s="74"/>
      <c r="BV79" s="74"/>
      <c r="BW79" s="74"/>
      <c r="BX79" s="74"/>
      <c r="BY79" s="74"/>
      <c r="BZ79" s="74"/>
      <c r="CA79" s="74"/>
    </row>
    <row r="80" s="202" customFormat="true" ht="15" hidden="false" customHeight="false" outlineLevel="0" collapsed="false">
      <c r="A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4"/>
      <c r="BM80" s="74"/>
      <c r="BN80" s="74"/>
      <c r="BO80" s="74"/>
      <c r="BP80" s="74"/>
      <c r="BQ80" s="74"/>
      <c r="BR80" s="74"/>
      <c r="BS80" s="74"/>
      <c r="BT80" s="74"/>
      <c r="BU80" s="74"/>
      <c r="BV80" s="74"/>
      <c r="BW80" s="74"/>
      <c r="BX80" s="74"/>
      <c r="BY80" s="74"/>
      <c r="BZ80" s="74"/>
      <c r="CA80" s="74"/>
    </row>
    <row r="81" s="202" customFormat="true" ht="15" hidden="false" customHeight="false" outlineLevel="0" collapsed="false">
      <c r="A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  <c r="AX81" s="74"/>
      <c r="AY81" s="74"/>
      <c r="AZ81" s="74"/>
      <c r="BA81" s="74"/>
      <c r="BB81" s="74"/>
      <c r="BC81" s="74"/>
      <c r="BD81" s="74"/>
      <c r="BE81" s="74"/>
      <c r="BF81" s="74"/>
      <c r="BG81" s="74"/>
      <c r="BH81" s="74"/>
      <c r="BI81" s="74"/>
      <c r="BJ81" s="74"/>
      <c r="BK81" s="74"/>
      <c r="BL81" s="74"/>
      <c r="BM81" s="74"/>
      <c r="BN81" s="74"/>
      <c r="BO81" s="74"/>
      <c r="BP81" s="74"/>
      <c r="BQ81" s="74"/>
      <c r="BR81" s="74"/>
      <c r="BS81" s="74"/>
      <c r="BT81" s="74"/>
      <c r="BU81" s="74"/>
      <c r="BV81" s="74"/>
      <c r="BW81" s="74"/>
      <c r="BX81" s="74"/>
      <c r="BY81" s="74"/>
      <c r="BZ81" s="74"/>
      <c r="CA81" s="74"/>
    </row>
    <row r="82" s="202" customFormat="true" ht="15" hidden="false" customHeight="false" outlineLevel="0" collapsed="false">
      <c r="A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  <c r="AU82" s="74"/>
      <c r="AV82" s="74"/>
      <c r="AW82" s="74"/>
      <c r="AX82" s="74"/>
      <c r="AY82" s="74"/>
      <c r="AZ82" s="74"/>
      <c r="BA82" s="74"/>
      <c r="BB82" s="74"/>
      <c r="BC82" s="74"/>
      <c r="BD82" s="74"/>
      <c r="BE82" s="74"/>
      <c r="BF82" s="74"/>
      <c r="BG82" s="74"/>
      <c r="BH82" s="74"/>
      <c r="BI82" s="74"/>
      <c r="BJ82" s="74"/>
      <c r="BK82" s="74"/>
      <c r="BL82" s="74"/>
      <c r="BM82" s="74"/>
      <c r="BN82" s="74"/>
      <c r="BO82" s="74"/>
      <c r="BP82" s="74"/>
      <c r="BQ82" s="74"/>
      <c r="BR82" s="74"/>
      <c r="BS82" s="74"/>
      <c r="BT82" s="74"/>
      <c r="BU82" s="74"/>
      <c r="BV82" s="74"/>
      <c r="BW82" s="74"/>
      <c r="BX82" s="74"/>
      <c r="BY82" s="74"/>
      <c r="BZ82" s="74"/>
      <c r="CA82" s="74"/>
    </row>
    <row r="83" s="202" customFormat="true" ht="15" hidden="false" customHeight="false" outlineLevel="0" collapsed="false">
      <c r="A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74"/>
      <c r="AZ83" s="74"/>
      <c r="BA83" s="74"/>
      <c r="BB83" s="74"/>
      <c r="BC83" s="74"/>
      <c r="BD83" s="74"/>
      <c r="BE83" s="74"/>
      <c r="BF83" s="74"/>
      <c r="BG83" s="74"/>
      <c r="BH83" s="74"/>
      <c r="BI83" s="74"/>
      <c r="BJ83" s="74"/>
      <c r="BK83" s="74"/>
      <c r="BL83" s="74"/>
      <c r="BM83" s="74"/>
      <c r="BN83" s="74"/>
      <c r="BO83" s="74"/>
      <c r="BP83" s="74"/>
      <c r="BQ83" s="74"/>
      <c r="BR83" s="74"/>
      <c r="BS83" s="74"/>
      <c r="BT83" s="74"/>
      <c r="BU83" s="74"/>
      <c r="BV83" s="74"/>
      <c r="BW83" s="74"/>
      <c r="BX83" s="74"/>
      <c r="BY83" s="74"/>
      <c r="BZ83" s="74"/>
      <c r="CA83" s="74"/>
    </row>
    <row r="84" s="202" customFormat="true" ht="15" hidden="false" customHeight="false" outlineLevel="0" collapsed="false">
      <c r="A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</row>
    <row r="85" s="202" customFormat="true" ht="15" hidden="false" customHeight="false" outlineLevel="0" collapsed="false">
      <c r="A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  <c r="BQ85" s="74"/>
      <c r="BR85" s="74"/>
      <c r="BS85" s="74"/>
      <c r="BT85" s="74"/>
      <c r="BU85" s="74"/>
      <c r="BV85" s="74"/>
      <c r="BW85" s="74"/>
      <c r="BX85" s="74"/>
      <c r="BY85" s="74"/>
      <c r="BZ85" s="74"/>
      <c r="CA85" s="74"/>
    </row>
    <row r="86" s="202" customFormat="true" ht="15" hidden="false" customHeight="false" outlineLevel="0" collapsed="false">
      <c r="A86" s="74"/>
      <c r="AH86" s="74"/>
      <c r="AI86" s="74"/>
      <c r="AJ86" s="74"/>
      <c r="AK86" s="74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  <c r="AY86" s="74"/>
      <c r="AZ86" s="74"/>
      <c r="BA86" s="74"/>
      <c r="BB86" s="74"/>
      <c r="BC86" s="74"/>
      <c r="BD86" s="74"/>
      <c r="BE86" s="74"/>
      <c r="BF86" s="74"/>
      <c r="BG86" s="74"/>
      <c r="BH86" s="74"/>
      <c r="BI86" s="74"/>
      <c r="BJ86" s="74"/>
      <c r="BK86" s="74"/>
      <c r="BL86" s="74"/>
      <c r="BM86" s="74"/>
      <c r="BN86" s="74"/>
      <c r="BO86" s="74"/>
      <c r="BP86" s="74"/>
      <c r="BQ86" s="74"/>
      <c r="BR86" s="74"/>
      <c r="BS86" s="74"/>
      <c r="BT86" s="74"/>
      <c r="BU86" s="74"/>
      <c r="BV86" s="74"/>
      <c r="BW86" s="74"/>
      <c r="BX86" s="74"/>
      <c r="BY86" s="74"/>
      <c r="BZ86" s="74"/>
      <c r="CA86" s="74"/>
    </row>
    <row r="87" s="202" customFormat="true" ht="15" hidden="false" customHeight="false" outlineLevel="0" collapsed="false">
      <c r="A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74"/>
      <c r="BY87" s="74"/>
      <c r="BZ87" s="74"/>
      <c r="CA87" s="74"/>
    </row>
    <row r="88" s="202" customFormat="true" ht="15" hidden="false" customHeight="false" outlineLevel="0" collapsed="false">
      <c r="A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/>
      <c r="AX88" s="74"/>
      <c r="AY88" s="74"/>
      <c r="AZ88" s="74"/>
      <c r="BA88" s="74"/>
      <c r="BB88" s="74"/>
      <c r="BC88" s="74"/>
      <c r="BD88" s="74"/>
      <c r="BE88" s="74"/>
      <c r="BF88" s="74"/>
      <c r="BG88" s="74"/>
      <c r="BH88" s="74"/>
      <c r="BI88" s="74"/>
      <c r="BJ88" s="74"/>
      <c r="BK88" s="74"/>
      <c r="BL88" s="74"/>
      <c r="BM88" s="74"/>
      <c r="BN88" s="74"/>
      <c r="BO88" s="74"/>
      <c r="BP88" s="74"/>
      <c r="BQ88" s="74"/>
      <c r="BR88" s="74"/>
      <c r="BS88" s="74"/>
      <c r="BT88" s="74"/>
      <c r="BU88" s="74"/>
      <c r="BV88" s="74"/>
      <c r="BW88" s="74"/>
      <c r="BX88" s="74"/>
      <c r="BY88" s="74"/>
      <c r="BZ88" s="74"/>
      <c r="CA88" s="74"/>
    </row>
    <row r="89" s="202" customFormat="true" ht="15" hidden="false" customHeight="false" outlineLevel="0" collapsed="false">
      <c r="A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4"/>
      <c r="BC89" s="74"/>
      <c r="BD89" s="74"/>
      <c r="BE89" s="74"/>
      <c r="BF89" s="74"/>
      <c r="BG89" s="74"/>
      <c r="BH89" s="74"/>
      <c r="BI89" s="74"/>
      <c r="BJ89" s="74"/>
      <c r="BK89" s="74"/>
      <c r="BL89" s="74"/>
      <c r="BM89" s="74"/>
      <c r="BN89" s="74"/>
      <c r="BO89" s="74"/>
      <c r="BP89" s="74"/>
      <c r="BQ89" s="74"/>
      <c r="BR89" s="74"/>
      <c r="BS89" s="74"/>
      <c r="BT89" s="74"/>
      <c r="BU89" s="74"/>
      <c r="BV89" s="74"/>
      <c r="BW89" s="74"/>
      <c r="BX89" s="74"/>
      <c r="BY89" s="74"/>
      <c r="BZ89" s="74"/>
      <c r="CA89" s="74"/>
    </row>
    <row r="90" s="202" customFormat="true" ht="15" hidden="false" customHeight="false" outlineLevel="0" collapsed="false">
      <c r="A90" s="74"/>
      <c r="AH90" s="74"/>
      <c r="AI90" s="74"/>
      <c r="AJ90" s="74"/>
      <c r="AK90" s="74"/>
      <c r="AL90" s="74"/>
      <c r="AM90" s="74"/>
      <c r="AN90" s="74"/>
      <c r="AO90" s="74"/>
      <c r="AP90" s="74"/>
      <c r="AQ90" s="74"/>
      <c r="AR90" s="74"/>
      <c r="AS90" s="74"/>
      <c r="AT90" s="74"/>
      <c r="AU90" s="74"/>
      <c r="AV90" s="74"/>
      <c r="AW90" s="74"/>
      <c r="AX90" s="74"/>
      <c r="AY90" s="74"/>
      <c r="AZ90" s="74"/>
      <c r="BA90" s="74"/>
      <c r="BB90" s="74"/>
      <c r="BC90" s="74"/>
      <c r="BD90" s="74"/>
      <c r="BE90" s="74"/>
      <c r="BF90" s="74"/>
      <c r="BG90" s="74"/>
      <c r="BH90" s="74"/>
      <c r="BI90" s="74"/>
      <c r="BJ90" s="74"/>
      <c r="BK90" s="74"/>
      <c r="BL90" s="74"/>
      <c r="BM90" s="74"/>
      <c r="BN90" s="74"/>
      <c r="BO90" s="74"/>
      <c r="BP90" s="74"/>
      <c r="BQ90" s="74"/>
      <c r="BR90" s="74"/>
      <c r="BS90" s="74"/>
      <c r="BT90" s="74"/>
      <c r="BU90" s="74"/>
      <c r="BV90" s="74"/>
      <c r="BW90" s="74"/>
      <c r="BX90" s="74"/>
      <c r="BY90" s="74"/>
      <c r="BZ90" s="74"/>
      <c r="CA90" s="74"/>
    </row>
    <row r="91" s="202" customFormat="true" ht="15" hidden="false" customHeight="false" outlineLevel="0" collapsed="false">
      <c r="A91" s="74"/>
      <c r="AH91" s="74"/>
      <c r="AI91" s="74"/>
      <c r="AJ91" s="74"/>
      <c r="AK91" s="74"/>
      <c r="AL91" s="74"/>
      <c r="AM91" s="74"/>
      <c r="AN91" s="74"/>
      <c r="AO91" s="74"/>
      <c r="AP91" s="74"/>
      <c r="AQ91" s="74"/>
      <c r="AR91" s="74"/>
      <c r="AS91" s="74"/>
      <c r="AT91" s="74"/>
      <c r="AU91" s="74"/>
      <c r="AV91" s="74"/>
      <c r="AW91" s="74"/>
      <c r="AX91" s="74"/>
      <c r="AY91" s="74"/>
      <c r="AZ91" s="74"/>
      <c r="BA91" s="74"/>
      <c r="BB91" s="74"/>
      <c r="BC91" s="74"/>
      <c r="BD91" s="74"/>
      <c r="BE91" s="74"/>
      <c r="BF91" s="74"/>
      <c r="BG91" s="74"/>
      <c r="BH91" s="74"/>
      <c r="BI91" s="74"/>
      <c r="BJ91" s="74"/>
      <c r="BK91" s="74"/>
      <c r="BL91" s="74"/>
      <c r="BM91" s="74"/>
      <c r="BN91" s="74"/>
      <c r="BO91" s="74"/>
      <c r="BP91" s="74"/>
      <c r="BQ91" s="74"/>
      <c r="BR91" s="74"/>
      <c r="BS91" s="74"/>
      <c r="BT91" s="74"/>
      <c r="BU91" s="74"/>
      <c r="BV91" s="74"/>
      <c r="BW91" s="74"/>
      <c r="BX91" s="74"/>
      <c r="BY91" s="74"/>
      <c r="BZ91" s="74"/>
      <c r="CA91" s="74"/>
    </row>
    <row r="92" s="202" customFormat="true" ht="15" hidden="false" customHeight="false" outlineLevel="0" collapsed="false">
      <c r="A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74"/>
      <c r="AS92" s="74"/>
      <c r="AT92" s="74"/>
      <c r="AU92" s="74"/>
      <c r="AV92" s="74"/>
      <c r="AW92" s="74"/>
      <c r="AX92" s="74"/>
      <c r="AY92" s="74"/>
      <c r="AZ92" s="74"/>
      <c r="BA92" s="74"/>
      <c r="BB92" s="74"/>
      <c r="BC92" s="74"/>
      <c r="BD92" s="74"/>
      <c r="BE92" s="74"/>
      <c r="BF92" s="74"/>
      <c r="BG92" s="74"/>
      <c r="BH92" s="74"/>
      <c r="BI92" s="74"/>
      <c r="BJ92" s="74"/>
      <c r="BK92" s="74"/>
      <c r="BL92" s="74"/>
      <c r="BM92" s="74"/>
      <c r="BN92" s="74"/>
      <c r="BO92" s="74"/>
      <c r="BP92" s="74"/>
      <c r="BQ92" s="74"/>
      <c r="BR92" s="74"/>
      <c r="BS92" s="74"/>
      <c r="BT92" s="74"/>
      <c r="BU92" s="74"/>
      <c r="BV92" s="74"/>
      <c r="BW92" s="74"/>
      <c r="BX92" s="74"/>
      <c r="BY92" s="74"/>
      <c r="BZ92" s="74"/>
      <c r="CA92" s="74"/>
    </row>
    <row r="93" s="202" customFormat="true" ht="15" hidden="false" customHeight="false" outlineLevel="0" collapsed="false">
      <c r="A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74"/>
      <c r="AS93" s="74"/>
      <c r="AT93" s="74"/>
      <c r="AU93" s="74"/>
      <c r="AV93" s="74"/>
      <c r="AW93" s="74"/>
      <c r="AX93" s="74"/>
      <c r="AY93" s="74"/>
      <c r="AZ93" s="74"/>
      <c r="BA93" s="74"/>
      <c r="BB93" s="74"/>
      <c r="BC93" s="74"/>
      <c r="BD93" s="74"/>
      <c r="BE93" s="74"/>
      <c r="BF93" s="74"/>
      <c r="BG93" s="74"/>
      <c r="BH93" s="74"/>
      <c r="BI93" s="74"/>
      <c r="BJ93" s="74"/>
      <c r="BK93" s="74"/>
      <c r="BL93" s="74"/>
      <c r="BM93" s="74"/>
      <c r="BN93" s="74"/>
      <c r="BO93" s="74"/>
      <c r="BP93" s="74"/>
      <c r="BQ93" s="74"/>
      <c r="BR93" s="74"/>
      <c r="BS93" s="74"/>
      <c r="BT93" s="74"/>
      <c r="BU93" s="74"/>
      <c r="BV93" s="74"/>
      <c r="BW93" s="74"/>
      <c r="BX93" s="74"/>
      <c r="BY93" s="74"/>
      <c r="BZ93" s="74"/>
      <c r="CA93" s="74"/>
    </row>
    <row r="94" s="202" customFormat="true" ht="15" hidden="false" customHeight="false" outlineLevel="0" collapsed="false">
      <c r="A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4"/>
      <c r="AV94" s="74"/>
      <c r="AW94" s="74"/>
      <c r="AX94" s="74"/>
      <c r="AY94" s="74"/>
      <c r="AZ94" s="74"/>
      <c r="BA94" s="74"/>
      <c r="BB94" s="74"/>
      <c r="BC94" s="74"/>
      <c r="BD94" s="74"/>
      <c r="BE94" s="74"/>
      <c r="BF94" s="74"/>
      <c r="BG94" s="74"/>
      <c r="BH94" s="74"/>
      <c r="BI94" s="74"/>
      <c r="BJ94" s="74"/>
      <c r="BK94" s="74"/>
      <c r="BL94" s="74"/>
      <c r="BM94" s="74"/>
      <c r="BN94" s="74"/>
      <c r="BO94" s="74"/>
      <c r="BP94" s="74"/>
      <c r="BQ94" s="74"/>
      <c r="BR94" s="74"/>
      <c r="BS94" s="74"/>
      <c r="BT94" s="74"/>
      <c r="BU94" s="74"/>
      <c r="BV94" s="74"/>
      <c r="BW94" s="74"/>
      <c r="BX94" s="74"/>
      <c r="BY94" s="74"/>
      <c r="BZ94" s="74"/>
      <c r="CA94" s="74"/>
    </row>
    <row r="95" s="202" customFormat="true" ht="15" hidden="false" customHeight="false" outlineLevel="0" collapsed="false">
      <c r="A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  <c r="AU95" s="74"/>
      <c r="AV95" s="74"/>
      <c r="AW95" s="74"/>
      <c r="AX95" s="74"/>
      <c r="AY95" s="74"/>
      <c r="AZ95" s="74"/>
      <c r="BA95" s="74"/>
      <c r="BB95" s="74"/>
      <c r="BC95" s="74"/>
      <c r="BD95" s="74"/>
      <c r="BE95" s="74"/>
      <c r="BF95" s="74"/>
      <c r="BG95" s="74"/>
      <c r="BH95" s="74"/>
      <c r="BI95" s="74"/>
      <c r="BJ95" s="74"/>
      <c r="BK95" s="74"/>
      <c r="BL95" s="74"/>
      <c r="BM95" s="74"/>
      <c r="BN95" s="74"/>
      <c r="BO95" s="74"/>
      <c r="BP95" s="74"/>
      <c r="BQ95" s="74"/>
      <c r="BR95" s="74"/>
      <c r="BS95" s="74"/>
      <c r="BT95" s="74"/>
      <c r="BU95" s="74"/>
      <c r="BV95" s="74"/>
      <c r="BW95" s="74"/>
      <c r="BX95" s="74"/>
      <c r="BY95" s="74"/>
      <c r="BZ95" s="74"/>
      <c r="CA95" s="74"/>
    </row>
    <row r="96" s="202" customFormat="true" ht="15" hidden="false" customHeight="false" outlineLevel="0" collapsed="false">
      <c r="A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74"/>
      <c r="AS96" s="74"/>
      <c r="AT96" s="74"/>
      <c r="AU96" s="74"/>
      <c r="AV96" s="74"/>
      <c r="AW96" s="74"/>
      <c r="AX96" s="74"/>
      <c r="AY96" s="74"/>
      <c r="AZ96" s="74"/>
      <c r="BA96" s="74"/>
      <c r="BB96" s="74"/>
      <c r="BC96" s="74"/>
      <c r="BD96" s="74"/>
      <c r="BE96" s="74"/>
      <c r="BF96" s="74"/>
      <c r="BG96" s="74"/>
      <c r="BH96" s="74"/>
      <c r="BI96" s="74"/>
      <c r="BJ96" s="74"/>
      <c r="BK96" s="74"/>
      <c r="BL96" s="74"/>
      <c r="BM96" s="74"/>
      <c r="BN96" s="74"/>
      <c r="BO96" s="74"/>
      <c r="BP96" s="74"/>
      <c r="BQ96" s="74"/>
      <c r="BR96" s="74"/>
      <c r="BS96" s="74"/>
      <c r="BT96" s="74"/>
      <c r="BU96" s="74"/>
      <c r="BV96" s="74"/>
      <c r="BW96" s="74"/>
      <c r="BX96" s="74"/>
      <c r="BY96" s="74"/>
      <c r="BZ96" s="74"/>
      <c r="CA96" s="74"/>
    </row>
    <row r="97" s="202" customFormat="true" ht="15" hidden="false" customHeight="false" outlineLevel="0" collapsed="false">
      <c r="A97" s="74"/>
      <c r="AH97" s="74"/>
      <c r="AI97" s="74"/>
      <c r="AJ97" s="74"/>
      <c r="AK97" s="74"/>
      <c r="AL97" s="74"/>
      <c r="AM97" s="74"/>
      <c r="AN97" s="74"/>
      <c r="AO97" s="74"/>
      <c r="AP97" s="74"/>
      <c r="AQ97" s="74"/>
      <c r="AR97" s="74"/>
      <c r="AS97" s="74"/>
      <c r="AT97" s="74"/>
      <c r="AU97" s="74"/>
      <c r="AV97" s="74"/>
      <c r="AW97" s="74"/>
      <c r="AX97" s="74"/>
      <c r="AY97" s="74"/>
      <c r="AZ97" s="74"/>
      <c r="BA97" s="74"/>
      <c r="BB97" s="74"/>
      <c r="BC97" s="74"/>
      <c r="BD97" s="74"/>
      <c r="BE97" s="74"/>
      <c r="BF97" s="74"/>
      <c r="BG97" s="74"/>
      <c r="BH97" s="74"/>
      <c r="BI97" s="74"/>
      <c r="BJ97" s="74"/>
      <c r="BK97" s="74"/>
      <c r="BL97" s="74"/>
      <c r="BM97" s="74"/>
      <c r="BN97" s="74"/>
      <c r="BO97" s="74"/>
      <c r="BP97" s="74"/>
      <c r="BQ97" s="74"/>
      <c r="BR97" s="74"/>
      <c r="BS97" s="74"/>
      <c r="BT97" s="74"/>
      <c r="BU97" s="74"/>
      <c r="BV97" s="74"/>
      <c r="BW97" s="74"/>
      <c r="BX97" s="74"/>
      <c r="BY97" s="74"/>
      <c r="BZ97" s="74"/>
      <c r="CA97" s="74"/>
    </row>
    <row r="98" s="202" customFormat="true" ht="15" hidden="false" customHeight="false" outlineLevel="0" collapsed="false">
      <c r="A98" s="74"/>
      <c r="AH98" s="74"/>
      <c r="AI98" s="74"/>
      <c r="AJ98" s="74"/>
      <c r="AK98" s="74"/>
      <c r="AL98" s="74"/>
      <c r="AM98" s="74"/>
      <c r="AN98" s="74"/>
      <c r="AO98" s="74"/>
      <c r="AP98" s="74"/>
      <c r="AQ98" s="74"/>
      <c r="AR98" s="74"/>
      <c r="AS98" s="74"/>
      <c r="AT98" s="74"/>
      <c r="AU98" s="74"/>
      <c r="AV98" s="74"/>
      <c r="AW98" s="74"/>
      <c r="AX98" s="74"/>
      <c r="AY98" s="74"/>
      <c r="AZ98" s="74"/>
      <c r="BA98" s="74"/>
      <c r="BB98" s="74"/>
      <c r="BC98" s="74"/>
      <c r="BD98" s="74"/>
      <c r="BE98" s="74"/>
      <c r="BF98" s="74"/>
      <c r="BG98" s="74"/>
      <c r="BH98" s="74"/>
      <c r="BI98" s="74"/>
      <c r="BJ98" s="74"/>
      <c r="BK98" s="74"/>
      <c r="BL98" s="74"/>
      <c r="BM98" s="74"/>
      <c r="BN98" s="74"/>
      <c r="BO98" s="74"/>
      <c r="BP98" s="74"/>
      <c r="BQ98" s="74"/>
      <c r="BR98" s="74"/>
      <c r="BS98" s="74"/>
      <c r="BT98" s="74"/>
      <c r="BU98" s="74"/>
      <c r="BV98" s="74"/>
      <c r="BW98" s="74"/>
      <c r="BX98" s="74"/>
      <c r="BY98" s="74"/>
      <c r="BZ98" s="74"/>
      <c r="CA98" s="74"/>
    </row>
    <row r="99" s="202" customFormat="true" ht="15" hidden="false" customHeight="false" outlineLevel="0" collapsed="false">
      <c r="A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  <c r="AU99" s="74"/>
      <c r="AV99" s="74"/>
      <c r="AW99" s="74"/>
      <c r="AX99" s="74"/>
      <c r="AY99" s="74"/>
      <c r="AZ99" s="74"/>
      <c r="BA99" s="74"/>
      <c r="BB99" s="74"/>
      <c r="BC99" s="74"/>
      <c r="BD99" s="74"/>
      <c r="BE99" s="74"/>
      <c r="BF99" s="74"/>
      <c r="BG99" s="74"/>
      <c r="BH99" s="74"/>
      <c r="BI99" s="74"/>
      <c r="BJ99" s="74"/>
      <c r="BK99" s="74"/>
      <c r="BL99" s="74"/>
      <c r="BM99" s="74"/>
      <c r="BN99" s="74"/>
      <c r="BO99" s="74"/>
      <c r="BP99" s="74"/>
      <c r="BQ99" s="74"/>
      <c r="BR99" s="74"/>
      <c r="BS99" s="74"/>
      <c r="BT99" s="74"/>
      <c r="BU99" s="74"/>
      <c r="BV99" s="74"/>
      <c r="BW99" s="74"/>
      <c r="BX99" s="74"/>
      <c r="BY99" s="74"/>
      <c r="BZ99" s="74"/>
      <c r="CA99" s="74"/>
    </row>
    <row r="100" s="202" customFormat="true" ht="15" hidden="false" customHeight="false" outlineLevel="0" collapsed="false">
      <c r="A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  <c r="AU100" s="74"/>
      <c r="AV100" s="74"/>
      <c r="AW100" s="74"/>
      <c r="AX100" s="74"/>
      <c r="AY100" s="74"/>
      <c r="AZ100" s="74"/>
      <c r="BA100" s="74"/>
      <c r="BB100" s="74"/>
      <c r="BC100" s="74"/>
      <c r="BD100" s="74"/>
      <c r="BE100" s="74"/>
      <c r="BF100" s="74"/>
      <c r="BG100" s="74"/>
      <c r="BH100" s="74"/>
      <c r="BI100" s="74"/>
      <c r="BJ100" s="74"/>
      <c r="BK100" s="74"/>
      <c r="BL100" s="74"/>
      <c r="BM100" s="74"/>
      <c r="BN100" s="74"/>
      <c r="BO100" s="74"/>
      <c r="BP100" s="74"/>
      <c r="BQ100" s="74"/>
      <c r="BR100" s="74"/>
      <c r="BS100" s="74"/>
      <c r="BT100" s="74"/>
      <c r="BU100" s="74"/>
      <c r="BV100" s="74"/>
      <c r="BW100" s="74"/>
      <c r="BX100" s="74"/>
      <c r="BY100" s="74"/>
      <c r="BZ100" s="74"/>
      <c r="CA100" s="74"/>
    </row>
    <row r="101" s="202" customFormat="true" ht="15" hidden="false" customHeight="false" outlineLevel="0" collapsed="false">
      <c r="A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  <c r="AZ101" s="74"/>
      <c r="BA101" s="74"/>
      <c r="BB101" s="74"/>
      <c r="BC101" s="74"/>
      <c r="BD101" s="74"/>
      <c r="BE101" s="74"/>
      <c r="BF101" s="74"/>
      <c r="BG101" s="74"/>
      <c r="BH101" s="74"/>
      <c r="BI101" s="74"/>
      <c r="BJ101" s="74"/>
      <c r="BK101" s="74"/>
      <c r="BL101" s="74"/>
      <c r="BM101" s="74"/>
      <c r="BN101" s="74"/>
      <c r="BO101" s="74"/>
      <c r="BP101" s="74"/>
      <c r="BQ101" s="74"/>
      <c r="BR101" s="74"/>
      <c r="BS101" s="74"/>
      <c r="BT101" s="74"/>
      <c r="BU101" s="74"/>
      <c r="BV101" s="74"/>
      <c r="BW101" s="74"/>
      <c r="BX101" s="74"/>
      <c r="BY101" s="74"/>
      <c r="BZ101" s="74"/>
      <c r="CA101" s="74"/>
    </row>
    <row r="102" s="202" customFormat="true" ht="15" hidden="false" customHeight="false" outlineLevel="0" collapsed="false">
      <c r="A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  <c r="AZ102" s="74"/>
      <c r="BA102" s="74"/>
      <c r="BB102" s="74"/>
      <c r="BC102" s="74"/>
      <c r="BD102" s="74"/>
      <c r="BE102" s="74"/>
      <c r="BF102" s="74"/>
      <c r="BG102" s="74"/>
      <c r="BH102" s="74"/>
      <c r="BI102" s="74"/>
      <c r="BJ102" s="74"/>
      <c r="BK102" s="74"/>
      <c r="BL102" s="74"/>
      <c r="BM102" s="74"/>
      <c r="BN102" s="74"/>
      <c r="BO102" s="74"/>
      <c r="BP102" s="74"/>
      <c r="BQ102" s="74"/>
      <c r="BR102" s="74"/>
      <c r="BS102" s="74"/>
      <c r="BT102" s="74"/>
      <c r="BU102" s="74"/>
      <c r="BV102" s="74"/>
      <c r="BW102" s="74"/>
      <c r="BX102" s="74"/>
      <c r="BY102" s="74"/>
      <c r="BZ102" s="74"/>
      <c r="CA102" s="74"/>
    </row>
    <row r="103" s="202" customFormat="true" ht="15" hidden="false" customHeight="false" outlineLevel="0" collapsed="false">
      <c r="A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  <c r="AZ103" s="74"/>
      <c r="BA103" s="74"/>
      <c r="BB103" s="74"/>
      <c r="BC103" s="74"/>
      <c r="BD103" s="74"/>
      <c r="BE103" s="74"/>
      <c r="BF103" s="74"/>
      <c r="BG103" s="74"/>
      <c r="BH103" s="74"/>
      <c r="BI103" s="74"/>
      <c r="BJ103" s="74"/>
      <c r="BK103" s="74"/>
      <c r="BL103" s="74"/>
      <c r="BM103" s="74"/>
      <c r="BN103" s="74"/>
      <c r="BO103" s="74"/>
      <c r="BP103" s="74"/>
      <c r="BQ103" s="74"/>
      <c r="BR103" s="74"/>
      <c r="BS103" s="74"/>
      <c r="BT103" s="74"/>
      <c r="BU103" s="74"/>
      <c r="BV103" s="74"/>
      <c r="BW103" s="74"/>
      <c r="BX103" s="74"/>
      <c r="BY103" s="74"/>
      <c r="BZ103" s="74"/>
      <c r="CA103" s="74"/>
    </row>
    <row r="104" s="202" customFormat="true" ht="15" hidden="false" customHeight="false" outlineLevel="0" collapsed="false">
      <c r="A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  <c r="AR104" s="74"/>
      <c r="AS104" s="74"/>
      <c r="AT104" s="74"/>
      <c r="AU104" s="74"/>
      <c r="AV104" s="74"/>
      <c r="AW104" s="74"/>
      <c r="AX104" s="74"/>
      <c r="AY104" s="74"/>
      <c r="AZ104" s="74"/>
      <c r="BA104" s="74"/>
      <c r="BB104" s="74"/>
      <c r="BC104" s="74"/>
      <c r="BD104" s="74"/>
      <c r="BE104" s="74"/>
      <c r="BF104" s="74"/>
      <c r="BG104" s="74"/>
      <c r="BH104" s="74"/>
      <c r="BI104" s="74"/>
      <c r="BJ104" s="74"/>
      <c r="BK104" s="74"/>
      <c r="BL104" s="74"/>
      <c r="BM104" s="74"/>
      <c r="BN104" s="74"/>
      <c r="BO104" s="74"/>
      <c r="BP104" s="74"/>
      <c r="BQ104" s="74"/>
      <c r="BR104" s="74"/>
      <c r="BS104" s="74"/>
      <c r="BT104" s="74"/>
      <c r="BU104" s="74"/>
      <c r="BV104" s="74"/>
      <c r="BW104" s="74"/>
      <c r="BX104" s="74"/>
      <c r="BY104" s="74"/>
      <c r="BZ104" s="74"/>
      <c r="CA104" s="74"/>
    </row>
    <row r="105" s="202" customFormat="true" ht="15" hidden="false" customHeight="false" outlineLevel="0" collapsed="false">
      <c r="A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  <c r="AU105" s="74"/>
      <c r="AV105" s="74"/>
      <c r="AW105" s="74"/>
      <c r="AX105" s="74"/>
      <c r="AY105" s="74"/>
      <c r="AZ105" s="74"/>
      <c r="BA105" s="74"/>
      <c r="BB105" s="74"/>
      <c r="BC105" s="74"/>
      <c r="BD105" s="74"/>
      <c r="BE105" s="74"/>
      <c r="BF105" s="74"/>
      <c r="BG105" s="74"/>
      <c r="BH105" s="74"/>
      <c r="BI105" s="74"/>
      <c r="BJ105" s="74"/>
      <c r="BK105" s="74"/>
      <c r="BL105" s="74"/>
      <c r="BM105" s="74"/>
      <c r="BN105" s="74"/>
      <c r="BO105" s="74"/>
      <c r="BP105" s="74"/>
      <c r="BQ105" s="74"/>
      <c r="BR105" s="74"/>
      <c r="BS105" s="74"/>
      <c r="BT105" s="74"/>
      <c r="BU105" s="74"/>
      <c r="BV105" s="74"/>
      <c r="BW105" s="74"/>
      <c r="BX105" s="74"/>
      <c r="BY105" s="74"/>
      <c r="BZ105" s="74"/>
      <c r="CA105" s="74"/>
    </row>
    <row r="106" s="202" customFormat="true" ht="15" hidden="false" customHeight="false" outlineLevel="0" collapsed="false">
      <c r="A106" s="74"/>
      <c r="AH106" s="74"/>
      <c r="AI106" s="74"/>
      <c r="AJ106" s="74"/>
      <c r="AK106" s="74"/>
      <c r="AL106" s="74"/>
      <c r="AM106" s="74"/>
      <c r="AN106" s="74"/>
      <c r="AO106" s="74"/>
      <c r="AP106" s="74"/>
      <c r="AQ106" s="74"/>
      <c r="AR106" s="74"/>
      <c r="AS106" s="74"/>
      <c r="AT106" s="74"/>
      <c r="AU106" s="74"/>
      <c r="AV106" s="74"/>
      <c r="AW106" s="74"/>
      <c r="AX106" s="74"/>
      <c r="AY106" s="74"/>
      <c r="AZ106" s="74"/>
      <c r="BA106" s="74"/>
      <c r="BB106" s="74"/>
      <c r="BC106" s="74"/>
      <c r="BD106" s="74"/>
      <c r="BE106" s="74"/>
      <c r="BF106" s="74"/>
      <c r="BG106" s="74"/>
      <c r="BH106" s="74"/>
      <c r="BI106" s="74"/>
      <c r="BJ106" s="74"/>
      <c r="BK106" s="74"/>
      <c r="BL106" s="74"/>
      <c r="BM106" s="74"/>
      <c r="BN106" s="74"/>
      <c r="BO106" s="74"/>
      <c r="BP106" s="74"/>
      <c r="BQ106" s="74"/>
      <c r="BR106" s="74"/>
      <c r="BS106" s="74"/>
      <c r="BT106" s="74"/>
      <c r="BU106" s="74"/>
      <c r="BV106" s="74"/>
      <c r="BW106" s="74"/>
      <c r="BX106" s="74"/>
      <c r="BY106" s="74"/>
      <c r="BZ106" s="74"/>
      <c r="CA106" s="74"/>
    </row>
    <row r="107" s="202" customFormat="true" ht="15" hidden="false" customHeight="false" outlineLevel="0" collapsed="false">
      <c r="A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  <c r="AU107" s="74"/>
      <c r="AV107" s="74"/>
      <c r="AW107" s="74"/>
      <c r="AX107" s="74"/>
      <c r="AY107" s="74"/>
      <c r="AZ107" s="74"/>
      <c r="BA107" s="74"/>
      <c r="BB107" s="74"/>
      <c r="BC107" s="74"/>
      <c r="BD107" s="74"/>
      <c r="BE107" s="74"/>
      <c r="BF107" s="74"/>
      <c r="BG107" s="74"/>
      <c r="BH107" s="74"/>
      <c r="BI107" s="74"/>
      <c r="BJ107" s="74"/>
      <c r="BK107" s="74"/>
      <c r="BL107" s="74"/>
      <c r="BM107" s="74"/>
      <c r="BN107" s="74"/>
      <c r="BO107" s="74"/>
      <c r="BP107" s="74"/>
      <c r="BQ107" s="74"/>
      <c r="BR107" s="74"/>
      <c r="BS107" s="74"/>
      <c r="BT107" s="74"/>
      <c r="BU107" s="74"/>
      <c r="BV107" s="74"/>
      <c r="BW107" s="74"/>
      <c r="BX107" s="74"/>
      <c r="BY107" s="74"/>
      <c r="BZ107" s="74"/>
      <c r="CA107" s="74"/>
    </row>
    <row r="108" s="202" customFormat="true" ht="15" hidden="false" customHeight="false" outlineLevel="0" collapsed="false">
      <c r="A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  <c r="AY108" s="74"/>
      <c r="AZ108" s="74"/>
      <c r="BA108" s="74"/>
      <c r="BB108" s="74"/>
      <c r="BC108" s="74"/>
      <c r="BD108" s="74"/>
      <c r="BE108" s="74"/>
      <c r="BF108" s="74"/>
      <c r="BG108" s="74"/>
      <c r="BH108" s="74"/>
      <c r="BI108" s="74"/>
      <c r="BJ108" s="74"/>
      <c r="BK108" s="74"/>
      <c r="BL108" s="74"/>
      <c r="BM108" s="74"/>
      <c r="BN108" s="74"/>
      <c r="BO108" s="74"/>
      <c r="BP108" s="74"/>
      <c r="BQ108" s="74"/>
      <c r="BR108" s="74"/>
      <c r="BS108" s="74"/>
      <c r="BT108" s="74"/>
      <c r="BU108" s="74"/>
      <c r="BV108" s="74"/>
      <c r="BW108" s="74"/>
      <c r="BX108" s="74"/>
      <c r="BY108" s="74"/>
      <c r="BZ108" s="74"/>
      <c r="CA108" s="74"/>
    </row>
    <row r="109" s="202" customFormat="true" ht="15" hidden="false" customHeight="false" outlineLevel="0" collapsed="false">
      <c r="A109" s="74"/>
      <c r="AH109" s="74"/>
      <c r="AI109" s="74"/>
      <c r="AJ109" s="74"/>
      <c r="AK109" s="74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4"/>
      <c r="BA109" s="74"/>
      <c r="BB109" s="74"/>
      <c r="BC109" s="74"/>
      <c r="BD109" s="74"/>
      <c r="BE109" s="74"/>
      <c r="BF109" s="74"/>
      <c r="BG109" s="74"/>
      <c r="BH109" s="74"/>
      <c r="BI109" s="74"/>
      <c r="BJ109" s="74"/>
      <c r="BK109" s="74"/>
      <c r="BL109" s="74"/>
      <c r="BM109" s="74"/>
      <c r="BN109" s="74"/>
      <c r="BO109" s="74"/>
      <c r="BP109" s="74"/>
      <c r="BQ109" s="74"/>
      <c r="BR109" s="74"/>
      <c r="BS109" s="74"/>
      <c r="BT109" s="74"/>
      <c r="BU109" s="74"/>
      <c r="BV109" s="74"/>
      <c r="BW109" s="74"/>
      <c r="BX109" s="74"/>
      <c r="BY109" s="74"/>
      <c r="BZ109" s="74"/>
      <c r="CA109" s="74"/>
    </row>
    <row r="110" s="202" customFormat="true" ht="15" hidden="false" customHeight="false" outlineLevel="0" collapsed="false">
      <c r="A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  <c r="AY110" s="74"/>
      <c r="AZ110" s="74"/>
      <c r="BA110" s="74"/>
      <c r="BB110" s="74"/>
      <c r="BC110" s="74"/>
      <c r="BD110" s="74"/>
      <c r="BE110" s="74"/>
      <c r="BF110" s="74"/>
      <c r="BG110" s="74"/>
      <c r="BH110" s="74"/>
      <c r="BI110" s="74"/>
      <c r="BJ110" s="74"/>
      <c r="BK110" s="74"/>
      <c r="BL110" s="74"/>
      <c r="BM110" s="74"/>
      <c r="BN110" s="74"/>
      <c r="BO110" s="74"/>
      <c r="BP110" s="74"/>
      <c r="BQ110" s="74"/>
      <c r="BR110" s="74"/>
      <c r="BS110" s="74"/>
      <c r="BT110" s="74"/>
      <c r="BU110" s="74"/>
      <c r="BV110" s="74"/>
      <c r="BW110" s="74"/>
      <c r="BX110" s="74"/>
      <c r="BY110" s="74"/>
      <c r="BZ110" s="74"/>
      <c r="CA110" s="74"/>
    </row>
    <row r="111" s="202" customFormat="true" ht="15" hidden="false" customHeight="false" outlineLevel="0" collapsed="false">
      <c r="A111" s="74"/>
      <c r="AH111" s="74"/>
      <c r="AI111" s="74"/>
      <c r="AJ111" s="74"/>
      <c r="AK111" s="74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74"/>
      <c r="AZ111" s="74"/>
      <c r="BA111" s="74"/>
      <c r="BB111" s="74"/>
      <c r="BC111" s="74"/>
      <c r="BD111" s="74"/>
      <c r="BE111" s="74"/>
      <c r="BF111" s="74"/>
      <c r="BG111" s="74"/>
      <c r="BH111" s="74"/>
      <c r="BI111" s="74"/>
      <c r="BJ111" s="74"/>
      <c r="BK111" s="74"/>
      <c r="BL111" s="74"/>
      <c r="BM111" s="74"/>
      <c r="BN111" s="74"/>
      <c r="BO111" s="74"/>
      <c r="BP111" s="74"/>
      <c r="BQ111" s="74"/>
      <c r="BR111" s="74"/>
      <c r="BS111" s="74"/>
      <c r="BT111" s="74"/>
      <c r="BU111" s="74"/>
      <c r="BV111" s="74"/>
      <c r="BW111" s="74"/>
      <c r="BX111" s="74"/>
      <c r="BY111" s="74"/>
      <c r="BZ111" s="74"/>
      <c r="CA111" s="74"/>
    </row>
    <row r="112" s="202" customFormat="true" ht="15" hidden="false" customHeight="false" outlineLevel="0" collapsed="false">
      <c r="A112" s="74"/>
      <c r="AH112" s="74"/>
      <c r="AI112" s="74"/>
      <c r="AJ112" s="74"/>
      <c r="AK112" s="74"/>
      <c r="AL112" s="74"/>
      <c r="AM112" s="74"/>
      <c r="AN112" s="74"/>
      <c r="AO112" s="74"/>
      <c r="AP112" s="74"/>
      <c r="AQ112" s="74"/>
      <c r="AR112" s="74"/>
      <c r="AS112" s="74"/>
      <c r="AT112" s="74"/>
      <c r="AU112" s="74"/>
      <c r="AV112" s="74"/>
      <c r="AW112" s="74"/>
      <c r="AX112" s="74"/>
      <c r="AY112" s="74"/>
      <c r="AZ112" s="74"/>
      <c r="BA112" s="74"/>
      <c r="BB112" s="74"/>
      <c r="BC112" s="74"/>
      <c r="BD112" s="74"/>
      <c r="BE112" s="74"/>
      <c r="BF112" s="74"/>
      <c r="BG112" s="74"/>
      <c r="BH112" s="74"/>
      <c r="BI112" s="74"/>
      <c r="BJ112" s="74"/>
      <c r="BK112" s="74"/>
      <c r="BL112" s="74"/>
      <c r="BM112" s="74"/>
      <c r="BN112" s="74"/>
      <c r="BO112" s="74"/>
      <c r="BP112" s="74"/>
      <c r="BQ112" s="74"/>
      <c r="BR112" s="74"/>
      <c r="BS112" s="74"/>
      <c r="BT112" s="74"/>
      <c r="BU112" s="74"/>
      <c r="BV112" s="74"/>
      <c r="BW112" s="74"/>
      <c r="BX112" s="74"/>
      <c r="BY112" s="74"/>
      <c r="BZ112" s="74"/>
      <c r="CA112" s="74"/>
    </row>
    <row r="113" s="202" customFormat="true" ht="15" hidden="false" customHeight="false" outlineLevel="0" collapsed="false">
      <c r="A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74"/>
      <c r="AR113" s="74"/>
      <c r="AS113" s="74"/>
      <c r="AT113" s="74"/>
      <c r="AU113" s="74"/>
      <c r="AV113" s="74"/>
      <c r="AW113" s="74"/>
      <c r="AX113" s="74"/>
      <c r="AY113" s="74"/>
      <c r="AZ113" s="74"/>
      <c r="BA113" s="74"/>
      <c r="BB113" s="74"/>
      <c r="BC113" s="74"/>
      <c r="BD113" s="74"/>
      <c r="BE113" s="74"/>
      <c r="BF113" s="74"/>
      <c r="BG113" s="74"/>
      <c r="BH113" s="74"/>
      <c r="BI113" s="74"/>
      <c r="BJ113" s="74"/>
      <c r="BK113" s="74"/>
      <c r="BL113" s="74"/>
      <c r="BM113" s="74"/>
      <c r="BN113" s="74"/>
      <c r="BO113" s="74"/>
      <c r="BP113" s="74"/>
      <c r="BQ113" s="74"/>
      <c r="BR113" s="74"/>
      <c r="BS113" s="74"/>
      <c r="BT113" s="74"/>
      <c r="BU113" s="74"/>
      <c r="BV113" s="74"/>
      <c r="BW113" s="74"/>
      <c r="BX113" s="74"/>
      <c r="BY113" s="74"/>
      <c r="BZ113" s="74"/>
      <c r="CA113" s="74"/>
    </row>
    <row r="114" s="202" customFormat="true" ht="15" hidden="false" customHeight="false" outlineLevel="0" collapsed="false">
      <c r="A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  <c r="AU114" s="74"/>
      <c r="AV114" s="74"/>
      <c r="AW114" s="74"/>
      <c r="AX114" s="74"/>
      <c r="AY114" s="74"/>
      <c r="AZ114" s="74"/>
      <c r="BA114" s="74"/>
      <c r="BB114" s="74"/>
      <c r="BC114" s="74"/>
      <c r="BD114" s="74"/>
      <c r="BE114" s="74"/>
      <c r="BF114" s="74"/>
      <c r="BG114" s="74"/>
      <c r="BH114" s="74"/>
      <c r="BI114" s="74"/>
      <c r="BJ114" s="74"/>
      <c r="BK114" s="74"/>
      <c r="BL114" s="74"/>
      <c r="BM114" s="74"/>
      <c r="BN114" s="74"/>
      <c r="BO114" s="74"/>
      <c r="BP114" s="74"/>
      <c r="BQ114" s="74"/>
      <c r="BR114" s="74"/>
      <c r="BS114" s="74"/>
      <c r="BT114" s="74"/>
      <c r="BU114" s="74"/>
      <c r="BV114" s="74"/>
      <c r="BW114" s="74"/>
      <c r="BX114" s="74"/>
      <c r="BY114" s="74"/>
      <c r="BZ114" s="74"/>
      <c r="CA114" s="74"/>
    </row>
    <row r="115" s="202" customFormat="true" ht="15" hidden="false" customHeight="false" outlineLevel="0" collapsed="false">
      <c r="A115" s="74"/>
      <c r="AH115" s="74"/>
      <c r="AI115" s="74"/>
      <c r="AJ115" s="74"/>
      <c r="AK115" s="74"/>
      <c r="AL115" s="74"/>
      <c r="AM115" s="74"/>
      <c r="AN115" s="74"/>
      <c r="AO115" s="74"/>
      <c r="AP115" s="74"/>
      <c r="AQ115" s="74"/>
      <c r="AR115" s="74"/>
      <c r="AS115" s="74"/>
      <c r="AT115" s="74"/>
      <c r="AU115" s="74"/>
      <c r="AV115" s="74"/>
      <c r="AW115" s="74"/>
      <c r="AX115" s="74"/>
      <c r="AY115" s="74"/>
      <c r="AZ115" s="74"/>
      <c r="BA115" s="74"/>
      <c r="BB115" s="74"/>
      <c r="BC115" s="74"/>
      <c r="BD115" s="74"/>
      <c r="BE115" s="74"/>
      <c r="BF115" s="74"/>
      <c r="BG115" s="74"/>
      <c r="BH115" s="74"/>
      <c r="BI115" s="74"/>
      <c r="BJ115" s="74"/>
      <c r="BK115" s="74"/>
      <c r="BL115" s="74"/>
      <c r="BM115" s="74"/>
      <c r="BN115" s="74"/>
      <c r="BO115" s="74"/>
      <c r="BP115" s="74"/>
      <c r="BQ115" s="74"/>
      <c r="BR115" s="74"/>
      <c r="BS115" s="74"/>
      <c r="BT115" s="74"/>
      <c r="BU115" s="74"/>
      <c r="BV115" s="74"/>
      <c r="BW115" s="74"/>
      <c r="BX115" s="74"/>
      <c r="BY115" s="74"/>
      <c r="BZ115" s="74"/>
      <c r="CA115" s="74"/>
    </row>
    <row r="116" s="202" customFormat="true" ht="15" hidden="false" customHeight="false" outlineLevel="0" collapsed="false">
      <c r="A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  <c r="AU116" s="74"/>
      <c r="AV116" s="74"/>
      <c r="AW116" s="74"/>
      <c r="AX116" s="74"/>
      <c r="AY116" s="74"/>
      <c r="AZ116" s="74"/>
      <c r="BA116" s="74"/>
      <c r="BB116" s="74"/>
      <c r="BC116" s="74"/>
      <c r="BD116" s="74"/>
      <c r="BE116" s="74"/>
      <c r="BF116" s="74"/>
      <c r="BG116" s="74"/>
      <c r="BH116" s="74"/>
      <c r="BI116" s="74"/>
      <c r="BJ116" s="74"/>
      <c r="BK116" s="74"/>
      <c r="BL116" s="74"/>
      <c r="BM116" s="74"/>
      <c r="BN116" s="74"/>
      <c r="BO116" s="74"/>
      <c r="BP116" s="74"/>
      <c r="BQ116" s="74"/>
      <c r="BR116" s="74"/>
      <c r="BS116" s="74"/>
      <c r="BT116" s="74"/>
      <c r="BU116" s="74"/>
      <c r="BV116" s="74"/>
      <c r="BW116" s="74"/>
      <c r="BX116" s="74"/>
      <c r="BY116" s="74"/>
      <c r="BZ116" s="74"/>
      <c r="CA116" s="74"/>
    </row>
    <row r="117" s="202" customFormat="true" ht="15" hidden="false" customHeight="false" outlineLevel="0" collapsed="false">
      <c r="A117" s="74"/>
      <c r="AH117" s="74"/>
      <c r="AI117" s="74"/>
      <c r="AJ117" s="74"/>
      <c r="AK117" s="74"/>
      <c r="AL117" s="74"/>
      <c r="AM117" s="74"/>
      <c r="AN117" s="74"/>
      <c r="AO117" s="74"/>
      <c r="AP117" s="74"/>
      <c r="AQ117" s="74"/>
      <c r="AR117" s="74"/>
      <c r="AS117" s="74"/>
      <c r="AT117" s="74"/>
      <c r="AU117" s="74"/>
      <c r="AV117" s="74"/>
      <c r="AW117" s="74"/>
      <c r="AX117" s="74"/>
      <c r="AY117" s="74"/>
      <c r="AZ117" s="74"/>
      <c r="BA117" s="74"/>
      <c r="BB117" s="74"/>
      <c r="BC117" s="74"/>
      <c r="BD117" s="74"/>
      <c r="BE117" s="74"/>
      <c r="BF117" s="74"/>
      <c r="BG117" s="74"/>
      <c r="BH117" s="74"/>
      <c r="BI117" s="74"/>
      <c r="BJ117" s="74"/>
      <c r="BK117" s="74"/>
      <c r="BL117" s="74"/>
      <c r="BM117" s="74"/>
      <c r="BN117" s="74"/>
      <c r="BO117" s="74"/>
      <c r="BP117" s="74"/>
      <c r="BQ117" s="74"/>
      <c r="BR117" s="74"/>
      <c r="BS117" s="74"/>
      <c r="BT117" s="74"/>
      <c r="BU117" s="74"/>
      <c r="BV117" s="74"/>
      <c r="BW117" s="74"/>
      <c r="BX117" s="74"/>
      <c r="BY117" s="74"/>
      <c r="BZ117" s="74"/>
      <c r="CA117" s="74"/>
    </row>
    <row r="118" s="202" customFormat="true" ht="15" hidden="false" customHeight="false" outlineLevel="0" collapsed="false">
      <c r="A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  <c r="AR118" s="74"/>
      <c r="AS118" s="74"/>
      <c r="AT118" s="74"/>
      <c r="AU118" s="74"/>
      <c r="AV118" s="74"/>
      <c r="AW118" s="74"/>
      <c r="AX118" s="74"/>
      <c r="AY118" s="74"/>
      <c r="AZ118" s="74"/>
      <c r="BA118" s="74"/>
      <c r="BB118" s="74"/>
      <c r="BC118" s="74"/>
      <c r="BD118" s="74"/>
      <c r="BE118" s="74"/>
      <c r="BF118" s="74"/>
      <c r="BG118" s="74"/>
      <c r="BH118" s="74"/>
      <c r="BI118" s="74"/>
      <c r="BJ118" s="74"/>
      <c r="BK118" s="74"/>
      <c r="BL118" s="74"/>
      <c r="BM118" s="74"/>
      <c r="BN118" s="74"/>
      <c r="BO118" s="74"/>
      <c r="BP118" s="74"/>
      <c r="BQ118" s="74"/>
      <c r="BR118" s="74"/>
      <c r="BS118" s="74"/>
      <c r="BT118" s="74"/>
      <c r="BU118" s="74"/>
      <c r="BV118" s="74"/>
      <c r="BW118" s="74"/>
      <c r="BX118" s="74"/>
      <c r="BY118" s="74"/>
      <c r="BZ118" s="74"/>
      <c r="CA118" s="74"/>
    </row>
    <row r="119" s="202" customFormat="true" ht="15" hidden="false" customHeight="false" outlineLevel="0" collapsed="false">
      <c r="A119" s="74"/>
      <c r="AH119" s="74"/>
      <c r="AI119" s="74"/>
      <c r="AJ119" s="74"/>
      <c r="AK119" s="74"/>
      <c r="AL119" s="74"/>
      <c r="AM119" s="74"/>
      <c r="AN119" s="74"/>
      <c r="AO119" s="74"/>
      <c r="AP119" s="74"/>
      <c r="AQ119" s="74"/>
      <c r="AR119" s="74"/>
      <c r="AS119" s="74"/>
      <c r="AT119" s="74"/>
      <c r="AU119" s="74"/>
      <c r="AV119" s="74"/>
      <c r="AW119" s="74"/>
      <c r="AX119" s="74"/>
      <c r="AY119" s="74"/>
      <c r="AZ119" s="74"/>
      <c r="BA119" s="74"/>
      <c r="BB119" s="74"/>
      <c r="BC119" s="74"/>
      <c r="BD119" s="74"/>
      <c r="BE119" s="74"/>
      <c r="BF119" s="74"/>
      <c r="BG119" s="74"/>
      <c r="BH119" s="74"/>
      <c r="BI119" s="74"/>
      <c r="BJ119" s="74"/>
      <c r="BK119" s="74"/>
      <c r="BL119" s="74"/>
      <c r="BM119" s="74"/>
      <c r="BN119" s="74"/>
      <c r="BO119" s="74"/>
      <c r="BP119" s="74"/>
      <c r="BQ119" s="74"/>
      <c r="BR119" s="74"/>
      <c r="BS119" s="74"/>
      <c r="BT119" s="74"/>
      <c r="BU119" s="74"/>
      <c r="BV119" s="74"/>
      <c r="BW119" s="74"/>
      <c r="BX119" s="74"/>
      <c r="BY119" s="74"/>
      <c r="BZ119" s="74"/>
      <c r="CA119" s="74"/>
    </row>
    <row r="120" s="202" customFormat="true" ht="15" hidden="false" customHeight="false" outlineLevel="0" collapsed="false">
      <c r="A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  <c r="AR120" s="74"/>
      <c r="AS120" s="74"/>
      <c r="AT120" s="74"/>
      <c r="AU120" s="74"/>
      <c r="AV120" s="74"/>
      <c r="AW120" s="74"/>
      <c r="AX120" s="74"/>
      <c r="AY120" s="74"/>
      <c r="AZ120" s="74"/>
      <c r="BA120" s="74"/>
      <c r="BB120" s="74"/>
      <c r="BC120" s="74"/>
      <c r="BD120" s="74"/>
      <c r="BE120" s="74"/>
      <c r="BF120" s="74"/>
      <c r="BG120" s="74"/>
      <c r="BH120" s="74"/>
      <c r="BI120" s="74"/>
      <c r="BJ120" s="74"/>
      <c r="BK120" s="74"/>
      <c r="BL120" s="74"/>
      <c r="BM120" s="74"/>
      <c r="BN120" s="74"/>
      <c r="BO120" s="74"/>
      <c r="BP120" s="74"/>
      <c r="BQ120" s="74"/>
      <c r="BR120" s="74"/>
      <c r="BS120" s="74"/>
      <c r="BT120" s="74"/>
      <c r="BU120" s="74"/>
      <c r="BV120" s="74"/>
      <c r="BW120" s="74"/>
      <c r="BX120" s="74"/>
      <c r="BY120" s="74"/>
      <c r="BZ120" s="74"/>
      <c r="CA120" s="74"/>
    </row>
  </sheetData>
  <sheetProtection algorithmName="SHA-512" hashValue="NkXSP5sF9bMh5ok3kTEkHT53psErFEHgYpcVZzZEpa3V5zvP1cCpCFyvMAmea81NM7Y3I8ua2hyxoKfxmyJSmg==" saltValue="813JrQzTIMI4Ex1JctowHg==" spinCount="100000" sheet="true" objects="true" scenarios="true"/>
  <mergeCells count="17">
    <mergeCell ref="B3:B5"/>
    <mergeCell ref="C3:C5"/>
    <mergeCell ref="D3:F4"/>
    <mergeCell ref="G3:I4"/>
    <mergeCell ref="J3:O3"/>
    <mergeCell ref="P3:U3"/>
    <mergeCell ref="V3:AA3"/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B14:C1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I12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ColWidth="8.59765625" defaultRowHeight="14.25" zeroHeight="false" outlineLevelRow="0" outlineLevelCol="0"/>
  <cols>
    <col collapsed="false" customWidth="true" hidden="false" outlineLevel="0" max="2" min="2" style="206" width="4.11"/>
    <col collapsed="false" customWidth="true" hidden="false" outlineLevel="0" max="3" min="3" style="206" width="15.45"/>
    <col collapsed="false" customWidth="true" hidden="false" outlineLevel="0" max="9" min="4" style="206" width="8.11"/>
  </cols>
  <sheetData>
    <row r="1" s="207" customFormat="true" ht="14.25" hidden="false" customHeight="false" outlineLevel="0" collapsed="false">
      <c r="B1" s="208"/>
      <c r="C1" s="208" t="s">
        <v>3</v>
      </c>
      <c r="D1" s="209"/>
      <c r="E1" s="208" t="s">
        <v>4</v>
      </c>
      <c r="F1" s="209"/>
      <c r="G1" s="208" t="s">
        <v>142</v>
      </c>
      <c r="H1" s="209"/>
      <c r="I1" s="208"/>
    </row>
    <row r="2" customFormat="false" ht="14.25" hidden="false" customHeight="false" outlineLevel="0" collapsed="false">
      <c r="B2" s="210" t="s">
        <v>143</v>
      </c>
      <c r="C2" s="210"/>
      <c r="D2" s="210"/>
      <c r="E2" s="210"/>
      <c r="F2" s="210"/>
      <c r="G2" s="210"/>
      <c r="H2" s="210"/>
      <c r="I2" s="210"/>
    </row>
    <row r="3" customFormat="false" ht="14.25" hidden="false" customHeight="false" outlineLevel="0" collapsed="false">
      <c r="B3" s="211" t="s">
        <v>5</v>
      </c>
      <c r="C3" s="211" t="s">
        <v>144</v>
      </c>
      <c r="D3" s="211" t="s">
        <v>145</v>
      </c>
      <c r="E3" s="211"/>
      <c r="F3" s="211"/>
      <c r="G3" s="211" t="s">
        <v>146</v>
      </c>
      <c r="H3" s="211"/>
      <c r="I3" s="211"/>
    </row>
    <row r="4" customFormat="false" ht="14.25" hidden="false" customHeight="false" outlineLevel="0" collapsed="false">
      <c r="B4" s="211"/>
      <c r="C4" s="211"/>
      <c r="D4" s="212" t="s">
        <v>25</v>
      </c>
      <c r="E4" s="212" t="s">
        <v>24</v>
      </c>
      <c r="F4" s="213" t="s">
        <v>130</v>
      </c>
      <c r="G4" s="213" t="s">
        <v>25</v>
      </c>
      <c r="H4" s="213" t="s">
        <v>24</v>
      </c>
      <c r="I4" s="213" t="s">
        <v>130</v>
      </c>
    </row>
    <row r="5" customFormat="false" ht="14.25" hidden="false" customHeight="false" outlineLevel="0" collapsed="false">
      <c r="B5" s="213" t="n">
        <f aca="false">'Analy 1'!B6</f>
        <v>1</v>
      </c>
      <c r="C5" s="214" t="str">
        <f aca="false">'Analy 1'!C6</f>
        <v>Amharic</v>
      </c>
      <c r="D5" s="215" t="n">
        <f aca="false">Ave!$S$66</f>
        <v>26</v>
      </c>
      <c r="E5" s="215" t="n">
        <f aca="false">Ave!$T$66</f>
        <v>23</v>
      </c>
      <c r="F5" s="216" t="n">
        <f aca="false">D5+E5</f>
        <v>49</v>
      </c>
      <c r="G5" s="215" t="n">
        <f aca="false">Ave!$S$65</f>
        <v>2059</v>
      </c>
      <c r="H5" s="215" t="n">
        <f aca="false">Ave!$T$65</f>
        <v>1748</v>
      </c>
      <c r="I5" s="215" t="n">
        <f aca="false">G5+H5</f>
        <v>3807</v>
      </c>
    </row>
    <row r="6" customFormat="false" ht="14.25" hidden="false" customHeight="false" outlineLevel="0" collapsed="false">
      <c r="B6" s="213" t="n">
        <f aca="false">'Analy 1'!B7</f>
        <v>2</v>
      </c>
      <c r="C6" s="214" t="str">
        <f aca="false">'Analy 1'!C7</f>
        <v>English</v>
      </c>
      <c r="D6" s="215" t="n">
        <f aca="false">Ave!$U$66</f>
        <v>26</v>
      </c>
      <c r="E6" s="215" t="n">
        <f aca="false">Ave!$V$66</f>
        <v>23</v>
      </c>
      <c r="F6" s="216" t="n">
        <f aca="false">D6+E6</f>
        <v>49</v>
      </c>
      <c r="G6" s="215" t="n">
        <f aca="false">Ave!$U$65</f>
        <v>1941</v>
      </c>
      <c r="H6" s="215" t="n">
        <f aca="false">Ave!$V$65</f>
        <v>1783</v>
      </c>
      <c r="I6" s="215" t="n">
        <f aca="false">G6+H6</f>
        <v>3724</v>
      </c>
    </row>
    <row r="7" customFormat="false" ht="14.25" hidden="false" customHeight="false" outlineLevel="0" collapsed="false">
      <c r="B7" s="213" t="n">
        <f aca="false">'Analy 1'!B8</f>
        <v>3</v>
      </c>
      <c r="C7" s="214" t="str">
        <f aca="false">'Analy 1'!C8</f>
        <v>Arabic</v>
      </c>
      <c r="D7" s="215" t="n">
        <f aca="false">Ave!$W$66</f>
        <v>26</v>
      </c>
      <c r="E7" s="215" t="n">
        <f aca="false">Ave!$X$66</f>
        <v>23</v>
      </c>
      <c r="F7" s="216" t="n">
        <f aca="false">D7+E7</f>
        <v>49</v>
      </c>
      <c r="G7" s="215" t="n">
        <f aca="false">Ave!$W$65</f>
        <v>2089</v>
      </c>
      <c r="H7" s="215" t="n">
        <f aca="false">Ave!$X$65</f>
        <v>1825</v>
      </c>
      <c r="I7" s="215" t="n">
        <f aca="false">G7+H7</f>
        <v>3914</v>
      </c>
    </row>
    <row r="8" customFormat="false" ht="14.25" hidden="false" customHeight="false" outlineLevel="0" collapsed="false">
      <c r="B8" s="213" t="n">
        <f aca="false">'Analy 1'!B9</f>
        <v>4</v>
      </c>
      <c r="C8" s="214" t="str">
        <f aca="false">'Analy 1'!C9</f>
        <v>Maths</v>
      </c>
      <c r="D8" s="215" t="n">
        <f aca="false">Ave!$Y$66</f>
        <v>26</v>
      </c>
      <c r="E8" s="215" t="n">
        <f aca="false">Ave!$Z$66</f>
        <v>23</v>
      </c>
      <c r="F8" s="216" t="n">
        <f aca="false">D8+E8</f>
        <v>49</v>
      </c>
      <c r="G8" s="215" t="n">
        <f aca="false">Ave!$Y$65</f>
        <v>1846</v>
      </c>
      <c r="H8" s="215" t="n">
        <f aca="false">Ave!$Z$65</f>
        <v>1673</v>
      </c>
      <c r="I8" s="215" t="n">
        <f aca="false">G8+H8</f>
        <v>3519</v>
      </c>
    </row>
    <row r="9" customFormat="false" ht="14.25" hidden="false" customHeight="false" outlineLevel="0" collapsed="false">
      <c r="B9" s="213" t="n">
        <f aca="false">'Analy 1'!B10</f>
        <v>5</v>
      </c>
      <c r="C9" s="214" t="str">
        <f aca="false">'Analy 1'!C10</f>
        <v>E.S</v>
      </c>
      <c r="D9" s="215" t="n">
        <f aca="false">Ave!$AA$66</f>
        <v>26</v>
      </c>
      <c r="E9" s="215" t="n">
        <f aca="false">Ave!$AB$66</f>
        <v>23</v>
      </c>
      <c r="F9" s="216" t="n">
        <f aca="false">D9+E9</f>
        <v>49</v>
      </c>
      <c r="G9" s="215" t="n">
        <f aca="false">Ave!$AA$65</f>
        <v>2001</v>
      </c>
      <c r="H9" s="215" t="n">
        <f aca="false">Ave!$AB$65</f>
        <v>1807</v>
      </c>
      <c r="I9" s="215" t="n">
        <f aca="false">G9+H9</f>
        <v>3808</v>
      </c>
    </row>
    <row r="10" customFormat="false" ht="14.25" hidden="false" customHeight="false" outlineLevel="0" collapsed="false">
      <c r="B10" s="213" t="n">
        <f aca="false">'Analy 1'!B11</f>
        <v>6</v>
      </c>
      <c r="C10" s="214" t="str">
        <f aca="false">'Analy 1'!C11</f>
        <v>Moral Edu</v>
      </c>
      <c r="D10" s="215" t="n">
        <f aca="false">Ave!$AC$66</f>
        <v>26</v>
      </c>
      <c r="E10" s="215" t="n">
        <f aca="false">Ave!$AD$66</f>
        <v>23</v>
      </c>
      <c r="F10" s="216" t="n">
        <f aca="false">D10+E10</f>
        <v>49</v>
      </c>
      <c r="G10" s="215" t="n">
        <f aca="false">Ave!$AC$65</f>
        <v>2001</v>
      </c>
      <c r="H10" s="215" t="n">
        <f aca="false">Ave!$AD$65</f>
        <v>1785</v>
      </c>
      <c r="I10" s="215" t="n">
        <f aca="false">G10+H10</f>
        <v>3786</v>
      </c>
    </row>
    <row r="11" customFormat="false" ht="14.25" hidden="false" customHeight="false" outlineLevel="0" collapsed="false">
      <c r="B11" s="213" t="n">
        <f aca="false">'Analy 1'!B12</f>
        <v>7</v>
      </c>
      <c r="C11" s="214" t="str">
        <f aca="false">'Analy 1'!C12</f>
        <v>Art</v>
      </c>
      <c r="D11" s="215" t="n">
        <f aca="false">Ave!$AE$66</f>
        <v>26</v>
      </c>
      <c r="E11" s="215" t="n">
        <f aca="false">Ave!$AF$66</f>
        <v>23</v>
      </c>
      <c r="F11" s="216" t="n">
        <f aca="false">D11+E11</f>
        <v>49</v>
      </c>
      <c r="G11" s="215" t="n">
        <f aca="false">Ave!$AE$65</f>
        <v>1943</v>
      </c>
      <c r="H11" s="215" t="n">
        <f aca="false">Ave!$AF$65</f>
        <v>1748</v>
      </c>
      <c r="I11" s="215" t="n">
        <f aca="false">G11+H11</f>
        <v>3691</v>
      </c>
    </row>
    <row r="12" customFormat="false" ht="14.25" hidden="false" customHeight="false" outlineLevel="0" collapsed="false">
      <c r="B12" s="213" t="n">
        <f aca="false">'Analy 1'!B13</f>
        <v>8</v>
      </c>
      <c r="C12" s="214" t="str">
        <f aca="false">'Analy 1'!C13</f>
        <v>HPE</v>
      </c>
      <c r="D12" s="215" t="n">
        <f aca="false">Ave!$AG$66</f>
        <v>26</v>
      </c>
      <c r="E12" s="215" t="n">
        <f aca="false">Ave!$AH$66</f>
        <v>23</v>
      </c>
      <c r="F12" s="216" t="n">
        <f aca="false">D12+E12</f>
        <v>49</v>
      </c>
      <c r="G12" s="215" t="n">
        <f aca="false">Ave!$AG$65</f>
        <v>2100</v>
      </c>
      <c r="H12" s="215" t="n">
        <f aca="false">Ave!$AH$65</f>
        <v>1682</v>
      </c>
      <c r="I12" s="215" t="n">
        <f aca="false">G12+H12</f>
        <v>3782</v>
      </c>
    </row>
  </sheetData>
  <sheetProtection sheet="true" password="c7c7" objects="true" scenarios="true"/>
  <mergeCells count="5">
    <mergeCell ref="B2:I2"/>
    <mergeCell ref="B3:B4"/>
    <mergeCell ref="C3:C4"/>
    <mergeCell ref="D3:F3"/>
    <mergeCell ref="G3:I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2024-01-09T05:54:25Z</dcterms:created>
  <dc:creator>osama hussen</dc:creator>
  <dc:description/>
  <dc:language>en-US</dc:language>
  <cp:lastModifiedBy/>
  <cp:lastPrinted>2025-02-12T08:18:35Z</cp:lastPrinted>
  <dcterms:modified xsi:type="dcterms:W3CDTF">2025-06-23T16:38:14Z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