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-105" yWindow="495" windowWidth="19440" windowHeight="12570" activeTab="3"/>
  </bookViews>
  <sheets>
    <sheet name="S1" sheetId="1" r:id="rId1"/>
    <sheet name="S2" sheetId="2" r:id="rId2"/>
    <sheet name="Ave" sheetId="3" r:id="rId3"/>
    <sheet name="Roster" sheetId="4" r:id="rId4"/>
    <sheet name="SR Card" sheetId="11" r:id="rId5"/>
    <sheet name="Analy 1" sheetId="9" r:id="rId6"/>
    <sheet name="Analy 2" sheetId="8" r:id="rId7"/>
    <sheet name="Annual Ave" sheetId="7" r:id="rId8"/>
    <sheet name="SubAv" sheetId="10" r:id="rId9"/>
  </sheets>
  <definedNames>
    <definedName name="_xlnm._FilterDatabase" localSheetId="3" hidden="1">Roster!$B$104:$S$247</definedName>
    <definedName name="_xlnm.Print_Area" localSheetId="3">Roster!$B$1:$AP$394</definedName>
    <definedName name="_xlnm.Print_Area" localSheetId="4">'SR Card'!$B$1:$W$1207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81" i="11"/>
  <c r="I245" i="4" l="1"/>
  <c r="I242"/>
  <c r="I239"/>
  <c r="I236"/>
  <c r="I233"/>
  <c r="L180"/>
  <c r="I221"/>
  <c r="J869" i="11"/>
  <c r="J203" i="4" l="1"/>
  <c r="O1069" i="11" l="1"/>
  <c r="N1069"/>
  <c r="M1069"/>
  <c r="L1069"/>
  <c r="K1069"/>
  <c r="J1069"/>
  <c r="I1069"/>
  <c r="H1069"/>
  <c r="O1068"/>
  <c r="N1068"/>
  <c r="M1068"/>
  <c r="L1068"/>
  <c r="K1068"/>
  <c r="J1068"/>
  <c r="I1068"/>
  <c r="H1068"/>
  <c r="F1068"/>
  <c r="E1068"/>
  <c r="O1050"/>
  <c r="N1050"/>
  <c r="M1050"/>
  <c r="L1050"/>
  <c r="K1050"/>
  <c r="J1050"/>
  <c r="I1050"/>
  <c r="H1050"/>
  <c r="O1049"/>
  <c r="N1049"/>
  <c r="M1049"/>
  <c r="L1049"/>
  <c r="K1049"/>
  <c r="J1049"/>
  <c r="I1049"/>
  <c r="H1049"/>
  <c r="F1049"/>
  <c r="E1049"/>
  <c r="O1033"/>
  <c r="N1033"/>
  <c r="M1033"/>
  <c r="L1033"/>
  <c r="K1033"/>
  <c r="J1033"/>
  <c r="I1033"/>
  <c r="H1033"/>
  <c r="O1032"/>
  <c r="N1032"/>
  <c r="M1032"/>
  <c r="L1032"/>
  <c r="K1032"/>
  <c r="J1032"/>
  <c r="I1032"/>
  <c r="H1032"/>
  <c r="F1032"/>
  <c r="E1032"/>
  <c r="O1014"/>
  <c r="N1014"/>
  <c r="M1014"/>
  <c r="L1014"/>
  <c r="K1014"/>
  <c r="J1014"/>
  <c r="I1014"/>
  <c r="H1014"/>
  <c r="O1013"/>
  <c r="N1013"/>
  <c r="M1013"/>
  <c r="L1013"/>
  <c r="K1013"/>
  <c r="J1013"/>
  <c r="I1013"/>
  <c r="H1013"/>
  <c r="F1013"/>
  <c r="E1013"/>
  <c r="O997"/>
  <c r="N997"/>
  <c r="M997"/>
  <c r="L997"/>
  <c r="K997"/>
  <c r="J997"/>
  <c r="I997"/>
  <c r="H997"/>
  <c r="O996"/>
  <c r="N996"/>
  <c r="M996"/>
  <c r="L996"/>
  <c r="K996"/>
  <c r="J996"/>
  <c r="I996"/>
  <c r="H996"/>
  <c r="F996"/>
  <c r="E996"/>
  <c r="O978"/>
  <c r="N978"/>
  <c r="M978"/>
  <c r="L978"/>
  <c r="K978"/>
  <c r="J978"/>
  <c r="I978"/>
  <c r="H978"/>
  <c r="O977"/>
  <c r="N977"/>
  <c r="M977"/>
  <c r="L977"/>
  <c r="K977"/>
  <c r="J977"/>
  <c r="I977"/>
  <c r="H977"/>
  <c r="F977"/>
  <c r="E977"/>
  <c r="O961"/>
  <c r="N961"/>
  <c r="M961"/>
  <c r="L961"/>
  <c r="K961"/>
  <c r="J961"/>
  <c r="I961"/>
  <c r="H961"/>
  <c r="O960"/>
  <c r="N960"/>
  <c r="M960"/>
  <c r="L960"/>
  <c r="K960"/>
  <c r="J960"/>
  <c r="I960"/>
  <c r="H960"/>
  <c r="F960"/>
  <c r="E960"/>
  <c r="C960"/>
  <c r="O942"/>
  <c r="N942"/>
  <c r="M942"/>
  <c r="L942"/>
  <c r="K942"/>
  <c r="J942"/>
  <c r="I942"/>
  <c r="H942"/>
  <c r="O941"/>
  <c r="N941"/>
  <c r="M941"/>
  <c r="L941"/>
  <c r="K941"/>
  <c r="J941"/>
  <c r="I941"/>
  <c r="H941"/>
  <c r="F941"/>
  <c r="E941"/>
  <c r="C941"/>
  <c r="O925"/>
  <c r="N925"/>
  <c r="M925"/>
  <c r="L925"/>
  <c r="K925"/>
  <c r="J925"/>
  <c r="I925"/>
  <c r="H925"/>
  <c r="O924"/>
  <c r="N924"/>
  <c r="M924"/>
  <c r="L924"/>
  <c r="K924"/>
  <c r="J924"/>
  <c r="I924"/>
  <c r="H924"/>
  <c r="F924"/>
  <c r="E924"/>
  <c r="C924"/>
  <c r="O906"/>
  <c r="N906"/>
  <c r="M906"/>
  <c r="L906"/>
  <c r="K906"/>
  <c r="J906"/>
  <c r="I906"/>
  <c r="H906"/>
  <c r="O905"/>
  <c r="N905"/>
  <c r="M905"/>
  <c r="L905"/>
  <c r="K905"/>
  <c r="J905"/>
  <c r="I905"/>
  <c r="H905"/>
  <c r="F905"/>
  <c r="E905"/>
  <c r="C905"/>
  <c r="O889"/>
  <c r="N889"/>
  <c r="M889"/>
  <c r="L889"/>
  <c r="K889"/>
  <c r="J889"/>
  <c r="I889"/>
  <c r="H889"/>
  <c r="O888"/>
  <c r="N888"/>
  <c r="M888"/>
  <c r="L888"/>
  <c r="K888"/>
  <c r="J888"/>
  <c r="I888"/>
  <c r="H888"/>
  <c r="F888"/>
  <c r="E888"/>
  <c r="C888"/>
  <c r="O870"/>
  <c r="N870"/>
  <c r="M870"/>
  <c r="L870"/>
  <c r="K870"/>
  <c r="J870"/>
  <c r="I870"/>
  <c r="H870"/>
  <c r="O869"/>
  <c r="N869"/>
  <c r="M869"/>
  <c r="L869"/>
  <c r="K869"/>
  <c r="I869"/>
  <c r="H869"/>
  <c r="F869"/>
  <c r="E869"/>
  <c r="C869"/>
  <c r="O853"/>
  <c r="N853"/>
  <c r="M853"/>
  <c r="L853"/>
  <c r="K853"/>
  <c r="J853"/>
  <c r="I853"/>
  <c r="H853"/>
  <c r="O852"/>
  <c r="N852"/>
  <c r="M852"/>
  <c r="L852"/>
  <c r="K852"/>
  <c r="J852"/>
  <c r="I852"/>
  <c r="H852"/>
  <c r="F852"/>
  <c r="E852"/>
  <c r="C852"/>
  <c r="O834"/>
  <c r="N834"/>
  <c r="M834"/>
  <c r="L834"/>
  <c r="K834"/>
  <c r="J834"/>
  <c r="I834"/>
  <c r="H834"/>
  <c r="O833"/>
  <c r="N833"/>
  <c r="M833"/>
  <c r="L833"/>
  <c r="K833"/>
  <c r="J833"/>
  <c r="I833"/>
  <c r="H833"/>
  <c r="F833"/>
  <c r="E833"/>
  <c r="C833"/>
  <c r="O817"/>
  <c r="N817"/>
  <c r="M817"/>
  <c r="L817"/>
  <c r="K817"/>
  <c r="J817"/>
  <c r="I817"/>
  <c r="H817"/>
  <c r="O816"/>
  <c r="N816"/>
  <c r="M816"/>
  <c r="L816"/>
  <c r="K816"/>
  <c r="J816"/>
  <c r="I816"/>
  <c r="H816"/>
  <c r="F816"/>
  <c r="E816"/>
  <c r="C816"/>
  <c r="O798"/>
  <c r="N798"/>
  <c r="M798"/>
  <c r="L798"/>
  <c r="K798"/>
  <c r="J798"/>
  <c r="I798"/>
  <c r="H798"/>
  <c r="O797"/>
  <c r="N797"/>
  <c r="M797"/>
  <c r="L797"/>
  <c r="K797"/>
  <c r="J797"/>
  <c r="I797"/>
  <c r="H797"/>
  <c r="F797"/>
  <c r="E797"/>
  <c r="C797"/>
  <c r="O781"/>
  <c r="N781"/>
  <c r="M781"/>
  <c r="K781"/>
  <c r="J781"/>
  <c r="I781"/>
  <c r="H781"/>
  <c r="O780"/>
  <c r="N780"/>
  <c r="M780"/>
  <c r="L780"/>
  <c r="K780"/>
  <c r="J780"/>
  <c r="I780"/>
  <c r="H780"/>
  <c r="F780"/>
  <c r="E780"/>
  <c r="C780"/>
  <c r="O762"/>
  <c r="N762"/>
  <c r="M762"/>
  <c r="L762"/>
  <c r="K762"/>
  <c r="J762"/>
  <c r="I762"/>
  <c r="H762"/>
  <c r="O761"/>
  <c r="N761"/>
  <c r="M761"/>
  <c r="L761"/>
  <c r="K761"/>
  <c r="J761"/>
  <c r="I761"/>
  <c r="H761"/>
  <c r="F761"/>
  <c r="E761"/>
  <c r="C761"/>
  <c r="O745"/>
  <c r="N745"/>
  <c r="M745"/>
  <c r="L745"/>
  <c r="K745"/>
  <c r="J745"/>
  <c r="I745"/>
  <c r="H745"/>
  <c r="O744"/>
  <c r="N744"/>
  <c r="M744"/>
  <c r="L744"/>
  <c r="K744"/>
  <c r="J744"/>
  <c r="I744"/>
  <c r="H744"/>
  <c r="F744"/>
  <c r="E744"/>
  <c r="C744"/>
  <c r="O726"/>
  <c r="N726"/>
  <c r="M726"/>
  <c r="L726"/>
  <c r="K726"/>
  <c r="J726"/>
  <c r="I726"/>
  <c r="H726"/>
  <c r="O725"/>
  <c r="N725"/>
  <c r="M725"/>
  <c r="L725"/>
  <c r="K725"/>
  <c r="J725"/>
  <c r="I725"/>
  <c r="H725"/>
  <c r="F725"/>
  <c r="E725"/>
  <c r="C725"/>
  <c r="O709"/>
  <c r="N709"/>
  <c r="M709"/>
  <c r="L709"/>
  <c r="K709"/>
  <c r="J709"/>
  <c r="I709"/>
  <c r="H709"/>
  <c r="O708"/>
  <c r="N708"/>
  <c r="M708"/>
  <c r="L708"/>
  <c r="K708"/>
  <c r="J708"/>
  <c r="I708"/>
  <c r="H708"/>
  <c r="F708"/>
  <c r="E708"/>
  <c r="C708"/>
  <c r="O690"/>
  <c r="N690"/>
  <c r="M690"/>
  <c r="L690"/>
  <c r="K690"/>
  <c r="J690"/>
  <c r="I690"/>
  <c r="H690"/>
  <c r="O689"/>
  <c r="N689"/>
  <c r="M689"/>
  <c r="L689"/>
  <c r="K689"/>
  <c r="J689"/>
  <c r="I689"/>
  <c r="H689"/>
  <c r="F689"/>
  <c r="E689"/>
  <c r="C689"/>
  <c r="O673"/>
  <c r="N673"/>
  <c r="M673"/>
  <c r="L673"/>
  <c r="K673"/>
  <c r="J673"/>
  <c r="I673"/>
  <c r="H673"/>
  <c r="O672"/>
  <c r="N672"/>
  <c r="M672"/>
  <c r="L672"/>
  <c r="K672"/>
  <c r="J672"/>
  <c r="I672"/>
  <c r="H672"/>
  <c r="F672"/>
  <c r="E672"/>
  <c r="C672"/>
  <c r="O654"/>
  <c r="N654"/>
  <c r="M654"/>
  <c r="L654"/>
  <c r="K654"/>
  <c r="J654"/>
  <c r="I654"/>
  <c r="H654"/>
  <c r="O653"/>
  <c r="N653"/>
  <c r="M653"/>
  <c r="L653"/>
  <c r="K653"/>
  <c r="J653"/>
  <c r="I653"/>
  <c r="H653"/>
  <c r="F653"/>
  <c r="E653"/>
  <c r="C653"/>
  <c r="O637"/>
  <c r="N637"/>
  <c r="M637"/>
  <c r="L637"/>
  <c r="K637"/>
  <c r="J637"/>
  <c r="I637"/>
  <c r="H637"/>
  <c r="O636"/>
  <c r="N636"/>
  <c r="M636"/>
  <c r="L636"/>
  <c r="K636"/>
  <c r="J636"/>
  <c r="I636"/>
  <c r="H636"/>
  <c r="F636"/>
  <c r="E636"/>
  <c r="C636"/>
  <c r="O618"/>
  <c r="N618"/>
  <c r="M618"/>
  <c r="L618"/>
  <c r="K618"/>
  <c r="J618"/>
  <c r="I618"/>
  <c r="H618"/>
  <c r="O617"/>
  <c r="N617"/>
  <c r="M617"/>
  <c r="L617"/>
  <c r="K617"/>
  <c r="J617"/>
  <c r="I617"/>
  <c r="H617"/>
  <c r="F617"/>
  <c r="E617"/>
  <c r="C617"/>
  <c r="O601"/>
  <c r="N601"/>
  <c r="M601"/>
  <c r="L601"/>
  <c r="K601"/>
  <c r="J601"/>
  <c r="I601"/>
  <c r="H601"/>
  <c r="O600"/>
  <c r="N600"/>
  <c r="M600"/>
  <c r="L600"/>
  <c r="K600"/>
  <c r="J600"/>
  <c r="I600"/>
  <c r="H600"/>
  <c r="F600"/>
  <c r="E600"/>
  <c r="C600"/>
  <c r="O582"/>
  <c r="N582"/>
  <c r="M582"/>
  <c r="L582"/>
  <c r="K582"/>
  <c r="J582"/>
  <c r="I582"/>
  <c r="H582"/>
  <c r="O581"/>
  <c r="N581"/>
  <c r="M581"/>
  <c r="L581"/>
  <c r="K581"/>
  <c r="J581"/>
  <c r="I581"/>
  <c r="H581"/>
  <c r="F581"/>
  <c r="E581"/>
  <c r="C581"/>
  <c r="O565"/>
  <c r="N565"/>
  <c r="M565"/>
  <c r="L565"/>
  <c r="K565"/>
  <c r="J565"/>
  <c r="I565"/>
  <c r="H565"/>
  <c r="O564"/>
  <c r="N564"/>
  <c r="M564"/>
  <c r="L564"/>
  <c r="K564"/>
  <c r="J564"/>
  <c r="I564"/>
  <c r="H564"/>
  <c r="F564"/>
  <c r="E564"/>
  <c r="C564"/>
  <c r="O546"/>
  <c r="N546"/>
  <c r="M546"/>
  <c r="L546"/>
  <c r="K546"/>
  <c r="J546"/>
  <c r="I546"/>
  <c r="H546"/>
  <c r="O545"/>
  <c r="N545"/>
  <c r="M545"/>
  <c r="L545"/>
  <c r="K545"/>
  <c r="J545"/>
  <c r="I545"/>
  <c r="H545"/>
  <c r="F545"/>
  <c r="E545"/>
  <c r="C545"/>
  <c r="O529"/>
  <c r="N529"/>
  <c r="M529"/>
  <c r="L529"/>
  <c r="K529"/>
  <c r="J529"/>
  <c r="I529"/>
  <c r="H529"/>
  <c r="O528"/>
  <c r="N528"/>
  <c r="M528"/>
  <c r="L528"/>
  <c r="K528"/>
  <c r="J528"/>
  <c r="I528"/>
  <c r="H528"/>
  <c r="F528"/>
  <c r="E528"/>
  <c r="C528"/>
  <c r="O510"/>
  <c r="N510"/>
  <c r="M510"/>
  <c r="L510"/>
  <c r="K510"/>
  <c r="J510"/>
  <c r="I510"/>
  <c r="H510"/>
  <c r="O509"/>
  <c r="N509"/>
  <c r="M509"/>
  <c r="L509"/>
  <c r="K509"/>
  <c r="J509"/>
  <c r="I509"/>
  <c r="H509"/>
  <c r="F509"/>
  <c r="E509"/>
  <c r="C509"/>
  <c r="O493"/>
  <c r="N493"/>
  <c r="M493"/>
  <c r="L493"/>
  <c r="K493"/>
  <c r="J493"/>
  <c r="I493"/>
  <c r="H493"/>
  <c r="O492"/>
  <c r="N492"/>
  <c r="M492"/>
  <c r="L492"/>
  <c r="K492"/>
  <c r="J492"/>
  <c r="I492"/>
  <c r="H492"/>
  <c r="F492"/>
  <c r="E492"/>
  <c r="C492"/>
  <c r="O474"/>
  <c r="N474"/>
  <c r="M474"/>
  <c r="L474"/>
  <c r="K474"/>
  <c r="J474"/>
  <c r="I474"/>
  <c r="H474"/>
  <c r="O473"/>
  <c r="N473"/>
  <c r="M473"/>
  <c r="L473"/>
  <c r="K473"/>
  <c r="J473"/>
  <c r="I473"/>
  <c r="H473"/>
  <c r="F473"/>
  <c r="E473"/>
  <c r="C473"/>
  <c r="O457"/>
  <c r="N457"/>
  <c r="M457"/>
  <c r="L457"/>
  <c r="K457"/>
  <c r="J457"/>
  <c r="I457"/>
  <c r="H457"/>
  <c r="O456"/>
  <c r="N456"/>
  <c r="M456"/>
  <c r="L456"/>
  <c r="K456"/>
  <c r="J456"/>
  <c r="I456"/>
  <c r="H456"/>
  <c r="F456"/>
  <c r="E456"/>
  <c r="O438"/>
  <c r="N438"/>
  <c r="M438"/>
  <c r="L438"/>
  <c r="K438"/>
  <c r="J438"/>
  <c r="I438"/>
  <c r="H438"/>
  <c r="O437"/>
  <c r="N437"/>
  <c r="M437"/>
  <c r="L437"/>
  <c r="K437"/>
  <c r="J437"/>
  <c r="I437"/>
  <c r="H437"/>
  <c r="F437"/>
  <c r="E437"/>
  <c r="O421"/>
  <c r="N421"/>
  <c r="M421"/>
  <c r="L421"/>
  <c r="K421"/>
  <c r="J421"/>
  <c r="I421"/>
  <c r="H421"/>
  <c r="O420"/>
  <c r="N420"/>
  <c r="M420"/>
  <c r="L420"/>
  <c r="K420"/>
  <c r="J420"/>
  <c r="I420"/>
  <c r="H420"/>
  <c r="F420"/>
  <c r="E420"/>
  <c r="C420"/>
  <c r="O402"/>
  <c r="N402"/>
  <c r="M402"/>
  <c r="L402"/>
  <c r="K402"/>
  <c r="J402"/>
  <c r="I402"/>
  <c r="H402"/>
  <c r="O401"/>
  <c r="N401"/>
  <c r="M401"/>
  <c r="L401"/>
  <c r="K401"/>
  <c r="J401"/>
  <c r="I401"/>
  <c r="H401"/>
  <c r="F401"/>
  <c r="E401"/>
  <c r="C401"/>
  <c r="O385"/>
  <c r="N385"/>
  <c r="M385"/>
  <c r="L385"/>
  <c r="K385"/>
  <c r="J385"/>
  <c r="I385"/>
  <c r="H385"/>
  <c r="O384"/>
  <c r="N384"/>
  <c r="M384"/>
  <c r="L384"/>
  <c r="K384"/>
  <c r="J384"/>
  <c r="I384"/>
  <c r="H384"/>
  <c r="F384"/>
  <c r="E384"/>
  <c r="C384"/>
  <c r="O366"/>
  <c r="N366"/>
  <c r="M366"/>
  <c r="L366"/>
  <c r="K366"/>
  <c r="J366"/>
  <c r="I366"/>
  <c r="H366"/>
  <c r="O365"/>
  <c r="N365"/>
  <c r="M365"/>
  <c r="L365"/>
  <c r="K365"/>
  <c r="J365"/>
  <c r="I365"/>
  <c r="H365"/>
  <c r="F365"/>
  <c r="E365"/>
  <c r="C365"/>
  <c r="O349"/>
  <c r="N349"/>
  <c r="M349"/>
  <c r="L349"/>
  <c r="K349"/>
  <c r="J349"/>
  <c r="I349"/>
  <c r="H349"/>
  <c r="O348"/>
  <c r="N348"/>
  <c r="M348"/>
  <c r="L348"/>
  <c r="K348"/>
  <c r="J348"/>
  <c r="I348"/>
  <c r="H348"/>
  <c r="F348"/>
  <c r="E348"/>
  <c r="C348"/>
  <c r="O330"/>
  <c r="N330"/>
  <c r="M330"/>
  <c r="L330"/>
  <c r="K330"/>
  <c r="J330"/>
  <c r="I330"/>
  <c r="H330"/>
  <c r="O329"/>
  <c r="N329"/>
  <c r="M329"/>
  <c r="L329"/>
  <c r="K329"/>
  <c r="J329"/>
  <c r="I329"/>
  <c r="H329"/>
  <c r="F329"/>
  <c r="E329"/>
  <c r="C329"/>
  <c r="O313"/>
  <c r="N313"/>
  <c r="M313"/>
  <c r="L313"/>
  <c r="K313"/>
  <c r="J313"/>
  <c r="I313"/>
  <c r="H313"/>
  <c r="O312"/>
  <c r="N312"/>
  <c r="M312"/>
  <c r="L312"/>
  <c r="K312"/>
  <c r="J312"/>
  <c r="I312"/>
  <c r="H312"/>
  <c r="F312"/>
  <c r="E312"/>
  <c r="C312"/>
  <c r="O294"/>
  <c r="N294"/>
  <c r="M294"/>
  <c r="L294"/>
  <c r="K294"/>
  <c r="J294"/>
  <c r="I294"/>
  <c r="H294"/>
  <c r="O293"/>
  <c r="N293"/>
  <c r="M293"/>
  <c r="L293"/>
  <c r="K293"/>
  <c r="J293"/>
  <c r="I293"/>
  <c r="H293"/>
  <c r="F293"/>
  <c r="E293"/>
  <c r="C293"/>
  <c r="O277"/>
  <c r="N277"/>
  <c r="M277"/>
  <c r="L277"/>
  <c r="K277"/>
  <c r="J277"/>
  <c r="I277"/>
  <c r="H277"/>
  <c r="O276"/>
  <c r="N276"/>
  <c r="M276"/>
  <c r="L276"/>
  <c r="K276"/>
  <c r="J276"/>
  <c r="I276"/>
  <c r="H276"/>
  <c r="F276"/>
  <c r="E276"/>
  <c r="C276"/>
  <c r="O258"/>
  <c r="N258"/>
  <c r="M258"/>
  <c r="L258"/>
  <c r="K258"/>
  <c r="J258"/>
  <c r="I258"/>
  <c r="H258"/>
  <c r="O257"/>
  <c r="N257"/>
  <c r="M257"/>
  <c r="L257"/>
  <c r="K257"/>
  <c r="J257"/>
  <c r="I257"/>
  <c r="H257"/>
  <c r="F257"/>
  <c r="E257"/>
  <c r="C257"/>
  <c r="O241"/>
  <c r="N241"/>
  <c r="M241"/>
  <c r="L241"/>
  <c r="K241"/>
  <c r="J241"/>
  <c r="I241"/>
  <c r="H241"/>
  <c r="O240"/>
  <c r="N240"/>
  <c r="M240"/>
  <c r="L240"/>
  <c r="K240"/>
  <c r="J240"/>
  <c r="I240"/>
  <c r="H240"/>
  <c r="F240"/>
  <c r="E240"/>
  <c r="C240"/>
  <c r="O222"/>
  <c r="N222"/>
  <c r="M222"/>
  <c r="L222"/>
  <c r="K222"/>
  <c r="J222"/>
  <c r="I222"/>
  <c r="H222"/>
  <c r="O221"/>
  <c r="N221"/>
  <c r="M221"/>
  <c r="L221"/>
  <c r="K221"/>
  <c r="J221"/>
  <c r="I221"/>
  <c r="H221"/>
  <c r="F221"/>
  <c r="E221"/>
  <c r="C221"/>
  <c r="O205"/>
  <c r="N205"/>
  <c r="M205"/>
  <c r="L205"/>
  <c r="K205"/>
  <c r="J205"/>
  <c r="I205"/>
  <c r="H205"/>
  <c r="O204"/>
  <c r="N204"/>
  <c r="M204"/>
  <c r="L204"/>
  <c r="K204"/>
  <c r="J204"/>
  <c r="I204"/>
  <c r="H204"/>
  <c r="F204"/>
  <c r="E204"/>
  <c r="C204"/>
  <c r="O186"/>
  <c r="N186"/>
  <c r="M186"/>
  <c r="L186"/>
  <c r="K186"/>
  <c r="J186"/>
  <c r="I186"/>
  <c r="H186"/>
  <c r="O185"/>
  <c r="N185"/>
  <c r="M185"/>
  <c r="L185"/>
  <c r="K185"/>
  <c r="J185"/>
  <c r="I185"/>
  <c r="H185"/>
  <c r="F185"/>
  <c r="E185"/>
  <c r="C185"/>
  <c r="O169"/>
  <c r="N169"/>
  <c r="M169"/>
  <c r="L169"/>
  <c r="K169"/>
  <c r="J169"/>
  <c r="I169"/>
  <c r="H169"/>
  <c r="O168"/>
  <c r="N168"/>
  <c r="M168"/>
  <c r="L168"/>
  <c r="K168"/>
  <c r="J168"/>
  <c r="I168"/>
  <c r="H168"/>
  <c r="F168"/>
  <c r="E168"/>
  <c r="C168"/>
  <c r="O150"/>
  <c r="N150"/>
  <c r="M150"/>
  <c r="L150"/>
  <c r="K150"/>
  <c r="J150"/>
  <c r="I150"/>
  <c r="H150"/>
  <c r="O149"/>
  <c r="N149"/>
  <c r="M149"/>
  <c r="L149"/>
  <c r="K149"/>
  <c r="J149"/>
  <c r="I149"/>
  <c r="H149"/>
  <c r="F149"/>
  <c r="E149"/>
  <c r="C149"/>
  <c r="O133"/>
  <c r="N133"/>
  <c r="M133"/>
  <c r="L133"/>
  <c r="K133"/>
  <c r="J133"/>
  <c r="I133"/>
  <c r="H133"/>
  <c r="O132"/>
  <c r="N132"/>
  <c r="M132"/>
  <c r="L132"/>
  <c r="K132"/>
  <c r="J132"/>
  <c r="I132"/>
  <c r="H132"/>
  <c r="F132"/>
  <c r="E132"/>
  <c r="C132"/>
  <c r="O114"/>
  <c r="N114"/>
  <c r="M114"/>
  <c r="L114"/>
  <c r="K114"/>
  <c r="J114"/>
  <c r="I114"/>
  <c r="H114"/>
  <c r="O113"/>
  <c r="N113"/>
  <c r="M113"/>
  <c r="L113"/>
  <c r="K113"/>
  <c r="J113"/>
  <c r="I113"/>
  <c r="H113"/>
  <c r="F113"/>
  <c r="E113"/>
  <c r="C113"/>
  <c r="O97"/>
  <c r="N97"/>
  <c r="M97"/>
  <c r="L97"/>
  <c r="K97"/>
  <c r="J97"/>
  <c r="I97"/>
  <c r="H97"/>
  <c r="O96"/>
  <c r="N96"/>
  <c r="M96"/>
  <c r="L96"/>
  <c r="K96"/>
  <c r="J96"/>
  <c r="I96"/>
  <c r="H96"/>
  <c r="F96"/>
  <c r="E96"/>
  <c r="C96"/>
  <c r="O78"/>
  <c r="N78"/>
  <c r="M78"/>
  <c r="L78"/>
  <c r="K78"/>
  <c r="J78"/>
  <c r="I78"/>
  <c r="H78"/>
  <c r="O77"/>
  <c r="N77"/>
  <c r="M77"/>
  <c r="L77"/>
  <c r="K77"/>
  <c r="J77"/>
  <c r="I77"/>
  <c r="H77"/>
  <c r="F77"/>
  <c r="E77"/>
  <c r="C77"/>
  <c r="O61"/>
  <c r="N61"/>
  <c r="M61"/>
  <c r="L61"/>
  <c r="K61"/>
  <c r="J61"/>
  <c r="I61"/>
  <c r="H61"/>
  <c r="O60"/>
  <c r="N60"/>
  <c r="M60"/>
  <c r="L60"/>
  <c r="K60"/>
  <c r="J60"/>
  <c r="I60"/>
  <c r="H60"/>
  <c r="F60"/>
  <c r="E60"/>
  <c r="C60"/>
  <c r="O42"/>
  <c r="N42"/>
  <c r="M42"/>
  <c r="L42"/>
  <c r="K42"/>
  <c r="J42"/>
  <c r="I42"/>
  <c r="H42"/>
  <c r="O41"/>
  <c r="N41"/>
  <c r="M41"/>
  <c r="L41"/>
  <c r="K41"/>
  <c r="J41"/>
  <c r="I41"/>
  <c r="H41"/>
  <c r="F41"/>
  <c r="E41"/>
  <c r="C41"/>
  <c r="O25"/>
  <c r="N25"/>
  <c r="M25"/>
  <c r="L25"/>
  <c r="K25"/>
  <c r="J25"/>
  <c r="I25"/>
  <c r="H25"/>
  <c r="O24"/>
  <c r="N24"/>
  <c r="M24"/>
  <c r="L24"/>
  <c r="K24"/>
  <c r="J24"/>
  <c r="I24"/>
  <c r="H24"/>
  <c r="F24"/>
  <c r="E24"/>
  <c r="C24"/>
  <c r="O6"/>
  <c r="N6"/>
  <c r="M6"/>
  <c r="L6"/>
  <c r="K6"/>
  <c r="J6"/>
  <c r="I6"/>
  <c r="H6"/>
  <c r="O5"/>
  <c r="N5"/>
  <c r="M5"/>
  <c r="L5"/>
  <c r="K5"/>
  <c r="J5"/>
  <c r="I5"/>
  <c r="H5"/>
  <c r="F5"/>
  <c r="E5"/>
  <c r="C5"/>
  <c r="F3"/>
  <c r="E3"/>
  <c r="D3"/>
  <c r="B3"/>
  <c r="K2"/>
  <c r="H2"/>
  <c r="E1"/>
  <c r="D1"/>
  <c r="O246" i="4"/>
  <c r="O243"/>
  <c r="O240"/>
  <c r="O237"/>
  <c r="O234"/>
  <c r="O222"/>
  <c r="O219"/>
  <c r="O216"/>
  <c r="O213"/>
  <c r="O210"/>
  <c r="O207"/>
  <c r="O204"/>
  <c r="O192"/>
  <c r="O189"/>
  <c r="O186"/>
  <c r="O183"/>
  <c r="O180"/>
  <c r="O177"/>
  <c r="O174"/>
  <c r="O171"/>
  <c r="O159"/>
  <c r="O156"/>
  <c r="O153"/>
  <c r="O150"/>
  <c r="O147"/>
  <c r="O144"/>
  <c r="N246"/>
  <c r="N243"/>
  <c r="N240"/>
  <c r="N237"/>
  <c r="N234"/>
  <c r="N222"/>
  <c r="N219"/>
  <c r="N216"/>
  <c r="N213"/>
  <c r="N210"/>
  <c r="N207"/>
  <c r="N204"/>
  <c r="N192"/>
  <c r="N189"/>
  <c r="N186"/>
  <c r="N183"/>
  <c r="N180"/>
  <c r="N177"/>
  <c r="N174"/>
  <c r="N171"/>
  <c r="N159"/>
  <c r="N156"/>
  <c r="N153"/>
  <c r="N150"/>
  <c r="N147"/>
  <c r="N144"/>
  <c r="M246"/>
  <c r="M243"/>
  <c r="M240"/>
  <c r="M237"/>
  <c r="M234"/>
  <c r="M222"/>
  <c r="M219"/>
  <c r="M216"/>
  <c r="M213"/>
  <c r="M210"/>
  <c r="M207"/>
  <c r="M204"/>
  <c r="M192"/>
  <c r="M189"/>
  <c r="M186"/>
  <c r="M183"/>
  <c r="M180"/>
  <c r="M177"/>
  <c r="M174"/>
  <c r="M171"/>
  <c r="M159"/>
  <c r="M156"/>
  <c r="M153"/>
  <c r="M150"/>
  <c r="M147"/>
  <c r="M144"/>
  <c r="L246"/>
  <c r="L243"/>
  <c r="L240"/>
  <c r="L237"/>
  <c r="L234"/>
  <c r="L222"/>
  <c r="L219"/>
  <c r="L216"/>
  <c r="L213"/>
  <c r="L210"/>
  <c r="L207"/>
  <c r="L204"/>
  <c r="L192"/>
  <c r="L189"/>
  <c r="L186"/>
  <c r="L183"/>
  <c r="L177"/>
  <c r="L174"/>
  <c r="L171"/>
  <c r="L159"/>
  <c r="L156"/>
  <c r="L153"/>
  <c r="L150"/>
  <c r="L147"/>
  <c r="L144"/>
  <c r="K246"/>
  <c r="K243"/>
  <c r="K240"/>
  <c r="K237"/>
  <c r="K234"/>
  <c r="K222"/>
  <c r="K219"/>
  <c r="K216"/>
  <c r="K213"/>
  <c r="K210"/>
  <c r="K207"/>
  <c r="K204"/>
  <c r="K192"/>
  <c r="K189"/>
  <c r="K186"/>
  <c r="K183"/>
  <c r="K180"/>
  <c r="K177"/>
  <c r="K174"/>
  <c r="K171"/>
  <c r="K159"/>
  <c r="K156"/>
  <c r="K153"/>
  <c r="K150"/>
  <c r="K147"/>
  <c r="K144"/>
  <c r="J246"/>
  <c r="J243"/>
  <c r="J240"/>
  <c r="J237"/>
  <c r="J234"/>
  <c r="J222"/>
  <c r="J219"/>
  <c r="J216"/>
  <c r="J213"/>
  <c r="J210"/>
  <c r="J207"/>
  <c r="J204"/>
  <c r="J192"/>
  <c r="J189"/>
  <c r="J186"/>
  <c r="J183"/>
  <c r="J180"/>
  <c r="J177"/>
  <c r="J174"/>
  <c r="J171"/>
  <c r="J159"/>
  <c r="J156"/>
  <c r="J153"/>
  <c r="J150"/>
  <c r="J147"/>
  <c r="J144"/>
  <c r="I246"/>
  <c r="I243"/>
  <c r="I240"/>
  <c r="I237"/>
  <c r="I234"/>
  <c r="I222"/>
  <c r="I219"/>
  <c r="I216"/>
  <c r="I213"/>
  <c r="I210"/>
  <c r="I207"/>
  <c r="I204"/>
  <c r="I192"/>
  <c r="I189"/>
  <c r="I186"/>
  <c r="I183"/>
  <c r="I180"/>
  <c r="I177"/>
  <c r="I174"/>
  <c r="I171"/>
  <c r="I159"/>
  <c r="I156"/>
  <c r="I153"/>
  <c r="I150"/>
  <c r="I147"/>
  <c r="I144"/>
  <c r="H246"/>
  <c r="H243"/>
  <c r="H240"/>
  <c r="H237"/>
  <c r="H234"/>
  <c r="H222"/>
  <c r="H219"/>
  <c r="H216"/>
  <c r="H213"/>
  <c r="H210"/>
  <c r="H207"/>
  <c r="H204"/>
  <c r="H192"/>
  <c r="H189"/>
  <c r="H186"/>
  <c r="H183"/>
  <c r="H180"/>
  <c r="H177"/>
  <c r="H174"/>
  <c r="H171"/>
  <c r="H159"/>
  <c r="H156"/>
  <c r="H153"/>
  <c r="H150"/>
  <c r="H147"/>
  <c r="H144"/>
  <c r="O245"/>
  <c r="O242"/>
  <c r="O239"/>
  <c r="O236"/>
  <c r="O233"/>
  <c r="O221"/>
  <c r="O218"/>
  <c r="O215"/>
  <c r="O212"/>
  <c r="O209"/>
  <c r="O206"/>
  <c r="O203"/>
  <c r="O191"/>
  <c r="O188"/>
  <c r="O185"/>
  <c r="O182"/>
  <c r="O179"/>
  <c r="O176"/>
  <c r="O173"/>
  <c r="O170"/>
  <c r="O158"/>
  <c r="O155"/>
  <c r="O152"/>
  <c r="O149"/>
  <c r="O146"/>
  <c r="N245"/>
  <c r="N242"/>
  <c r="N239"/>
  <c r="N236"/>
  <c r="N233"/>
  <c r="N221"/>
  <c r="N218"/>
  <c r="N215"/>
  <c r="N212"/>
  <c r="N209"/>
  <c r="N206"/>
  <c r="N203"/>
  <c r="N191"/>
  <c r="N188"/>
  <c r="N185"/>
  <c r="N182"/>
  <c r="N179"/>
  <c r="N176"/>
  <c r="N173"/>
  <c r="N170"/>
  <c r="N158"/>
  <c r="N155"/>
  <c r="N152"/>
  <c r="N149"/>
  <c r="N146"/>
  <c r="M245"/>
  <c r="M242"/>
  <c r="M239"/>
  <c r="M236"/>
  <c r="M233"/>
  <c r="M221"/>
  <c r="M218"/>
  <c r="M215"/>
  <c r="M212"/>
  <c r="M209"/>
  <c r="M206"/>
  <c r="M203"/>
  <c r="M191"/>
  <c r="M188"/>
  <c r="M185"/>
  <c r="M182"/>
  <c r="M179"/>
  <c r="M176"/>
  <c r="M173"/>
  <c r="M170"/>
  <c r="M158"/>
  <c r="M155"/>
  <c r="M152"/>
  <c r="M149"/>
  <c r="M146"/>
  <c r="L245"/>
  <c r="L242"/>
  <c r="L239"/>
  <c r="L236"/>
  <c r="L233"/>
  <c r="L221"/>
  <c r="L218"/>
  <c r="L215"/>
  <c r="L212"/>
  <c r="L209"/>
  <c r="L206"/>
  <c r="L203"/>
  <c r="L191"/>
  <c r="L188"/>
  <c r="L185"/>
  <c r="L182"/>
  <c r="L179"/>
  <c r="L176"/>
  <c r="L173"/>
  <c r="L170"/>
  <c r="L158"/>
  <c r="L155"/>
  <c r="L152"/>
  <c r="L149"/>
  <c r="L146"/>
  <c r="K245"/>
  <c r="K242"/>
  <c r="K239"/>
  <c r="K236"/>
  <c r="K233"/>
  <c r="K221"/>
  <c r="K218"/>
  <c r="K215"/>
  <c r="K212"/>
  <c r="K209"/>
  <c r="K206"/>
  <c r="K203"/>
  <c r="K191"/>
  <c r="K188"/>
  <c r="K185"/>
  <c r="K182"/>
  <c r="K179"/>
  <c r="K176"/>
  <c r="K173"/>
  <c r="K170"/>
  <c r="K158"/>
  <c r="K155"/>
  <c r="K152"/>
  <c r="K149"/>
  <c r="K146"/>
  <c r="J245"/>
  <c r="J242"/>
  <c r="J239"/>
  <c r="J236"/>
  <c r="J233"/>
  <c r="J221"/>
  <c r="J218"/>
  <c r="J215"/>
  <c r="J212"/>
  <c r="J209"/>
  <c r="J206"/>
  <c r="J191"/>
  <c r="J188"/>
  <c r="J185"/>
  <c r="J182"/>
  <c r="J179"/>
  <c r="J176"/>
  <c r="J173"/>
  <c r="J170"/>
  <c r="J158"/>
  <c r="J155"/>
  <c r="J152"/>
  <c r="J149"/>
  <c r="J146"/>
  <c r="I218"/>
  <c r="I215"/>
  <c r="I212"/>
  <c r="I209"/>
  <c r="I206"/>
  <c r="I203"/>
  <c r="I191"/>
  <c r="I188"/>
  <c r="I185"/>
  <c r="I182"/>
  <c r="I179"/>
  <c r="I176"/>
  <c r="I173"/>
  <c r="I170"/>
  <c r="I158"/>
  <c r="I155"/>
  <c r="I152"/>
  <c r="I149"/>
  <c r="I146"/>
  <c r="I143"/>
  <c r="H245"/>
  <c r="H242"/>
  <c r="H239"/>
  <c r="H236"/>
  <c r="H233"/>
  <c r="H221"/>
  <c r="H218"/>
  <c r="H215"/>
  <c r="H212"/>
  <c r="H209"/>
  <c r="H206"/>
  <c r="H203"/>
  <c r="H191"/>
  <c r="H188"/>
  <c r="H185"/>
  <c r="H182"/>
  <c r="H179"/>
  <c r="H176"/>
  <c r="H173"/>
  <c r="H170"/>
  <c r="H158"/>
  <c r="H155"/>
  <c r="H152"/>
  <c r="H149"/>
  <c r="H146"/>
  <c r="O143"/>
  <c r="N143"/>
  <c r="M143"/>
  <c r="L143"/>
  <c r="K143"/>
  <c r="J143"/>
  <c r="H143"/>
  <c r="F245"/>
  <c r="F242"/>
  <c r="F239"/>
  <c r="F236"/>
  <c r="F233"/>
  <c r="F221"/>
  <c r="F218"/>
  <c r="F215"/>
  <c r="F212"/>
  <c r="F209"/>
  <c r="F206"/>
  <c r="F203"/>
  <c r="F191"/>
  <c r="F188"/>
  <c r="F185"/>
  <c r="F182"/>
  <c r="F179"/>
  <c r="F176"/>
  <c r="F173"/>
  <c r="F170"/>
  <c r="F158"/>
  <c r="F155"/>
  <c r="F152"/>
  <c r="E245"/>
  <c r="F149"/>
  <c r="F146"/>
  <c r="F143"/>
  <c r="F140"/>
  <c r="E242"/>
  <c r="E239"/>
  <c r="E236"/>
  <c r="E233"/>
  <c r="E221"/>
  <c r="E218"/>
  <c r="E215"/>
  <c r="E212"/>
  <c r="E209"/>
  <c r="E206"/>
  <c r="E203"/>
  <c r="E191"/>
  <c r="E188"/>
  <c r="E185"/>
  <c r="E182"/>
  <c r="E179"/>
  <c r="E176"/>
  <c r="E173"/>
  <c r="E170"/>
  <c r="E158"/>
  <c r="E155"/>
  <c r="E152"/>
  <c r="E149"/>
  <c r="E146"/>
  <c r="E143"/>
  <c r="O108"/>
  <c r="N108"/>
  <c r="M108"/>
  <c r="L108"/>
  <c r="K108"/>
  <c r="J108"/>
  <c r="I108"/>
  <c r="H108"/>
  <c r="O105"/>
  <c r="N105"/>
  <c r="M105"/>
  <c r="L105"/>
  <c r="K105"/>
  <c r="J105"/>
  <c r="I105"/>
  <c r="H105"/>
  <c r="O104"/>
  <c r="N104"/>
  <c r="M104"/>
  <c r="L104"/>
  <c r="K104"/>
  <c r="J104"/>
  <c r="I104"/>
  <c r="H104"/>
  <c r="O107"/>
  <c r="N107"/>
  <c r="M107"/>
  <c r="L107"/>
  <c r="K107"/>
  <c r="J107"/>
  <c r="I107"/>
  <c r="H107"/>
  <c r="H92"/>
  <c r="F107"/>
  <c r="F104"/>
  <c r="F92"/>
  <c r="E107"/>
  <c r="E104"/>
  <c r="E92"/>
  <c r="D6" i="9"/>
  <c r="K2" i="4" l="1"/>
  <c r="H2"/>
  <c r="E1"/>
  <c r="D1"/>
  <c r="B6" i="10"/>
  <c r="B7"/>
  <c r="B8"/>
  <c r="B9"/>
  <c r="B10"/>
  <c r="B11"/>
  <c r="B12"/>
  <c r="B5"/>
  <c r="E14" i="7" l="1"/>
  <c r="D14"/>
  <c r="C13"/>
  <c r="C12"/>
  <c r="C11"/>
  <c r="C10"/>
  <c r="C9"/>
  <c r="C8"/>
  <c r="C7"/>
  <c r="C6"/>
  <c r="E14" i="8"/>
  <c r="D14"/>
  <c r="C13"/>
  <c r="C12"/>
  <c r="C11"/>
  <c r="C10"/>
  <c r="C9"/>
  <c r="C8"/>
  <c r="C7"/>
  <c r="C6"/>
  <c r="E14" i="9"/>
  <c r="D14"/>
  <c r="AB13"/>
  <c r="AB12"/>
  <c r="AB11"/>
  <c r="AB10"/>
  <c r="AB9"/>
  <c r="AB8"/>
  <c r="AB7"/>
  <c r="AB6"/>
  <c r="AC13"/>
  <c r="AC12"/>
  <c r="AC11"/>
  <c r="AC10"/>
  <c r="AC9"/>
  <c r="AC8"/>
  <c r="AC7"/>
  <c r="AC6"/>
  <c r="W13"/>
  <c r="W12"/>
  <c r="W11"/>
  <c r="W10"/>
  <c r="W9"/>
  <c r="W8"/>
  <c r="W7"/>
  <c r="W6"/>
  <c r="V13"/>
  <c r="V12"/>
  <c r="V11"/>
  <c r="V10"/>
  <c r="V9"/>
  <c r="V8"/>
  <c r="V6"/>
  <c r="V7"/>
  <c r="Q13"/>
  <c r="Q12"/>
  <c r="Q10"/>
  <c r="Q11"/>
  <c r="Q9"/>
  <c r="Q8"/>
  <c r="Q7"/>
  <c r="Q6"/>
  <c r="P13"/>
  <c r="P12"/>
  <c r="P11"/>
  <c r="P10"/>
  <c r="P9"/>
  <c r="P8"/>
  <c r="P7"/>
  <c r="P6"/>
  <c r="K13"/>
  <c r="K12"/>
  <c r="K11"/>
  <c r="K10"/>
  <c r="K9"/>
  <c r="K8"/>
  <c r="K7"/>
  <c r="K6"/>
  <c r="J13"/>
  <c r="J12"/>
  <c r="J11"/>
  <c r="J10"/>
  <c r="J9"/>
  <c r="J8"/>
  <c r="J7"/>
  <c r="J6"/>
  <c r="H13"/>
  <c r="H12"/>
  <c r="H11"/>
  <c r="H10"/>
  <c r="H9"/>
  <c r="N9" s="1"/>
  <c r="H8"/>
  <c r="H7"/>
  <c r="H6"/>
  <c r="G13"/>
  <c r="G12"/>
  <c r="G11"/>
  <c r="G10"/>
  <c r="G9"/>
  <c r="G8"/>
  <c r="G7"/>
  <c r="G6"/>
  <c r="E6"/>
  <c r="D11"/>
  <c r="C13"/>
  <c r="C12" i="10" s="1"/>
  <c r="C12" i="9"/>
  <c r="C11" i="10" s="1"/>
  <c r="C11" i="9"/>
  <c r="C10" i="10" s="1"/>
  <c r="C10" i="9"/>
  <c r="C9" i="10" s="1"/>
  <c r="C9" i="9"/>
  <c r="C8" i="10" s="1"/>
  <c r="C8" i="9"/>
  <c r="C7" i="10" s="1"/>
  <c r="C7" i="9"/>
  <c r="C6" i="10" s="1"/>
  <c r="C6" i="9"/>
  <c r="C5" i="10" s="1"/>
  <c r="I7" i="9" l="1"/>
  <c r="X12"/>
  <c r="Y12"/>
  <c r="M13"/>
  <c r="Y13"/>
  <c r="M12"/>
  <c r="Y7"/>
  <c r="M7"/>
  <c r="M8"/>
  <c r="Y8"/>
  <c r="M9"/>
  <c r="Y9"/>
  <c r="M10"/>
  <c r="Y10"/>
  <c r="M11"/>
  <c r="Y11"/>
  <c r="M6"/>
  <c r="N6"/>
  <c r="Z6"/>
  <c r="X6"/>
  <c r="Y6"/>
  <c r="N12"/>
  <c r="AD12"/>
  <c r="R8"/>
  <c r="X10"/>
  <c r="F14" i="7"/>
  <c r="AF13" i="9"/>
  <c r="L10"/>
  <c r="AF8"/>
  <c r="Z13"/>
  <c r="AD10"/>
  <c r="X9"/>
  <c r="L9"/>
  <c r="R13"/>
  <c r="N13"/>
  <c r="L12"/>
  <c r="I12"/>
  <c r="I11"/>
  <c r="AF10"/>
  <c r="N8"/>
  <c r="L7"/>
  <c r="O7" s="1"/>
  <c r="T13"/>
  <c r="AF12"/>
  <c r="X11"/>
  <c r="AF11"/>
  <c r="N11"/>
  <c r="T11"/>
  <c r="Z11"/>
  <c r="T10"/>
  <c r="N10"/>
  <c r="Z10"/>
  <c r="I10"/>
  <c r="R10"/>
  <c r="AE9"/>
  <c r="I9"/>
  <c r="T8"/>
  <c r="Z8"/>
  <c r="AD7"/>
  <c r="AF7"/>
  <c r="N7"/>
  <c r="I6"/>
  <c r="T6"/>
  <c r="AF6"/>
  <c r="AE8"/>
  <c r="AE13"/>
  <c r="E7"/>
  <c r="E12"/>
  <c r="L8"/>
  <c r="L13"/>
  <c r="T7"/>
  <c r="T12"/>
  <c r="Z7"/>
  <c r="Z12"/>
  <c r="S11"/>
  <c r="T9"/>
  <c r="AE10"/>
  <c r="R9"/>
  <c r="S9"/>
  <c r="E8"/>
  <c r="E9"/>
  <c r="Z9"/>
  <c r="AE11"/>
  <c r="AE12"/>
  <c r="E13"/>
  <c r="F6"/>
  <c r="E10"/>
  <c r="L11"/>
  <c r="AE7"/>
  <c r="E11"/>
  <c r="F11" s="1"/>
  <c r="R6"/>
  <c r="S7"/>
  <c r="R7"/>
  <c r="S12"/>
  <c r="AF9"/>
  <c r="AE6"/>
  <c r="AD6"/>
  <c r="I8"/>
  <c r="S8"/>
  <c r="I13"/>
  <c r="S13"/>
  <c r="L6"/>
  <c r="S10"/>
  <c r="F14"/>
  <c r="R12"/>
  <c r="X13"/>
  <c r="X8"/>
  <c r="AD11"/>
  <c r="X7"/>
  <c r="S6"/>
  <c r="AD9"/>
  <c r="AD13"/>
  <c r="AD8"/>
  <c r="R11"/>
  <c r="F14" i="8"/>
  <c r="D7" i="9"/>
  <c r="D12"/>
  <c r="D8"/>
  <c r="D13"/>
  <c r="D9"/>
  <c r="D10"/>
  <c r="U12" l="1"/>
  <c r="U11"/>
  <c r="AA7"/>
  <c r="U7"/>
  <c r="AG7"/>
  <c r="AA6"/>
  <c r="U10"/>
  <c r="U8"/>
  <c r="O9"/>
  <c r="U9"/>
  <c r="AG10"/>
  <c r="U13"/>
  <c r="U6"/>
  <c r="AG12"/>
  <c r="F10"/>
  <c r="O11"/>
  <c r="F9"/>
  <c r="F13"/>
  <c r="F8"/>
  <c r="F12"/>
  <c r="O12"/>
  <c r="AA9"/>
  <c r="AA10"/>
  <c r="AA12"/>
  <c r="AA11"/>
  <c r="AG11"/>
  <c r="O10"/>
  <c r="AG9"/>
  <c r="O6"/>
  <c r="AA13"/>
  <c r="AG13"/>
  <c r="AG6"/>
  <c r="F7"/>
  <c r="O13"/>
  <c r="O8"/>
  <c r="AG8"/>
  <c r="AA8"/>
  <c r="F6" i="3" l="1"/>
  <c r="H26" i="11" s="1"/>
  <c r="G6" i="3"/>
  <c r="I26" i="11" s="1"/>
  <c r="H6" i="3"/>
  <c r="J26" i="11" s="1"/>
  <c r="I6" i="3"/>
  <c r="K26" i="11" s="1"/>
  <c r="J6" i="3"/>
  <c r="L26" i="11" s="1"/>
  <c r="K6" i="3"/>
  <c r="M26" i="11" s="1"/>
  <c r="L6" i="3"/>
  <c r="N26" i="11" s="1"/>
  <c r="M6" i="3"/>
  <c r="O26" i="11" s="1"/>
  <c r="F7" i="3"/>
  <c r="H43" i="11" s="1"/>
  <c r="G7" i="3"/>
  <c r="I43" i="11" s="1"/>
  <c r="H7" i="3"/>
  <c r="J43" i="11" s="1"/>
  <c r="I7" i="3"/>
  <c r="K43" i="11" s="1"/>
  <c r="J7" i="3"/>
  <c r="L43" i="11" s="1"/>
  <c r="K7" i="3"/>
  <c r="M43" i="11" s="1"/>
  <c r="L7" i="3"/>
  <c r="N43" i="11" s="1"/>
  <c r="M7" i="3"/>
  <c r="O43" i="11" s="1"/>
  <c r="F8" i="3"/>
  <c r="H62" i="11" s="1"/>
  <c r="G8" i="3"/>
  <c r="I62" i="11" s="1"/>
  <c r="H8" i="3"/>
  <c r="J62" i="11" s="1"/>
  <c r="I8" i="3"/>
  <c r="K62" i="11" s="1"/>
  <c r="J8" i="3"/>
  <c r="L62" i="11" s="1"/>
  <c r="K8" i="3"/>
  <c r="M62" i="11" s="1"/>
  <c r="L8" i="3"/>
  <c r="N62" i="11" s="1"/>
  <c r="M8" i="3"/>
  <c r="O62" i="11" s="1"/>
  <c r="F9" i="3"/>
  <c r="G9"/>
  <c r="H9"/>
  <c r="I9"/>
  <c r="K79" i="11" s="1"/>
  <c r="J9" i="3"/>
  <c r="K9"/>
  <c r="L9"/>
  <c r="N79" i="11" s="1"/>
  <c r="M9" i="3"/>
  <c r="F10"/>
  <c r="H98" i="11" s="1"/>
  <c r="G10" i="3"/>
  <c r="H10"/>
  <c r="J98" i="11" s="1"/>
  <c r="I10" i="3"/>
  <c r="K98" i="11" s="1"/>
  <c r="J10" i="3"/>
  <c r="L98" i="11" s="1"/>
  <c r="K10" i="3"/>
  <c r="M98" i="11" s="1"/>
  <c r="L10" i="3"/>
  <c r="M10"/>
  <c r="O98" i="11" s="1"/>
  <c r="F11" i="3"/>
  <c r="H115" i="11" s="1"/>
  <c r="G11" i="3"/>
  <c r="I115" i="11" s="1"/>
  <c r="H11" i="3"/>
  <c r="J115" i="11" s="1"/>
  <c r="I11" i="3"/>
  <c r="K115" i="11" s="1"/>
  <c r="J11" i="3"/>
  <c r="L115" i="11" s="1"/>
  <c r="K11" i="3"/>
  <c r="M115" i="11" s="1"/>
  <c r="L11" i="3"/>
  <c r="N115" i="11" s="1"/>
  <c r="M11" i="3"/>
  <c r="O115" i="11" s="1"/>
  <c r="F12" i="3"/>
  <c r="H134" i="11" s="1"/>
  <c r="G12" i="3"/>
  <c r="H12"/>
  <c r="J134" i="11" s="1"/>
  <c r="I12" i="3"/>
  <c r="K134" i="11" s="1"/>
  <c r="J12" i="3"/>
  <c r="L134" i="11" s="1"/>
  <c r="K12" i="3"/>
  <c r="M134" i="11" s="1"/>
  <c r="L12" i="3"/>
  <c r="N134" i="11" s="1"/>
  <c r="M12" i="3"/>
  <c r="O134" i="11" s="1"/>
  <c r="F13" i="3"/>
  <c r="G13"/>
  <c r="H13"/>
  <c r="I13"/>
  <c r="J13"/>
  <c r="L151" i="11" s="1"/>
  <c r="K13" i="3"/>
  <c r="M151" i="11" s="1"/>
  <c r="L13" i="3"/>
  <c r="M13"/>
  <c r="F14"/>
  <c r="H170" i="11" s="1"/>
  <c r="G14" i="3"/>
  <c r="I170" i="11" s="1"/>
  <c r="H14" i="3"/>
  <c r="I14"/>
  <c r="J14"/>
  <c r="L170" i="11" s="1"/>
  <c r="K14" i="3"/>
  <c r="M170" i="11" s="1"/>
  <c r="L14" i="3"/>
  <c r="N170" i="11" s="1"/>
  <c r="M14" i="3"/>
  <c r="O170" i="11" s="1"/>
  <c r="F15" i="3"/>
  <c r="G15"/>
  <c r="I187" i="11" s="1"/>
  <c r="H15" i="3"/>
  <c r="I15"/>
  <c r="K187" i="11" s="1"/>
  <c r="J15" i="3"/>
  <c r="L187" i="11" s="1"/>
  <c r="K15" i="3"/>
  <c r="M187" i="11" s="1"/>
  <c r="L15" i="3"/>
  <c r="N187" i="11" s="1"/>
  <c r="M15" i="3"/>
  <c r="F16"/>
  <c r="G16"/>
  <c r="H16"/>
  <c r="I16"/>
  <c r="K206" i="11" s="1"/>
  <c r="J16" i="3"/>
  <c r="K16"/>
  <c r="L16"/>
  <c r="N206" i="11" s="1"/>
  <c r="M16" i="3"/>
  <c r="O206" i="11" s="1"/>
  <c r="F17" i="3"/>
  <c r="H223" i="11" s="1"/>
  <c r="G17" i="3"/>
  <c r="I223" i="11" s="1"/>
  <c r="H17" i="3"/>
  <c r="I17"/>
  <c r="K223" i="11" s="1"/>
  <c r="J17" i="3"/>
  <c r="L223" i="11" s="1"/>
  <c r="K17" i="3"/>
  <c r="M223" i="11" s="1"/>
  <c r="L17" i="3"/>
  <c r="N223" i="11" s="1"/>
  <c r="M17" i="3"/>
  <c r="O223" i="11" s="1"/>
  <c r="F18" i="3"/>
  <c r="G18"/>
  <c r="H18"/>
  <c r="J242" i="11" s="1"/>
  <c r="I18" i="3"/>
  <c r="K242" i="11" s="1"/>
  <c r="J18" i="3"/>
  <c r="L242" i="11" s="1"/>
  <c r="K18" i="3"/>
  <c r="M242" i="11" s="1"/>
  <c r="L18" i="3"/>
  <c r="N242" i="11" s="1"/>
  <c r="M18" i="3"/>
  <c r="F19"/>
  <c r="H259" i="11" s="1"/>
  <c r="G19" i="3"/>
  <c r="H19"/>
  <c r="J259" i="11" s="1"/>
  <c r="I19" i="3"/>
  <c r="K259" i="11" s="1"/>
  <c r="J19" i="3"/>
  <c r="L259" i="11" s="1"/>
  <c r="K19" i="3"/>
  <c r="M259" i="11" s="1"/>
  <c r="L19" i="3"/>
  <c r="M19"/>
  <c r="O259" i="11" s="1"/>
  <c r="F20" i="3"/>
  <c r="H278" i="11" s="1"/>
  <c r="G20" i="3"/>
  <c r="H20"/>
  <c r="J278" i="11" s="1"/>
  <c r="I20" i="3"/>
  <c r="J20"/>
  <c r="L278" i="11" s="1"/>
  <c r="K20" i="3"/>
  <c r="M278" i="11" s="1"/>
  <c r="L20" i="3"/>
  <c r="N278" i="11" s="1"/>
  <c r="M20" i="3"/>
  <c r="O278" i="11" s="1"/>
  <c r="F21" i="3"/>
  <c r="G21"/>
  <c r="H21"/>
  <c r="I21"/>
  <c r="K295" i="11" s="1"/>
  <c r="J21" i="3"/>
  <c r="K21"/>
  <c r="M295" i="11" s="1"/>
  <c r="L21" i="3"/>
  <c r="M21"/>
  <c r="F22"/>
  <c r="H314" i="11" s="1"/>
  <c r="G22" i="3"/>
  <c r="I314" i="11" s="1"/>
  <c r="H22" i="3"/>
  <c r="I22"/>
  <c r="K314" i="11" s="1"/>
  <c r="J22" i="3"/>
  <c r="K22"/>
  <c r="L22"/>
  <c r="N314" i="11" s="1"/>
  <c r="M22" i="3"/>
  <c r="O314" i="11" s="1"/>
  <c r="F23" i="3"/>
  <c r="H331" i="11" s="1"/>
  <c r="G23" i="3"/>
  <c r="I331" i="11" s="1"/>
  <c r="H23" i="3"/>
  <c r="I23"/>
  <c r="K331" i="11" s="1"/>
  <c r="J23" i="3"/>
  <c r="L331" i="11" s="1"/>
  <c r="K23" i="3"/>
  <c r="M331" i="11" s="1"/>
  <c r="L23" i="3"/>
  <c r="N331" i="11" s="1"/>
  <c r="M23" i="3"/>
  <c r="O331" i="11" s="1"/>
  <c r="F24" i="3"/>
  <c r="G24"/>
  <c r="I350" i="11" s="1"/>
  <c r="H24" i="3"/>
  <c r="J350" i="11" s="1"/>
  <c r="I24" i="3"/>
  <c r="J24"/>
  <c r="L350" i="11" s="1"/>
  <c r="K24" i="3"/>
  <c r="L24"/>
  <c r="N350" i="11" s="1"/>
  <c r="M24" i="3"/>
  <c r="O350" i="11" s="1"/>
  <c r="F25" i="3"/>
  <c r="G25"/>
  <c r="I367" i="11" s="1"/>
  <c r="H25" i="3"/>
  <c r="I25"/>
  <c r="K367" i="11" s="1"/>
  <c r="J25" i="3"/>
  <c r="K25"/>
  <c r="L25"/>
  <c r="N367" i="11" s="1"/>
  <c r="M25" i="3"/>
  <c r="F26"/>
  <c r="G26"/>
  <c r="I386" i="11" s="1"/>
  <c r="H26" i="3"/>
  <c r="I26"/>
  <c r="J26"/>
  <c r="L386" i="11" s="1"/>
  <c r="K26" i="3"/>
  <c r="M386" i="11" s="1"/>
  <c r="L26" i="3"/>
  <c r="N386" i="11" s="1"/>
  <c r="M26" i="3"/>
  <c r="O386" i="11" s="1"/>
  <c r="F27" i="3"/>
  <c r="G27"/>
  <c r="I403" i="11" s="1"/>
  <c r="H27" i="3"/>
  <c r="I27"/>
  <c r="K403" i="11" s="1"/>
  <c r="J27" i="3"/>
  <c r="K27"/>
  <c r="M403" i="11" s="1"/>
  <c r="L27" i="3"/>
  <c r="M27"/>
  <c r="O403" i="11" s="1"/>
  <c r="F28" i="3"/>
  <c r="G28"/>
  <c r="I422" i="11" s="1"/>
  <c r="H28" i="3"/>
  <c r="J422" i="11" s="1"/>
  <c r="I28" i="3"/>
  <c r="K422" i="11" s="1"/>
  <c r="J28" i="3"/>
  <c r="L422" i="11" s="1"/>
  <c r="K28" i="3"/>
  <c r="M422" i="11" s="1"/>
  <c r="L28" i="3"/>
  <c r="N422" i="11" s="1"/>
  <c r="M28" i="3"/>
  <c r="O422" i="11" s="1"/>
  <c r="F29" i="3"/>
  <c r="G29"/>
  <c r="H29"/>
  <c r="I29"/>
  <c r="J29"/>
  <c r="K29"/>
  <c r="L29"/>
  <c r="M29"/>
  <c r="F30"/>
  <c r="G30"/>
  <c r="H30"/>
  <c r="I30"/>
  <c r="J30"/>
  <c r="K30"/>
  <c r="L30"/>
  <c r="M30"/>
  <c r="F31"/>
  <c r="H475" i="11" s="1"/>
  <c r="G31" i="3"/>
  <c r="I475" i="11" s="1"/>
  <c r="H31" i="3"/>
  <c r="I31"/>
  <c r="K475" i="11" s="1"/>
  <c r="J31" i="3"/>
  <c r="L475" i="11" s="1"/>
  <c r="K31" i="3"/>
  <c r="M475" i="11" s="1"/>
  <c r="L31" i="3"/>
  <c r="N475" i="11" s="1"/>
  <c r="M31" i="3"/>
  <c r="O475" i="11" s="1"/>
  <c r="F32" i="3"/>
  <c r="G32"/>
  <c r="I494" i="11" s="1"/>
  <c r="H32" i="3"/>
  <c r="J494" i="11" s="1"/>
  <c r="I32" i="3"/>
  <c r="J32"/>
  <c r="L494" i="11" s="1"/>
  <c r="K32" i="3"/>
  <c r="M494" i="11" s="1"/>
  <c r="L32" i="3"/>
  <c r="N494" i="11" s="1"/>
  <c r="M32" i="3"/>
  <c r="O494" i="11" s="1"/>
  <c r="F33" i="3"/>
  <c r="H511" i="11" s="1"/>
  <c r="G33" i="3"/>
  <c r="I511" i="11" s="1"/>
  <c r="H33" i="3"/>
  <c r="I33"/>
  <c r="K511" i="11" s="1"/>
  <c r="J33" i="3"/>
  <c r="L511" i="11" s="1"/>
  <c r="K33" i="3"/>
  <c r="L33"/>
  <c r="N511" i="11" s="1"/>
  <c r="M33" i="3"/>
  <c r="F34"/>
  <c r="H530" i="11" s="1"/>
  <c r="G34" i="3"/>
  <c r="I530" i="11" s="1"/>
  <c r="H34" i="3"/>
  <c r="J530" i="11" s="1"/>
  <c r="I34" i="3"/>
  <c r="J34"/>
  <c r="L530" i="11" s="1"/>
  <c r="K34" i="3"/>
  <c r="M530" i="11" s="1"/>
  <c r="L34" i="3"/>
  <c r="N530" i="11" s="1"/>
  <c r="M34" i="3"/>
  <c r="O530" i="11" s="1"/>
  <c r="F35" i="3"/>
  <c r="G35"/>
  <c r="I547" i="11" s="1"/>
  <c r="H35" i="3"/>
  <c r="I35"/>
  <c r="K547" i="11" s="1"/>
  <c r="J35" i="3"/>
  <c r="L547" i="11" s="1"/>
  <c r="K35" i="3"/>
  <c r="M547" i="11" s="1"/>
  <c r="L35" i="3"/>
  <c r="N547" i="11" s="1"/>
  <c r="M35" i="3"/>
  <c r="O547" i="11" s="1"/>
  <c r="F36" i="3"/>
  <c r="H566" i="11" s="1"/>
  <c r="G36" i="3"/>
  <c r="I566" i="11" s="1"/>
  <c r="H36" i="3"/>
  <c r="J566" i="11" s="1"/>
  <c r="I36" i="3"/>
  <c r="J36"/>
  <c r="K36"/>
  <c r="M566" i="11" s="1"/>
  <c r="L36" i="3"/>
  <c r="M36"/>
  <c r="O566" i="11" s="1"/>
  <c r="F37" i="3"/>
  <c r="G37"/>
  <c r="I583" i="11" s="1"/>
  <c r="H37" i="3"/>
  <c r="I37"/>
  <c r="J37"/>
  <c r="L583" i="11" s="1"/>
  <c r="K37" i="3"/>
  <c r="M583" i="11" s="1"/>
  <c r="L37" i="3"/>
  <c r="N583" i="11" s="1"/>
  <c r="M37" i="3"/>
  <c r="F38"/>
  <c r="H602" i="11" s="1"/>
  <c r="G38" i="3"/>
  <c r="I602" i="11" s="1"/>
  <c r="H38" i="3"/>
  <c r="J602" i="11" s="1"/>
  <c r="I38" i="3"/>
  <c r="K602" i="11" s="1"/>
  <c r="J38" i="3"/>
  <c r="L602" i="11" s="1"/>
  <c r="K38" i="3"/>
  <c r="M602" i="11" s="1"/>
  <c r="L38" i="3"/>
  <c r="N602" i="11" s="1"/>
  <c r="M38" i="3"/>
  <c r="O602" i="11" s="1"/>
  <c r="F39" i="3"/>
  <c r="G39"/>
  <c r="H39"/>
  <c r="I39"/>
  <c r="J39"/>
  <c r="K39"/>
  <c r="L39"/>
  <c r="M39"/>
  <c r="F40"/>
  <c r="G40"/>
  <c r="H40"/>
  <c r="I40"/>
  <c r="J40"/>
  <c r="K40"/>
  <c r="L40"/>
  <c r="M40"/>
  <c r="F41"/>
  <c r="G41"/>
  <c r="H41"/>
  <c r="I41"/>
  <c r="J41"/>
  <c r="K41"/>
  <c r="L41"/>
  <c r="M41"/>
  <c r="F42"/>
  <c r="G42"/>
  <c r="H42"/>
  <c r="I42"/>
  <c r="J42"/>
  <c r="K42"/>
  <c r="L42"/>
  <c r="M42"/>
  <c r="F43"/>
  <c r="G43"/>
  <c r="H43"/>
  <c r="I43"/>
  <c r="J43"/>
  <c r="K43"/>
  <c r="L43"/>
  <c r="M43"/>
  <c r="F44"/>
  <c r="G44"/>
  <c r="H44"/>
  <c r="I44"/>
  <c r="J44"/>
  <c r="K44"/>
  <c r="L44"/>
  <c r="M44"/>
  <c r="F45"/>
  <c r="G45"/>
  <c r="H45"/>
  <c r="I45"/>
  <c r="J45"/>
  <c r="K45"/>
  <c r="L45"/>
  <c r="M45"/>
  <c r="F46"/>
  <c r="G46"/>
  <c r="H46"/>
  <c r="I46"/>
  <c r="J46"/>
  <c r="K46"/>
  <c r="L46"/>
  <c r="M46"/>
  <c r="F47"/>
  <c r="G47"/>
  <c r="H47"/>
  <c r="I47"/>
  <c r="J47"/>
  <c r="K47"/>
  <c r="L47"/>
  <c r="M47"/>
  <c r="F48"/>
  <c r="G48"/>
  <c r="H48"/>
  <c r="I48"/>
  <c r="J48"/>
  <c r="K48"/>
  <c r="L48"/>
  <c r="M48"/>
  <c r="F49"/>
  <c r="G49"/>
  <c r="H49"/>
  <c r="I49"/>
  <c r="J49"/>
  <c r="K49"/>
  <c r="L49"/>
  <c r="M49"/>
  <c r="F50"/>
  <c r="G50"/>
  <c r="H50"/>
  <c r="I50"/>
  <c r="J50"/>
  <c r="K50"/>
  <c r="L50"/>
  <c r="M50"/>
  <c r="F51"/>
  <c r="G51"/>
  <c r="H51"/>
  <c r="I51"/>
  <c r="J51"/>
  <c r="K51"/>
  <c r="L51"/>
  <c r="M51"/>
  <c r="F52"/>
  <c r="G52"/>
  <c r="H52"/>
  <c r="I52"/>
  <c r="J52"/>
  <c r="K52"/>
  <c r="L52"/>
  <c r="M52"/>
  <c r="F53"/>
  <c r="G53"/>
  <c r="H53"/>
  <c r="I53"/>
  <c r="J53"/>
  <c r="K53"/>
  <c r="L53"/>
  <c r="M53"/>
  <c r="F54"/>
  <c r="G54"/>
  <c r="H54"/>
  <c r="I54"/>
  <c r="J54"/>
  <c r="K54"/>
  <c r="L54"/>
  <c r="M54"/>
  <c r="F55"/>
  <c r="G55"/>
  <c r="H55"/>
  <c r="I55"/>
  <c r="J55"/>
  <c r="K55"/>
  <c r="L55"/>
  <c r="M55"/>
  <c r="F56"/>
  <c r="G56"/>
  <c r="H56"/>
  <c r="I56"/>
  <c r="J56"/>
  <c r="K56"/>
  <c r="L56"/>
  <c r="M56"/>
  <c r="F57"/>
  <c r="G57"/>
  <c r="H57"/>
  <c r="I57"/>
  <c r="J57"/>
  <c r="K57"/>
  <c r="L57"/>
  <c r="M57"/>
  <c r="F58"/>
  <c r="G58"/>
  <c r="H58"/>
  <c r="I58"/>
  <c r="J58"/>
  <c r="K58"/>
  <c r="L58"/>
  <c r="M58"/>
  <c r="F59"/>
  <c r="G59"/>
  <c r="H59"/>
  <c r="I59"/>
  <c r="J59"/>
  <c r="K59"/>
  <c r="L59"/>
  <c r="M59"/>
  <c r="F60"/>
  <c r="G60"/>
  <c r="H60"/>
  <c r="I60"/>
  <c r="J60"/>
  <c r="K60"/>
  <c r="L60"/>
  <c r="M60"/>
  <c r="F61"/>
  <c r="G61"/>
  <c r="H61"/>
  <c r="I61"/>
  <c r="J61"/>
  <c r="K61"/>
  <c r="L61"/>
  <c r="M61"/>
  <c r="F62"/>
  <c r="G62"/>
  <c r="H62"/>
  <c r="I62"/>
  <c r="J62"/>
  <c r="K62"/>
  <c r="L62"/>
  <c r="M62"/>
  <c r="F63"/>
  <c r="G63"/>
  <c r="H63"/>
  <c r="I63"/>
  <c r="J63"/>
  <c r="K63"/>
  <c r="L63"/>
  <c r="M63"/>
  <c r="F64"/>
  <c r="G64"/>
  <c r="H64"/>
  <c r="I64"/>
  <c r="J64"/>
  <c r="K64"/>
  <c r="L64"/>
  <c r="M64"/>
  <c r="G5"/>
  <c r="I7" i="11" s="1"/>
  <c r="H5" i="3"/>
  <c r="J7" i="11" s="1"/>
  <c r="I5" i="3"/>
  <c r="K7" i="11" s="1"/>
  <c r="J5" i="3"/>
  <c r="K5"/>
  <c r="M7" i="11" s="1"/>
  <c r="L5" i="3"/>
  <c r="N7" i="11" s="1"/>
  <c r="M5" i="3"/>
  <c r="O7" i="11" s="1"/>
  <c r="F5" i="3"/>
  <c r="H7" i="11" s="1"/>
  <c r="K124" i="4"/>
  <c r="K16"/>
  <c r="I141"/>
  <c r="J141"/>
  <c r="K141"/>
  <c r="L141"/>
  <c r="M141"/>
  <c r="N141"/>
  <c r="O141"/>
  <c r="I138"/>
  <c r="J138"/>
  <c r="K138"/>
  <c r="L138"/>
  <c r="M138"/>
  <c r="N138"/>
  <c r="O138"/>
  <c r="I126"/>
  <c r="J126"/>
  <c r="K126"/>
  <c r="L126"/>
  <c r="M126"/>
  <c r="N126"/>
  <c r="O126"/>
  <c r="I123"/>
  <c r="J123"/>
  <c r="K123"/>
  <c r="L123"/>
  <c r="M123"/>
  <c r="N123"/>
  <c r="O123"/>
  <c r="I120"/>
  <c r="J120"/>
  <c r="K120"/>
  <c r="L120"/>
  <c r="M120"/>
  <c r="N120"/>
  <c r="O120"/>
  <c r="I117"/>
  <c r="J117"/>
  <c r="K117"/>
  <c r="L117"/>
  <c r="M117"/>
  <c r="N117"/>
  <c r="O117"/>
  <c r="I114"/>
  <c r="J114"/>
  <c r="K114"/>
  <c r="L114"/>
  <c r="M114"/>
  <c r="N114"/>
  <c r="O114"/>
  <c r="I111"/>
  <c r="J111"/>
  <c r="K111"/>
  <c r="L111"/>
  <c r="M111"/>
  <c r="N111"/>
  <c r="O111"/>
  <c r="I93"/>
  <c r="J93"/>
  <c r="K93"/>
  <c r="L93"/>
  <c r="M93"/>
  <c r="N93"/>
  <c r="O93"/>
  <c r="I90"/>
  <c r="J90"/>
  <c r="K90"/>
  <c r="L90"/>
  <c r="M90"/>
  <c r="N90"/>
  <c r="O90"/>
  <c r="I87"/>
  <c r="J87"/>
  <c r="K87"/>
  <c r="L87"/>
  <c r="M87"/>
  <c r="N87"/>
  <c r="O87"/>
  <c r="I84"/>
  <c r="J84"/>
  <c r="K84"/>
  <c r="L84"/>
  <c r="M84"/>
  <c r="N84"/>
  <c r="O84"/>
  <c r="I81"/>
  <c r="J81"/>
  <c r="K81"/>
  <c r="L81"/>
  <c r="M81"/>
  <c r="N81"/>
  <c r="O81"/>
  <c r="I78"/>
  <c r="J78"/>
  <c r="K78"/>
  <c r="L78"/>
  <c r="M78"/>
  <c r="N78"/>
  <c r="O78"/>
  <c r="I75"/>
  <c r="J75"/>
  <c r="K75"/>
  <c r="L75"/>
  <c r="M75"/>
  <c r="N75"/>
  <c r="O75"/>
  <c r="I72"/>
  <c r="J72"/>
  <c r="K72"/>
  <c r="L72"/>
  <c r="M72"/>
  <c r="N72"/>
  <c r="O72"/>
  <c r="I60"/>
  <c r="J60"/>
  <c r="K60"/>
  <c r="L60"/>
  <c r="M60"/>
  <c r="N60"/>
  <c r="O60"/>
  <c r="I57"/>
  <c r="J57"/>
  <c r="K57"/>
  <c r="L57"/>
  <c r="M57"/>
  <c r="N57"/>
  <c r="O57"/>
  <c r="I54"/>
  <c r="J54"/>
  <c r="K54"/>
  <c r="L54"/>
  <c r="M54"/>
  <c r="N54"/>
  <c r="O54"/>
  <c r="I51"/>
  <c r="J51"/>
  <c r="K51"/>
  <c r="L51"/>
  <c r="M51"/>
  <c r="N51"/>
  <c r="O51"/>
  <c r="I48"/>
  <c r="J48"/>
  <c r="K48"/>
  <c r="L48"/>
  <c r="M48"/>
  <c r="N48"/>
  <c r="O48"/>
  <c r="I45"/>
  <c r="J45"/>
  <c r="K45"/>
  <c r="L45"/>
  <c r="M45"/>
  <c r="N45"/>
  <c r="O45"/>
  <c r="I42"/>
  <c r="J42"/>
  <c r="K42"/>
  <c r="L42"/>
  <c r="M42"/>
  <c r="N42"/>
  <c r="O42"/>
  <c r="I39"/>
  <c r="J39"/>
  <c r="K39"/>
  <c r="L39"/>
  <c r="M39"/>
  <c r="N39"/>
  <c r="O39"/>
  <c r="I27"/>
  <c r="J27"/>
  <c r="K27"/>
  <c r="L27"/>
  <c r="M27"/>
  <c r="N27"/>
  <c r="O27"/>
  <c r="I24"/>
  <c r="J24"/>
  <c r="K24"/>
  <c r="L24"/>
  <c r="M24"/>
  <c r="N24"/>
  <c r="O24"/>
  <c r="I21"/>
  <c r="J21"/>
  <c r="K21"/>
  <c r="L21"/>
  <c r="M21"/>
  <c r="N21"/>
  <c r="O21"/>
  <c r="I18"/>
  <c r="J18"/>
  <c r="K18"/>
  <c r="L18"/>
  <c r="M18"/>
  <c r="N18"/>
  <c r="O18"/>
  <c r="I15"/>
  <c r="J15"/>
  <c r="K15"/>
  <c r="L15"/>
  <c r="M15"/>
  <c r="N15"/>
  <c r="O15"/>
  <c r="I12"/>
  <c r="J12"/>
  <c r="K12"/>
  <c r="L12"/>
  <c r="M12"/>
  <c r="N12"/>
  <c r="O12"/>
  <c r="I9"/>
  <c r="J9"/>
  <c r="K9"/>
  <c r="L9"/>
  <c r="M9"/>
  <c r="N9"/>
  <c r="O9"/>
  <c r="H141"/>
  <c r="H138"/>
  <c r="H126"/>
  <c r="H123"/>
  <c r="H120"/>
  <c r="H117"/>
  <c r="H114"/>
  <c r="H111"/>
  <c r="H93"/>
  <c r="H90"/>
  <c r="H87"/>
  <c r="H84"/>
  <c r="H81"/>
  <c r="H78"/>
  <c r="H75"/>
  <c r="H72"/>
  <c r="H60"/>
  <c r="H57"/>
  <c r="H54"/>
  <c r="H51"/>
  <c r="H48"/>
  <c r="H45"/>
  <c r="H42"/>
  <c r="H39"/>
  <c r="H27"/>
  <c r="H24"/>
  <c r="H21"/>
  <c r="H18"/>
  <c r="H15"/>
  <c r="H12"/>
  <c r="H9"/>
  <c r="H6"/>
  <c r="I6"/>
  <c r="J6"/>
  <c r="K6"/>
  <c r="L6"/>
  <c r="M6"/>
  <c r="N6"/>
  <c r="O6"/>
  <c r="I140"/>
  <c r="J140"/>
  <c r="K140"/>
  <c r="L140"/>
  <c r="M140"/>
  <c r="N140"/>
  <c r="O140"/>
  <c r="I137"/>
  <c r="J137"/>
  <c r="K137"/>
  <c r="L137"/>
  <c r="M137"/>
  <c r="N137"/>
  <c r="O137"/>
  <c r="I125"/>
  <c r="J125"/>
  <c r="K125"/>
  <c r="L125"/>
  <c r="M125"/>
  <c r="N125"/>
  <c r="O125"/>
  <c r="I122"/>
  <c r="J122"/>
  <c r="K122"/>
  <c r="L122"/>
  <c r="M122"/>
  <c r="N122"/>
  <c r="O122"/>
  <c r="I119"/>
  <c r="J119"/>
  <c r="K119"/>
  <c r="L119"/>
  <c r="M119"/>
  <c r="N119"/>
  <c r="O119"/>
  <c r="I116"/>
  <c r="J116"/>
  <c r="K116"/>
  <c r="L116"/>
  <c r="M116"/>
  <c r="N116"/>
  <c r="O116"/>
  <c r="I113"/>
  <c r="J113"/>
  <c r="K113"/>
  <c r="L113"/>
  <c r="M113"/>
  <c r="N113"/>
  <c r="O113"/>
  <c r="I110"/>
  <c r="J110"/>
  <c r="K110"/>
  <c r="L110"/>
  <c r="M110"/>
  <c r="N110"/>
  <c r="O110"/>
  <c r="I92"/>
  <c r="J92"/>
  <c r="K92"/>
  <c r="L92"/>
  <c r="M92"/>
  <c r="N92"/>
  <c r="O92"/>
  <c r="I89"/>
  <c r="J89"/>
  <c r="K89"/>
  <c r="L89"/>
  <c r="M89"/>
  <c r="N89"/>
  <c r="O89"/>
  <c r="I86"/>
  <c r="J86"/>
  <c r="K86"/>
  <c r="L86"/>
  <c r="M86"/>
  <c r="N86"/>
  <c r="O86"/>
  <c r="I83"/>
  <c r="J83"/>
  <c r="K83"/>
  <c r="L83"/>
  <c r="M83"/>
  <c r="N83"/>
  <c r="O83"/>
  <c r="I80"/>
  <c r="J80"/>
  <c r="K80"/>
  <c r="L80"/>
  <c r="M80"/>
  <c r="N80"/>
  <c r="O80"/>
  <c r="I77"/>
  <c r="J77"/>
  <c r="K77"/>
  <c r="L77"/>
  <c r="M77"/>
  <c r="N77"/>
  <c r="O77"/>
  <c r="I74"/>
  <c r="J74"/>
  <c r="K74"/>
  <c r="L74"/>
  <c r="M74"/>
  <c r="N74"/>
  <c r="O74"/>
  <c r="I71"/>
  <c r="J71"/>
  <c r="K71"/>
  <c r="L71"/>
  <c r="M71"/>
  <c r="N71"/>
  <c r="O71"/>
  <c r="I59"/>
  <c r="J59"/>
  <c r="K59"/>
  <c r="L59"/>
  <c r="M59"/>
  <c r="N59"/>
  <c r="O59"/>
  <c r="I56"/>
  <c r="J56"/>
  <c r="K56"/>
  <c r="L56"/>
  <c r="M56"/>
  <c r="N56"/>
  <c r="O56"/>
  <c r="I53"/>
  <c r="J53"/>
  <c r="K53"/>
  <c r="L53"/>
  <c r="M53"/>
  <c r="N53"/>
  <c r="O53"/>
  <c r="I50"/>
  <c r="J50"/>
  <c r="K50"/>
  <c r="L50"/>
  <c r="M50"/>
  <c r="N50"/>
  <c r="O50"/>
  <c r="I47"/>
  <c r="J47"/>
  <c r="K47"/>
  <c r="L47"/>
  <c r="M47"/>
  <c r="N47"/>
  <c r="O47"/>
  <c r="I44"/>
  <c r="J44"/>
  <c r="K44"/>
  <c r="L44"/>
  <c r="M44"/>
  <c r="N44"/>
  <c r="O44"/>
  <c r="I41"/>
  <c r="J41"/>
  <c r="K41"/>
  <c r="L41"/>
  <c r="M41"/>
  <c r="N41"/>
  <c r="O41"/>
  <c r="I38"/>
  <c r="J38"/>
  <c r="K38"/>
  <c r="L38"/>
  <c r="M38"/>
  <c r="N38"/>
  <c r="O38"/>
  <c r="I26"/>
  <c r="J26"/>
  <c r="K26"/>
  <c r="L26"/>
  <c r="M26"/>
  <c r="N26"/>
  <c r="O26"/>
  <c r="I23"/>
  <c r="J23"/>
  <c r="K23"/>
  <c r="L23"/>
  <c r="M23"/>
  <c r="N23"/>
  <c r="O23"/>
  <c r="I20"/>
  <c r="J20"/>
  <c r="K20"/>
  <c r="L20"/>
  <c r="M20"/>
  <c r="N20"/>
  <c r="O20"/>
  <c r="I17"/>
  <c r="J17"/>
  <c r="K17"/>
  <c r="L17"/>
  <c r="M17"/>
  <c r="N17"/>
  <c r="O17"/>
  <c r="I14"/>
  <c r="J14"/>
  <c r="K14"/>
  <c r="L14"/>
  <c r="M14"/>
  <c r="N14"/>
  <c r="O14"/>
  <c r="I11"/>
  <c r="J11"/>
  <c r="K11"/>
  <c r="L11"/>
  <c r="M11"/>
  <c r="N11"/>
  <c r="O11"/>
  <c r="I8"/>
  <c r="J8"/>
  <c r="K8"/>
  <c r="L8"/>
  <c r="M8"/>
  <c r="N8"/>
  <c r="O8"/>
  <c r="H140"/>
  <c r="H137"/>
  <c r="H125"/>
  <c r="H122"/>
  <c r="H119"/>
  <c r="H116"/>
  <c r="H113"/>
  <c r="H110"/>
  <c r="H83"/>
  <c r="H89"/>
  <c r="H86"/>
  <c r="H80"/>
  <c r="H77"/>
  <c r="H74"/>
  <c r="H71"/>
  <c r="H59"/>
  <c r="H56"/>
  <c r="H53"/>
  <c r="H50"/>
  <c r="H47"/>
  <c r="H44"/>
  <c r="H41"/>
  <c r="H38"/>
  <c r="H26"/>
  <c r="H23"/>
  <c r="H20"/>
  <c r="H17"/>
  <c r="H14"/>
  <c r="H11"/>
  <c r="H8"/>
  <c r="H5"/>
  <c r="I5"/>
  <c r="J5"/>
  <c r="K5"/>
  <c r="L5"/>
  <c r="M5"/>
  <c r="N5"/>
  <c r="O5"/>
  <c r="F137"/>
  <c r="F125"/>
  <c r="F122"/>
  <c r="F119"/>
  <c r="F116"/>
  <c r="F113"/>
  <c r="F110"/>
  <c r="F89"/>
  <c r="F86"/>
  <c r="F83"/>
  <c r="F80"/>
  <c r="F77"/>
  <c r="F74"/>
  <c r="F71"/>
  <c r="F59"/>
  <c r="F56"/>
  <c r="F53"/>
  <c r="F50"/>
  <c r="F47"/>
  <c r="F44"/>
  <c r="F41"/>
  <c r="F38"/>
  <c r="F26"/>
  <c r="F23"/>
  <c r="F20"/>
  <c r="F17"/>
  <c r="F14"/>
  <c r="F11"/>
  <c r="F8"/>
  <c r="F5"/>
  <c r="E140"/>
  <c r="E137"/>
  <c r="E125"/>
  <c r="E122"/>
  <c r="E119"/>
  <c r="E116"/>
  <c r="E113"/>
  <c r="E110"/>
  <c r="E89"/>
  <c r="E86"/>
  <c r="E83"/>
  <c r="E80"/>
  <c r="E77"/>
  <c r="E74"/>
  <c r="E71"/>
  <c r="E59"/>
  <c r="E56"/>
  <c r="E53"/>
  <c r="E50"/>
  <c r="E47"/>
  <c r="E44"/>
  <c r="E41"/>
  <c r="E38"/>
  <c r="E26"/>
  <c r="E23"/>
  <c r="E20"/>
  <c r="E17"/>
  <c r="E14"/>
  <c r="E11"/>
  <c r="E8"/>
  <c r="E5"/>
  <c r="C218"/>
  <c r="C215"/>
  <c r="C212"/>
  <c r="C209"/>
  <c r="C206"/>
  <c r="C203"/>
  <c r="C191"/>
  <c r="C188"/>
  <c r="C185"/>
  <c r="C182"/>
  <c r="C179"/>
  <c r="C176"/>
  <c r="C173"/>
  <c r="C170"/>
  <c r="C158"/>
  <c r="C155"/>
  <c r="C152"/>
  <c r="C149"/>
  <c r="C146"/>
  <c r="C143"/>
  <c r="C140"/>
  <c r="C137"/>
  <c r="C125"/>
  <c r="C122"/>
  <c r="C119"/>
  <c r="C116"/>
  <c r="C113"/>
  <c r="C110"/>
  <c r="C92"/>
  <c r="C89"/>
  <c r="C86"/>
  <c r="C83"/>
  <c r="C80"/>
  <c r="C77"/>
  <c r="C74"/>
  <c r="C71"/>
  <c r="C59"/>
  <c r="C56"/>
  <c r="C53"/>
  <c r="C50"/>
  <c r="C47"/>
  <c r="C44"/>
  <c r="C41"/>
  <c r="C38"/>
  <c r="C26"/>
  <c r="C23"/>
  <c r="C20"/>
  <c r="C17"/>
  <c r="C14"/>
  <c r="C11"/>
  <c r="C8"/>
  <c r="C5"/>
  <c r="P3" i="3"/>
  <c r="O3"/>
  <c r="N3"/>
  <c r="N76" i="4" l="1"/>
  <c r="K94"/>
  <c r="O7"/>
  <c r="K76"/>
  <c r="K73"/>
  <c r="J25"/>
  <c r="K25"/>
  <c r="J142"/>
  <c r="K19"/>
  <c r="J127"/>
  <c r="I52"/>
  <c r="L10"/>
  <c r="K91"/>
  <c r="K49"/>
  <c r="K85"/>
  <c r="J61"/>
  <c r="I13"/>
  <c r="I91"/>
  <c r="K52"/>
  <c r="K46"/>
  <c r="I76"/>
  <c r="K7"/>
  <c r="H43"/>
  <c r="I124"/>
  <c r="H10"/>
  <c r="I88"/>
  <c r="J28"/>
  <c r="J58"/>
  <c r="J115"/>
  <c r="H118"/>
  <c r="I43"/>
  <c r="I85"/>
  <c r="I118"/>
  <c r="I10"/>
  <c r="J10"/>
  <c r="K28"/>
  <c r="K58"/>
  <c r="J82"/>
  <c r="I112"/>
  <c r="K10"/>
  <c r="I25"/>
  <c r="L58"/>
  <c r="I79"/>
  <c r="J94"/>
  <c r="H142"/>
  <c r="L55"/>
  <c r="H22"/>
  <c r="H61"/>
  <c r="H127"/>
  <c r="H28"/>
  <c r="H76"/>
  <c r="L22"/>
  <c r="H16"/>
  <c r="H52"/>
  <c r="H121"/>
  <c r="L40"/>
  <c r="L82"/>
  <c r="N13"/>
  <c r="N118"/>
  <c r="N46"/>
  <c r="N85"/>
  <c r="N112"/>
  <c r="M73"/>
  <c r="L139"/>
  <c r="M16"/>
  <c r="M121"/>
  <c r="M55"/>
  <c r="M22"/>
  <c r="M112"/>
  <c r="M58"/>
  <c r="M139"/>
  <c r="M46"/>
  <c r="M91"/>
  <c r="M13"/>
  <c r="N7"/>
  <c r="I7"/>
  <c r="O16"/>
  <c r="O49"/>
  <c r="O1015" i="11"/>
  <c r="O238" i="4"/>
  <c r="O926" i="11"/>
  <c r="O214" i="4"/>
  <c r="O799" i="11"/>
  <c r="O184" i="4"/>
  <c r="O710" i="11"/>
  <c r="O160" i="4"/>
  <c r="O46"/>
  <c r="O187" i="11"/>
  <c r="J7" i="4"/>
  <c r="O112"/>
  <c r="N1070" i="11"/>
  <c r="N247" i="4"/>
  <c r="N1051" i="11"/>
  <c r="N244" i="4"/>
  <c r="N1034" i="11"/>
  <c r="N241" i="4"/>
  <c r="N1015" i="11"/>
  <c r="N238" i="4"/>
  <c r="N235"/>
  <c r="N998" i="11"/>
  <c r="N979"/>
  <c r="N223" i="4"/>
  <c r="N962" i="11"/>
  <c r="N220" i="4"/>
  <c r="N943" i="11"/>
  <c r="N217" i="4"/>
  <c r="N926" i="11"/>
  <c r="N214" i="4"/>
  <c r="N907" i="11"/>
  <c r="N211" i="4"/>
  <c r="N890" i="11"/>
  <c r="N208" i="4"/>
  <c r="N871" i="11"/>
  <c r="N205" i="4"/>
  <c r="N854" i="11"/>
  <c r="N193" i="4"/>
  <c r="N835" i="11"/>
  <c r="N190" i="4"/>
  <c r="N818" i="11"/>
  <c r="N187" i="4"/>
  <c r="N799" i="11"/>
  <c r="N184" i="4"/>
  <c r="N782" i="11"/>
  <c r="N181" i="4"/>
  <c r="N763" i="11"/>
  <c r="N178" i="4"/>
  <c r="N746" i="11"/>
  <c r="N175" i="4"/>
  <c r="N727" i="11"/>
  <c r="N172" i="4"/>
  <c r="N710" i="11"/>
  <c r="N160" i="4"/>
  <c r="N691" i="11"/>
  <c r="N157" i="4"/>
  <c r="N674" i="11"/>
  <c r="N154" i="4"/>
  <c r="N655" i="11"/>
  <c r="N151" i="4"/>
  <c r="N638" i="11"/>
  <c r="N148" i="4"/>
  <c r="N619" i="11"/>
  <c r="N145" i="4"/>
  <c r="N127"/>
  <c r="N566" i="11"/>
  <c r="N458"/>
  <c r="N109" i="4"/>
  <c r="N439" i="11"/>
  <c r="N106" i="4"/>
  <c r="N91"/>
  <c r="N403" i="11"/>
  <c r="N73" i="4"/>
  <c r="N295" i="11"/>
  <c r="N58" i="4"/>
  <c r="N259" i="11"/>
  <c r="N40" i="4"/>
  <c r="N151" i="11"/>
  <c r="N22" i="4"/>
  <c r="N98" i="11"/>
  <c r="O1034"/>
  <c r="O241" i="4"/>
  <c r="O943" i="11"/>
  <c r="O217" i="4"/>
  <c r="O835" i="11"/>
  <c r="O190" i="4"/>
  <c r="O746" i="11"/>
  <c r="O175" i="4"/>
  <c r="O655" i="11"/>
  <c r="O151" i="4"/>
  <c r="O139"/>
  <c r="O583" i="11"/>
  <c r="O55" i="4"/>
  <c r="O242" i="11"/>
  <c r="O19" i="4"/>
  <c r="O79" i="11"/>
  <c r="O91" i="4"/>
  <c r="M1070" i="11"/>
  <c r="M247" i="4"/>
  <c r="M1051" i="11"/>
  <c r="M244" i="4"/>
  <c r="M1034" i="11"/>
  <c r="M241" i="4"/>
  <c r="M1015" i="11"/>
  <c r="M238" i="4"/>
  <c r="M998" i="11"/>
  <c r="M235" i="4"/>
  <c r="M979" i="11"/>
  <c r="M223" i="4"/>
  <c r="M962" i="11"/>
  <c r="M220" i="4"/>
  <c r="M943" i="11"/>
  <c r="M217" i="4"/>
  <c r="M926" i="11"/>
  <c r="M214" i="4"/>
  <c r="M907" i="11"/>
  <c r="M211" i="4"/>
  <c r="M890" i="11"/>
  <c r="M208" i="4"/>
  <c r="M871" i="11"/>
  <c r="M205" i="4"/>
  <c r="M854" i="11"/>
  <c r="M193" i="4"/>
  <c r="M835" i="11"/>
  <c r="M190" i="4"/>
  <c r="M818" i="11"/>
  <c r="M187" i="4"/>
  <c r="M799" i="11"/>
  <c r="M184" i="4"/>
  <c r="M782" i="11"/>
  <c r="M181" i="4"/>
  <c r="M763" i="11"/>
  <c r="M178" i="4"/>
  <c r="M746" i="11"/>
  <c r="M175" i="4"/>
  <c r="M727" i="11"/>
  <c r="M172" i="4"/>
  <c r="M710" i="11"/>
  <c r="M160" i="4"/>
  <c r="M691" i="11"/>
  <c r="M157" i="4"/>
  <c r="M674" i="11"/>
  <c r="M154" i="4"/>
  <c r="M655" i="11"/>
  <c r="M151" i="4"/>
  <c r="M638" i="11"/>
  <c r="M148" i="4"/>
  <c r="M619" i="11"/>
  <c r="M145" i="4"/>
  <c r="M118"/>
  <c r="M511" i="11"/>
  <c r="M458"/>
  <c r="M109" i="4"/>
  <c r="M439" i="11"/>
  <c r="M106" i="4"/>
  <c r="M85"/>
  <c r="M367" i="11"/>
  <c r="M82" i="4"/>
  <c r="M350" i="11"/>
  <c r="M76" i="4"/>
  <c r="M314" i="11"/>
  <c r="M49" i="4"/>
  <c r="M206" i="11"/>
  <c r="M19" i="4"/>
  <c r="M79" i="11"/>
  <c r="O979"/>
  <c r="O223" i="4"/>
  <c r="O871" i="11"/>
  <c r="O205" i="4"/>
  <c r="O763" i="11"/>
  <c r="O178" i="4"/>
  <c r="O638" i="11"/>
  <c r="O148" i="4"/>
  <c r="O439" i="11"/>
  <c r="O106" i="4"/>
  <c r="O73"/>
  <c r="O295" i="11"/>
  <c r="O82" i="4"/>
  <c r="O127"/>
  <c r="L1070" i="11"/>
  <c r="L247" i="4"/>
  <c r="L1051" i="11"/>
  <c r="L244" i="4"/>
  <c r="L1034" i="11"/>
  <c r="L241" i="4"/>
  <c r="L238"/>
  <c r="L1015" i="11"/>
  <c r="L998"/>
  <c r="L235" i="4"/>
  <c r="L979" i="11"/>
  <c r="L223" i="4"/>
  <c r="L962" i="11"/>
  <c r="L220" i="4"/>
  <c r="L943" i="11"/>
  <c r="L217" i="4"/>
  <c r="L926" i="11"/>
  <c r="L214" i="4"/>
  <c r="L907" i="11"/>
  <c r="L211" i="4"/>
  <c r="L208"/>
  <c r="L890" i="11"/>
  <c r="L871"/>
  <c r="L205" i="4"/>
  <c r="L193"/>
  <c r="L854" i="11"/>
  <c r="L835"/>
  <c r="L190" i="4"/>
  <c r="L818" i="11"/>
  <c r="L187" i="4"/>
  <c r="L799" i="11"/>
  <c r="L184" i="4"/>
  <c r="L782" i="11"/>
  <c r="L181" i="4"/>
  <c r="L763" i="11"/>
  <c r="L178" i="4"/>
  <c r="L175"/>
  <c r="L746" i="11"/>
  <c r="L172" i="4"/>
  <c r="L727" i="11"/>
  <c r="L160" i="4"/>
  <c r="L710" i="11"/>
  <c r="L157" i="4"/>
  <c r="L691" i="11"/>
  <c r="L674"/>
  <c r="L154" i="4"/>
  <c r="L655" i="11"/>
  <c r="L151" i="4"/>
  <c r="L638" i="11"/>
  <c r="L148" i="4"/>
  <c r="L619" i="11"/>
  <c r="L145" i="4"/>
  <c r="L127"/>
  <c r="L566" i="11"/>
  <c r="L458"/>
  <c r="L109" i="4"/>
  <c r="L439" i="11"/>
  <c r="L106" i="4"/>
  <c r="L91"/>
  <c r="L403" i="11"/>
  <c r="L85" i="4"/>
  <c r="L367" i="11"/>
  <c r="L76" i="4"/>
  <c r="L314" i="11"/>
  <c r="L73" i="4"/>
  <c r="L295" i="11"/>
  <c r="L49" i="4"/>
  <c r="L206" i="11"/>
  <c r="L19" i="4"/>
  <c r="L79" i="11"/>
  <c r="O998"/>
  <c r="O235" i="4"/>
  <c r="O907" i="11"/>
  <c r="O211" i="4"/>
  <c r="O782" i="11"/>
  <c r="O181" i="4"/>
  <c r="O674" i="11"/>
  <c r="O154" i="4"/>
  <c r="O13"/>
  <c r="L7"/>
  <c r="L7" i="11"/>
  <c r="K1070"/>
  <c r="K247" i="4"/>
  <c r="K1051" i="11"/>
  <c r="K244" i="4"/>
  <c r="K1034" i="11"/>
  <c r="K241" i="4"/>
  <c r="K1015" i="11"/>
  <c r="K238" i="4"/>
  <c r="K998" i="11"/>
  <c r="K235" i="4"/>
  <c r="K979" i="11"/>
  <c r="K223" i="4"/>
  <c r="K962" i="11"/>
  <c r="K220" i="4"/>
  <c r="K943" i="11"/>
  <c r="K217" i="4"/>
  <c r="K926" i="11"/>
  <c r="K214" i="4"/>
  <c r="K907" i="11"/>
  <c r="K211" i="4"/>
  <c r="K890" i="11"/>
  <c r="K208" i="4"/>
  <c r="K871" i="11"/>
  <c r="K205" i="4"/>
  <c r="K854" i="11"/>
  <c r="K193" i="4"/>
  <c r="K835" i="11"/>
  <c r="K190" i="4"/>
  <c r="K818" i="11"/>
  <c r="K187" i="4"/>
  <c r="K799" i="11"/>
  <c r="K184" i="4"/>
  <c r="K782" i="11"/>
  <c r="K181" i="4"/>
  <c r="K763" i="11"/>
  <c r="K178" i="4"/>
  <c r="K746" i="11"/>
  <c r="K175" i="4"/>
  <c r="K727" i="11"/>
  <c r="K172" i="4"/>
  <c r="K710" i="11"/>
  <c r="K160" i="4"/>
  <c r="K691" i="11"/>
  <c r="K157" i="4"/>
  <c r="K674" i="11"/>
  <c r="K154" i="4"/>
  <c r="K655" i="11"/>
  <c r="K151" i="4"/>
  <c r="K638" i="11"/>
  <c r="K148" i="4"/>
  <c r="K619" i="11"/>
  <c r="K145" i="4"/>
  <c r="K139"/>
  <c r="K583" i="11"/>
  <c r="K127" i="4"/>
  <c r="K566" i="11"/>
  <c r="K121" i="4"/>
  <c r="K530" i="11"/>
  <c r="K115" i="4"/>
  <c r="K494" i="11"/>
  <c r="K458"/>
  <c r="K109" i="4"/>
  <c r="K439" i="11"/>
  <c r="K106" i="4"/>
  <c r="K88"/>
  <c r="K386" i="11"/>
  <c r="K82" i="4"/>
  <c r="K350" i="11"/>
  <c r="K61" i="4"/>
  <c r="K278" i="11"/>
  <c r="K43" i="4"/>
  <c r="K170" i="11"/>
  <c r="K40" i="4"/>
  <c r="K151" i="11"/>
  <c r="O1051"/>
  <c r="O244" i="4"/>
  <c r="O854" i="11"/>
  <c r="O193" i="4"/>
  <c r="O458" i="11"/>
  <c r="O109" i="4"/>
  <c r="O85"/>
  <c r="O367" i="11"/>
  <c r="J1070"/>
  <c r="J247" i="4"/>
  <c r="J1051" i="11"/>
  <c r="J244" i="4"/>
  <c r="J1034" i="11"/>
  <c r="J241" i="4"/>
  <c r="J1015" i="11"/>
  <c r="J238" i="4"/>
  <c r="J998" i="11"/>
  <c r="J235" i="4"/>
  <c r="J979" i="11"/>
  <c r="J223" i="4"/>
  <c r="J962" i="11"/>
  <c r="J220" i="4"/>
  <c r="J943" i="11"/>
  <c r="J217" i="4"/>
  <c r="J926" i="11"/>
  <c r="J214" i="4"/>
  <c r="J907" i="11"/>
  <c r="J211" i="4"/>
  <c r="J890" i="11"/>
  <c r="J208" i="4"/>
  <c r="J871" i="11"/>
  <c r="J205" i="4"/>
  <c r="J854" i="11"/>
  <c r="J193" i="4"/>
  <c r="J835" i="11"/>
  <c r="J190" i="4"/>
  <c r="J818" i="11"/>
  <c r="J187" i="4"/>
  <c r="J799" i="11"/>
  <c r="J184" i="4"/>
  <c r="J782" i="11"/>
  <c r="J181" i="4"/>
  <c r="J763" i="11"/>
  <c r="J178" i="4"/>
  <c r="J746" i="11"/>
  <c r="J175" i="4"/>
  <c r="J727" i="11"/>
  <c r="J172" i="4"/>
  <c r="J710" i="11"/>
  <c r="J160" i="4"/>
  <c r="J691" i="11"/>
  <c r="J157" i="4"/>
  <c r="J674" i="11"/>
  <c r="J154" i="4"/>
  <c r="J655" i="11"/>
  <c r="J151" i="4"/>
  <c r="J638" i="11"/>
  <c r="J148" i="4"/>
  <c r="J619" i="11"/>
  <c r="J145" i="4"/>
  <c r="J139"/>
  <c r="J583" i="11"/>
  <c r="J124" i="4"/>
  <c r="J547" i="11"/>
  <c r="J118" i="4"/>
  <c r="J511" i="11"/>
  <c r="J112" i="4"/>
  <c r="J475" i="11"/>
  <c r="J458"/>
  <c r="J109" i="4"/>
  <c r="J439" i="11"/>
  <c r="J106" i="4"/>
  <c r="J91"/>
  <c r="J403" i="11"/>
  <c r="J88" i="4"/>
  <c r="J386" i="11"/>
  <c r="J85" i="4"/>
  <c r="J367" i="11"/>
  <c r="J79" i="4"/>
  <c r="J331" i="11"/>
  <c r="J76" i="4"/>
  <c r="J314" i="11"/>
  <c r="J73" i="4"/>
  <c r="J295" i="11"/>
  <c r="J52" i="4"/>
  <c r="J223" i="11"/>
  <c r="J49" i="4"/>
  <c r="J206" i="11"/>
  <c r="J46" i="4"/>
  <c r="J187" i="11"/>
  <c r="J43" i="4"/>
  <c r="J170" i="11"/>
  <c r="J40" i="4"/>
  <c r="J151" i="11"/>
  <c r="J19" i="4"/>
  <c r="J79" i="11"/>
  <c r="O1070"/>
  <c r="O247" i="4"/>
  <c r="O890" i="11"/>
  <c r="O208" i="4"/>
  <c r="O172"/>
  <c r="O727" i="11"/>
  <c r="O58" i="4"/>
  <c r="O76"/>
  <c r="O94"/>
  <c r="I1070" i="11"/>
  <c r="I247" i="4"/>
  <c r="I1051" i="11"/>
  <c r="I244" i="4"/>
  <c r="I241"/>
  <c r="I1034" i="11"/>
  <c r="I1015"/>
  <c r="I238" i="4"/>
  <c r="I998" i="11"/>
  <c r="I235" i="4"/>
  <c r="I979" i="11"/>
  <c r="I223" i="4"/>
  <c r="I962" i="11"/>
  <c r="I220" i="4"/>
  <c r="I217"/>
  <c r="I943" i="11"/>
  <c r="I926"/>
  <c r="I214" i="4"/>
  <c r="I907" i="11"/>
  <c r="I211" i="4"/>
  <c r="I890" i="11"/>
  <c r="I208" i="4"/>
  <c r="I871" i="11"/>
  <c r="I205" i="4"/>
  <c r="I854" i="11"/>
  <c r="I193" i="4"/>
  <c r="I835" i="11"/>
  <c r="I190" i="4"/>
  <c r="I818" i="11"/>
  <c r="I187" i="4"/>
  <c r="I799" i="11"/>
  <c r="I184" i="4"/>
  <c r="I782" i="11"/>
  <c r="I181" i="4"/>
  <c r="I763" i="11"/>
  <c r="I178" i="4"/>
  <c r="I746" i="11"/>
  <c r="I175" i="4"/>
  <c r="I727" i="11"/>
  <c r="I172" i="4"/>
  <c r="I160"/>
  <c r="I710" i="11"/>
  <c r="I691"/>
  <c r="I157" i="4"/>
  <c r="I154"/>
  <c r="I674" i="11"/>
  <c r="I655"/>
  <c r="I151" i="4"/>
  <c r="I638" i="11"/>
  <c r="I148" i="4"/>
  <c r="I619" i="11"/>
  <c r="I145" i="4"/>
  <c r="I458" i="11"/>
  <c r="I109" i="4"/>
  <c r="I439" i="11"/>
  <c r="I106" i="4"/>
  <c r="I73"/>
  <c r="I295" i="11"/>
  <c r="I61" i="4"/>
  <c r="I278" i="11"/>
  <c r="I58" i="4"/>
  <c r="I259" i="11"/>
  <c r="I55" i="4"/>
  <c r="I242" i="11"/>
  <c r="I49" i="4"/>
  <c r="I206" i="11"/>
  <c r="I40" i="4"/>
  <c r="I151" i="11"/>
  <c r="I28" i="4"/>
  <c r="I134" i="11"/>
  <c r="I22" i="4"/>
  <c r="I98" i="11"/>
  <c r="I19" i="4"/>
  <c r="I79" i="11"/>
  <c r="O962"/>
  <c r="O220" i="4"/>
  <c r="O818" i="11"/>
  <c r="O187" i="4"/>
  <c r="O691" i="11"/>
  <c r="O157" i="4"/>
  <c r="O619" i="11"/>
  <c r="O145" i="4"/>
  <c r="O118"/>
  <c r="O511" i="11"/>
  <c r="O40" i="4"/>
  <c r="O151" i="11"/>
  <c r="O10" i="4"/>
  <c r="H1070" i="11"/>
  <c r="H247" i="4"/>
  <c r="H1051" i="11"/>
  <c r="H244" i="4"/>
  <c r="H1034" i="11"/>
  <c r="H241" i="4"/>
  <c r="H1015" i="11"/>
  <c r="H238" i="4"/>
  <c r="H998" i="11"/>
  <c r="H235" i="4"/>
  <c r="H979" i="11"/>
  <c r="H223" i="4"/>
  <c r="H962" i="11"/>
  <c r="H220" i="4"/>
  <c r="H943" i="11"/>
  <c r="H217" i="4"/>
  <c r="H926" i="11"/>
  <c r="H214" i="4"/>
  <c r="H907" i="11"/>
  <c r="H211" i="4"/>
  <c r="H890" i="11"/>
  <c r="H208" i="4"/>
  <c r="H871" i="11"/>
  <c r="H205" i="4"/>
  <c r="H854" i="11"/>
  <c r="H193" i="4"/>
  <c r="H835" i="11"/>
  <c r="H190" i="4"/>
  <c r="H818" i="11"/>
  <c r="H187" i="4"/>
  <c r="H799" i="11"/>
  <c r="H184" i="4"/>
  <c r="H181"/>
  <c r="H782" i="11"/>
  <c r="H178" i="4"/>
  <c r="H763" i="11"/>
  <c r="H746"/>
  <c r="H175" i="4"/>
  <c r="H727" i="11"/>
  <c r="H172" i="4"/>
  <c r="H710" i="11"/>
  <c r="H160" i="4"/>
  <c r="H157"/>
  <c r="H691" i="11"/>
  <c r="H674"/>
  <c r="H154" i="4"/>
  <c r="H655" i="11"/>
  <c r="H151" i="4"/>
  <c r="H638" i="11"/>
  <c r="H148" i="4"/>
  <c r="H619" i="11"/>
  <c r="H145" i="4"/>
  <c r="H139"/>
  <c r="H583" i="11"/>
  <c r="H124" i="4"/>
  <c r="H547" i="11"/>
  <c r="H115" i="4"/>
  <c r="H494" i="11"/>
  <c r="H458"/>
  <c r="H109" i="4"/>
  <c r="H106"/>
  <c r="H439" i="11"/>
  <c r="H422"/>
  <c r="H94" i="4"/>
  <c r="H91"/>
  <c r="H403" i="11"/>
  <c r="H88" i="4"/>
  <c r="H386" i="11"/>
  <c r="H85" i="4"/>
  <c r="H367" i="11"/>
  <c r="H82" i="4"/>
  <c r="H350" i="11"/>
  <c r="H73" i="4"/>
  <c r="H295" i="11"/>
  <c r="H55" i="4"/>
  <c r="H242" i="11"/>
  <c r="H49" i="4"/>
  <c r="H206" i="11"/>
  <c r="H46" i="4"/>
  <c r="H187" i="11"/>
  <c r="H40" i="4"/>
  <c r="H151" i="11"/>
  <c r="H19" i="4"/>
  <c r="H79" i="11"/>
  <c r="I46" i="4"/>
  <c r="N19"/>
  <c r="J16"/>
  <c r="M40"/>
  <c r="L121"/>
  <c r="I142"/>
  <c r="N94"/>
  <c r="K118"/>
  <c r="N10"/>
  <c r="L16"/>
  <c r="N121"/>
  <c r="M7"/>
  <c r="M10"/>
  <c r="N55"/>
  <c r="L118"/>
  <c r="I121"/>
  <c r="J13"/>
  <c r="L13"/>
  <c r="J55"/>
  <c r="L112"/>
  <c r="I16"/>
  <c r="K142"/>
  <c r="H112"/>
  <c r="I94"/>
  <c r="H79"/>
  <c r="N139"/>
  <c r="J121"/>
  <c r="K112"/>
  <c r="O22"/>
  <c r="K79"/>
  <c r="N16"/>
  <c r="L94"/>
  <c r="O121"/>
  <c r="I139"/>
  <c r="J22"/>
  <c r="K13"/>
  <c r="I127"/>
  <c r="K22"/>
  <c r="H7"/>
  <c r="H13"/>
  <c r="O25"/>
  <c r="N25"/>
  <c r="M25"/>
  <c r="L25"/>
  <c r="O28"/>
  <c r="N28"/>
  <c r="L28"/>
  <c r="L124"/>
  <c r="M79"/>
  <c r="L142"/>
  <c r="O43"/>
  <c r="M88"/>
  <c r="L43"/>
  <c r="N43"/>
  <c r="L52"/>
  <c r="O52"/>
  <c r="O61"/>
  <c r="M115"/>
  <c r="M124"/>
  <c r="N124"/>
  <c r="L61"/>
  <c r="N52"/>
  <c r="N61"/>
  <c r="N79"/>
  <c r="O88"/>
  <c r="L88"/>
  <c r="M43"/>
  <c r="N88"/>
  <c r="M142"/>
  <c r="L115"/>
  <c r="M52"/>
  <c r="O115"/>
  <c r="O124"/>
  <c r="L79"/>
  <c r="L46"/>
  <c r="N49"/>
  <c r="M61"/>
  <c r="M127"/>
  <c r="H25"/>
  <c r="H58"/>
  <c r="M28"/>
  <c r="M94"/>
  <c r="N82"/>
  <c r="I82"/>
  <c r="I115"/>
  <c r="K55"/>
  <c r="N115" l="1"/>
  <c r="N142"/>
  <c r="O79"/>
  <c r="O142"/>
  <c r="I4" l="1"/>
  <c r="J4"/>
  <c r="K4"/>
  <c r="L4"/>
  <c r="M4"/>
  <c r="N4"/>
  <c r="O4"/>
  <c r="H4"/>
  <c r="F3"/>
  <c r="E3"/>
  <c r="D3"/>
  <c r="B3"/>
  <c r="R6" i="3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5"/>
  <c r="G4"/>
  <c r="H4"/>
  <c r="I4"/>
  <c r="J4"/>
  <c r="K4"/>
  <c r="L4"/>
  <c r="M4"/>
  <c r="F4"/>
  <c r="E3"/>
  <c r="D3"/>
  <c r="C3"/>
  <c r="B3"/>
  <c r="P3" i="2"/>
  <c r="Q3"/>
  <c r="R3"/>
  <c r="O3"/>
  <c r="G3"/>
  <c r="F3"/>
  <c r="D3"/>
  <c r="E3"/>
  <c r="B3"/>
  <c r="C3"/>
  <c r="H4"/>
  <c r="I4"/>
  <c r="J4"/>
  <c r="K4"/>
  <c r="L4"/>
  <c r="M4"/>
  <c r="N4"/>
  <c r="G4"/>
  <c r="B6" i="3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5"/>
  <c r="J2" i="2"/>
  <c r="G2"/>
  <c r="E1"/>
  <c r="D1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5"/>
  <c r="U6" i="1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5"/>
  <c r="P5" i="2" l="1"/>
  <c r="P6" i="11" s="1"/>
  <c r="P6" i="2"/>
  <c r="P25" i="11" s="1"/>
  <c r="P7" i="2"/>
  <c r="P42" i="11" s="1"/>
  <c r="P5" i="1"/>
  <c r="P7"/>
  <c r="P41" i="11" s="1"/>
  <c r="P6" i="1"/>
  <c r="P24" i="11" s="1"/>
  <c r="P41" i="1"/>
  <c r="Q41" s="1"/>
  <c r="P49" i="2"/>
  <c r="P17"/>
  <c r="Q17" s="1"/>
  <c r="P64" i="1"/>
  <c r="Q64" s="1"/>
  <c r="Q1068" i="11" s="1"/>
  <c r="P48" i="1"/>
  <c r="Q48" s="1"/>
  <c r="P32"/>
  <c r="P492" i="11" s="1"/>
  <c r="P24" i="1"/>
  <c r="P348" i="11" s="1"/>
  <c r="P64" i="2"/>
  <c r="Q64" s="1"/>
  <c r="P56"/>
  <c r="Q56" s="1"/>
  <c r="P48"/>
  <c r="P40"/>
  <c r="Q40" s="1"/>
  <c r="P32"/>
  <c r="P493" i="11" s="1"/>
  <c r="P24" i="2"/>
  <c r="Q24" s="1"/>
  <c r="P16"/>
  <c r="P63" i="1"/>
  <c r="Q63" s="1"/>
  <c r="Q242" i="4" s="1"/>
  <c r="P55" i="1"/>
  <c r="P47"/>
  <c r="Q47" s="1"/>
  <c r="P39"/>
  <c r="Q39" s="1"/>
  <c r="P31"/>
  <c r="P473" i="11" s="1"/>
  <c r="P23" i="1"/>
  <c r="P329" i="11" s="1"/>
  <c r="P15" i="1"/>
  <c r="P185" i="11" s="1"/>
  <c r="P63" i="2"/>
  <c r="Q63" s="1"/>
  <c r="P55"/>
  <c r="Q55" s="1"/>
  <c r="P47"/>
  <c r="P39"/>
  <c r="P31"/>
  <c r="P474" i="11" s="1"/>
  <c r="P23" i="2"/>
  <c r="P330" i="11" s="1"/>
  <c r="P15" i="2"/>
  <c r="Q15" s="1"/>
  <c r="Q186" i="11" s="1"/>
  <c r="P49" i="1"/>
  <c r="P33"/>
  <c r="P509" i="11" s="1"/>
  <c r="P33" i="2"/>
  <c r="P510" i="11" s="1"/>
  <c r="P56" i="1"/>
  <c r="P40"/>
  <c r="Q40" s="1"/>
  <c r="P16"/>
  <c r="P204" i="11" s="1"/>
  <c r="P62" i="1"/>
  <c r="Q62" s="1"/>
  <c r="P54"/>
  <c r="Q54" s="1"/>
  <c r="P46"/>
  <c r="P38"/>
  <c r="P600" i="11" s="1"/>
  <c r="P30" i="1"/>
  <c r="Q30" s="1"/>
  <c r="P22"/>
  <c r="P312" i="11" s="1"/>
  <c r="P14" i="1"/>
  <c r="P168" i="11" s="1"/>
  <c r="P62" i="2"/>
  <c r="Q62" s="1"/>
  <c r="P54"/>
  <c r="Q54" s="1"/>
  <c r="P46"/>
  <c r="P38"/>
  <c r="P601" i="11" s="1"/>
  <c r="P30" i="2"/>
  <c r="Q30" s="1"/>
  <c r="P22"/>
  <c r="P14"/>
  <c r="Q14" s="1"/>
  <c r="P9"/>
  <c r="Q9" s="1"/>
  <c r="Q78" i="11" s="1"/>
  <c r="P37" i="1"/>
  <c r="P581" i="11" s="1"/>
  <c r="P13" i="1"/>
  <c r="P149" i="11" s="1"/>
  <c r="P53" i="2"/>
  <c r="P60" i="1"/>
  <c r="P36"/>
  <c r="P564" i="11" s="1"/>
  <c r="P12" i="1"/>
  <c r="P132" i="11" s="1"/>
  <c r="P20" i="2"/>
  <c r="P57" i="1"/>
  <c r="P17"/>
  <c r="P221" i="11" s="1"/>
  <c r="P41" i="2"/>
  <c r="Q41" s="1"/>
  <c r="P53" i="1"/>
  <c r="Q53" s="1"/>
  <c r="P29"/>
  <c r="Q29" s="1"/>
  <c r="P61" i="2"/>
  <c r="Q61" s="1"/>
  <c r="Q237" i="4" s="1"/>
  <c r="P45" i="2"/>
  <c r="P37"/>
  <c r="P582" i="11" s="1"/>
  <c r="P29" i="2"/>
  <c r="Q29" s="1"/>
  <c r="P13"/>
  <c r="P150" i="11" s="1"/>
  <c r="P52" i="1"/>
  <c r="Q52" s="1"/>
  <c r="P44"/>
  <c r="Q44" s="1"/>
  <c r="P28"/>
  <c r="P420" i="11" s="1"/>
  <c r="P20" i="1"/>
  <c r="P276" i="11" s="1"/>
  <c r="P60" i="2"/>
  <c r="Q60" s="1"/>
  <c r="P52"/>
  <c r="P44"/>
  <c r="P36"/>
  <c r="P565" i="11" s="1"/>
  <c r="P28" i="2"/>
  <c r="P421" i="11" s="1"/>
  <c r="P12" i="2"/>
  <c r="P133" i="11" s="1"/>
  <c r="P59" i="1"/>
  <c r="P51"/>
  <c r="P43"/>
  <c r="Q43" s="1"/>
  <c r="P35"/>
  <c r="P545" i="11" s="1"/>
  <c r="P27" i="1"/>
  <c r="P401" i="11" s="1"/>
  <c r="P19" i="1"/>
  <c r="P257" i="11" s="1"/>
  <c r="P11" i="1"/>
  <c r="P113" i="11" s="1"/>
  <c r="P59" i="2"/>
  <c r="P51"/>
  <c r="Q51" s="1"/>
  <c r="P43"/>
  <c r="Q43" s="1"/>
  <c r="P35"/>
  <c r="P546" i="11" s="1"/>
  <c r="P27" i="2"/>
  <c r="P19"/>
  <c r="P11"/>
  <c r="P114" i="11" s="1"/>
  <c r="P25" i="1"/>
  <c r="P365" i="11" s="1"/>
  <c r="P57" i="2"/>
  <c r="P25"/>
  <c r="Q25" s="1"/>
  <c r="Q366" i="11" s="1"/>
  <c r="P61" i="1"/>
  <c r="Q61" s="1"/>
  <c r="P45"/>
  <c r="Q45" s="1"/>
  <c r="P21"/>
  <c r="P293" i="11" s="1"/>
  <c r="P21" i="2"/>
  <c r="P58" i="1"/>
  <c r="P50"/>
  <c r="Q50" s="1"/>
  <c r="P42"/>
  <c r="Q42" s="1"/>
  <c r="P34"/>
  <c r="P528" i="11" s="1"/>
  <c r="P26" i="1"/>
  <c r="P384" i="11" s="1"/>
  <c r="P18" i="1"/>
  <c r="P240" i="11" s="1"/>
  <c r="P58" i="2"/>
  <c r="P50"/>
  <c r="P42"/>
  <c r="P34"/>
  <c r="P529" i="11" s="1"/>
  <c r="P26" i="2"/>
  <c r="Q26" s="1"/>
  <c r="P18"/>
  <c r="P241" i="11" s="1"/>
  <c r="P10" i="2"/>
  <c r="P97" i="11" s="1"/>
  <c r="P8" i="2"/>
  <c r="P61" i="11" s="1"/>
  <c r="P10" i="1"/>
  <c r="P96" i="11" s="1"/>
  <c r="P9" i="1"/>
  <c r="P77" i="11" s="1"/>
  <c r="P8" i="1"/>
  <c r="P60" i="11" s="1"/>
  <c r="H14" i="9"/>
  <c r="G14"/>
  <c r="C6" i="3"/>
  <c r="D24" i="11" s="1"/>
  <c r="C7" i="3"/>
  <c r="D41" i="11" s="1"/>
  <c r="C8" i="3"/>
  <c r="D60" i="11" s="1"/>
  <c r="C9" i="3"/>
  <c r="D77" i="11" s="1"/>
  <c r="C10" i="3"/>
  <c r="D96" i="11" s="1"/>
  <c r="C11" i="3"/>
  <c r="D113" i="11" s="1"/>
  <c r="C12" i="3"/>
  <c r="D132" i="11" s="1"/>
  <c r="C13" i="3"/>
  <c r="D149" i="11" s="1"/>
  <c r="C14" i="3"/>
  <c r="C15"/>
  <c r="C16"/>
  <c r="C17"/>
  <c r="C18"/>
  <c r="D240" i="11" s="1"/>
  <c r="C19" i="3"/>
  <c r="C20"/>
  <c r="C21"/>
  <c r="C22"/>
  <c r="C23"/>
  <c r="D329" i="11" s="1"/>
  <c r="C24" i="3"/>
  <c r="C25"/>
  <c r="C26"/>
  <c r="C27"/>
  <c r="C28"/>
  <c r="C29"/>
  <c r="C30"/>
  <c r="C31"/>
  <c r="D473" i="11" s="1"/>
  <c r="C32" i="3"/>
  <c r="D492" i="11" s="1"/>
  <c r="C33" i="3"/>
  <c r="D509" i="11" s="1"/>
  <c r="C34" i="3"/>
  <c r="D528" i="11" s="1"/>
  <c r="C35" i="3"/>
  <c r="D545" i="11" s="1"/>
  <c r="C36" i="3"/>
  <c r="D564" i="11" s="1"/>
  <c r="C37" i="3"/>
  <c r="D581" i="11" s="1"/>
  <c r="C38" i="3"/>
  <c r="D600" i="11" s="1"/>
  <c r="C39" i="3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5"/>
  <c r="D5"/>
  <c r="C5"/>
  <c r="D5" i="11" s="1"/>
  <c r="F6" i="2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F5"/>
  <c r="E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5"/>
  <c r="Q35" l="1"/>
  <c r="Q546" i="11" s="1"/>
  <c r="Q34" i="2"/>
  <c r="Q529" i="11" s="1"/>
  <c r="Q5" i="2"/>
  <c r="Q6" i="11" s="1"/>
  <c r="Q11" i="2"/>
  <c r="Q114" i="11" s="1"/>
  <c r="Q1014"/>
  <c r="Q349"/>
  <c r="Q81" i="4"/>
  <c r="Q1050" i="11"/>
  <c r="Q243" i="4"/>
  <c r="Q240"/>
  <c r="Q1033" i="11"/>
  <c r="Q147" i="4"/>
  <c r="Q246"/>
  <c r="Q1069" i="11"/>
  <c r="Q13" i="2"/>
  <c r="Q150" i="11" s="1"/>
  <c r="Q28" i="2"/>
  <c r="Q421" i="11" s="1"/>
  <c r="Q84" i="4"/>
  <c r="Q36" i="2"/>
  <c r="Q1032" i="11"/>
  <c r="Q239" i="4"/>
  <c r="Q236"/>
  <c r="Q1013" i="11"/>
  <c r="Q245" i="4"/>
  <c r="Q1049" i="11"/>
  <c r="Q637"/>
  <c r="Q6" i="1"/>
  <c r="Q24" i="11" s="1"/>
  <c r="Q17" i="1"/>
  <c r="Q221" i="11" s="1"/>
  <c r="Q28" i="1"/>
  <c r="Q420" i="11" s="1"/>
  <c r="Q14" i="1"/>
  <c r="Q168" i="11" s="1"/>
  <c r="Q7" i="1"/>
  <c r="Q41" i="11" s="1"/>
  <c r="Q13" i="1"/>
  <c r="Q149" i="11" s="1"/>
  <c r="Q15" i="1"/>
  <c r="Q185" i="11" s="1"/>
  <c r="Q10" i="1"/>
  <c r="Q96" i="11" s="1"/>
  <c r="Q21" i="1"/>
  <c r="Q293" i="11" s="1"/>
  <c r="Q31" i="1"/>
  <c r="Q473" i="11" s="1"/>
  <c r="Q24" i="1"/>
  <c r="Q348" i="11" s="1"/>
  <c r="Q385"/>
  <c r="Q87" i="4"/>
  <c r="Q834" i="11"/>
  <c r="Q189" i="4"/>
  <c r="Q210"/>
  <c r="Q906" i="11"/>
  <c r="Q222"/>
  <c r="Q51" i="4"/>
  <c r="Q438" i="11"/>
  <c r="Q105" i="4"/>
  <c r="Q925" i="11"/>
  <c r="Q213" i="4"/>
  <c r="Q690" i="11"/>
  <c r="Q156" i="4"/>
  <c r="Q997" i="11"/>
  <c r="Q234" i="4"/>
  <c r="Q169" i="11"/>
  <c r="Q42" i="4"/>
  <c r="P72"/>
  <c r="P294" i="11"/>
  <c r="P159" i="4"/>
  <c r="P709" i="11"/>
  <c r="P961"/>
  <c r="P219" i="4"/>
  <c r="P726" i="11"/>
  <c r="P171" i="4"/>
  <c r="P75"/>
  <c r="P313" i="11"/>
  <c r="P1050"/>
  <c r="P243" i="4"/>
  <c r="P183"/>
  <c r="P798" i="11"/>
  <c r="Q32" i="2"/>
  <c r="Q114" i="4" s="1"/>
  <c r="Q33" i="2"/>
  <c r="Q117" i="4" s="1"/>
  <c r="Q58" i="2"/>
  <c r="Q21"/>
  <c r="Q889" i="11"/>
  <c r="Q207" i="4"/>
  <c r="P216"/>
  <c r="P942" i="11"/>
  <c r="P222" i="4"/>
  <c r="P978" i="11"/>
  <c r="P870"/>
  <c r="P204" i="4"/>
  <c r="P889" i="11"/>
  <c r="P207" i="4"/>
  <c r="P48"/>
  <c r="P205" i="11"/>
  <c r="P637"/>
  <c r="P147" i="4"/>
  <c r="Q6" i="2"/>
  <c r="P618" i="11"/>
  <c r="P144" i="4"/>
  <c r="Q10" i="2"/>
  <c r="Q31"/>
  <c r="Q49"/>
  <c r="Q37"/>
  <c r="Q138" i="4" s="1"/>
  <c r="P60"/>
  <c r="P277" i="11"/>
  <c r="P108" i="4"/>
  <c r="P457" i="11"/>
  <c r="P1033"/>
  <c r="P240" i="4"/>
  <c r="P781" i="11"/>
  <c r="P180" i="4"/>
  <c r="Q48" i="2"/>
  <c r="Q18"/>
  <c r="Q54" i="4" s="1"/>
  <c r="Q59" i="2"/>
  <c r="Q12"/>
  <c r="Q27" i="4" s="1"/>
  <c r="Q45" i="2"/>
  <c r="Q23"/>
  <c r="P90" i="4"/>
  <c r="P402" i="11"/>
  <c r="P192" i="4"/>
  <c r="P853" i="11"/>
  <c r="P1014"/>
  <c r="P237" i="4"/>
  <c r="P673" i="11"/>
  <c r="P153" i="4"/>
  <c r="P438" i="11"/>
  <c r="P105" i="4"/>
  <c r="P78" i="11"/>
  <c r="Q45" i="4"/>
  <c r="P762" i="11"/>
  <c r="P177" i="4"/>
  <c r="P81"/>
  <c r="P349" i="11"/>
  <c r="Q57" i="2"/>
  <c r="Q52"/>
  <c r="Q20"/>
  <c r="Q53"/>
  <c r="Q22"/>
  <c r="Q47"/>
  <c r="P57" i="4"/>
  <c r="P258" i="11"/>
  <c r="P925"/>
  <c r="P213" i="4"/>
  <c r="Q8" i="2"/>
  <c r="Q15" i="4" s="1"/>
  <c r="Q108"/>
  <c r="Q457" i="11"/>
  <c r="Q150" i="4"/>
  <c r="Q654" i="11"/>
  <c r="P817"/>
  <c r="P186" i="4"/>
  <c r="P156"/>
  <c r="P690" i="11"/>
  <c r="P234" i="4"/>
  <c r="P997" i="11"/>
  <c r="P42" i="4"/>
  <c r="P169" i="11"/>
  <c r="P87" i="4"/>
  <c r="P385" i="11"/>
  <c r="P84" i="4"/>
  <c r="P366" i="11"/>
  <c r="P150" i="4"/>
  <c r="P654" i="11"/>
  <c r="P906"/>
  <c r="P210" i="4"/>
  <c r="Q16" i="2"/>
  <c r="Q42"/>
  <c r="Q19"/>
  <c r="Q7"/>
  <c r="Q42" i="11" s="1"/>
  <c r="Q44" i="2"/>
  <c r="Q38"/>
  <c r="Q141" i="4" s="1"/>
  <c r="P189"/>
  <c r="P834" i="11"/>
  <c r="P745"/>
  <c r="P174" i="4"/>
  <c r="P1069" i="11"/>
  <c r="P246" i="4"/>
  <c r="P51"/>
  <c r="P222" i="11"/>
  <c r="Q50" i="2"/>
  <c r="Q27"/>
  <c r="Q39"/>
  <c r="Q46"/>
  <c r="Q725" i="11"/>
  <c r="Q170" i="4"/>
  <c r="Q816" i="11"/>
  <c r="Q185" i="4"/>
  <c r="Q869" i="11"/>
  <c r="Q203" i="4"/>
  <c r="Q761" i="11"/>
  <c r="Q176" i="4"/>
  <c r="Q617" i="11"/>
  <c r="Q143" i="4"/>
  <c r="Q708" i="11"/>
  <c r="Q158" i="4"/>
  <c r="Q852" i="11"/>
  <c r="Q191" i="4"/>
  <c r="Q653" i="11"/>
  <c r="Q149" i="4"/>
  <c r="Q780" i="11"/>
  <c r="Q179" i="4"/>
  <c r="Q672" i="11"/>
  <c r="Q152" i="4"/>
  <c r="Q437" i="11"/>
  <c r="Q104" i="4"/>
  <c r="D960" i="11"/>
  <c r="D218" i="4"/>
  <c r="P960" i="11"/>
  <c r="P218" i="4"/>
  <c r="Q636" i="11"/>
  <c r="Q146" i="4"/>
  <c r="V6" i="8"/>
  <c r="D941" i="11"/>
  <c r="D215" i="4"/>
  <c r="D797" i="11"/>
  <c r="D182" i="4"/>
  <c r="D653" i="11"/>
  <c r="D149" i="4"/>
  <c r="D83"/>
  <c r="D365" i="11"/>
  <c r="D50" i="4"/>
  <c r="D221" i="11"/>
  <c r="P689"/>
  <c r="P155" i="4"/>
  <c r="P996" i="11"/>
  <c r="P233" i="4"/>
  <c r="P456" i="11"/>
  <c r="P107" i="4"/>
  <c r="P905" i="11"/>
  <c r="P209" i="4"/>
  <c r="Q22" i="1"/>
  <c r="Q312" i="11" s="1"/>
  <c r="Q25" i="1"/>
  <c r="Q365" i="11" s="1"/>
  <c r="Q18" i="1"/>
  <c r="Q240" i="11" s="1"/>
  <c r="P924"/>
  <c r="P212" i="4"/>
  <c r="D1068" i="11"/>
  <c r="D245" i="4"/>
  <c r="D924" i="11"/>
  <c r="D212" i="4"/>
  <c r="D780" i="11"/>
  <c r="D179" i="4"/>
  <c r="D636" i="11"/>
  <c r="D146" i="4"/>
  <c r="D80"/>
  <c r="D348" i="11"/>
  <c r="D47" i="4"/>
  <c r="D204" i="11"/>
  <c r="P833"/>
  <c r="P188" i="4"/>
  <c r="P708" i="11"/>
  <c r="P158" i="4"/>
  <c r="P1049" i="11"/>
  <c r="P242" i="4"/>
  <c r="Q456" i="11"/>
  <c r="Q107" i="4"/>
  <c r="Q55" i="1"/>
  <c r="Q56"/>
  <c r="Q33"/>
  <c r="Q509" i="11" s="1"/>
  <c r="Q26" i="1"/>
  <c r="Q384" i="11" s="1"/>
  <c r="D816"/>
  <c r="D185" i="4"/>
  <c r="P761" i="11"/>
  <c r="P176" i="4"/>
  <c r="D1049" i="11"/>
  <c r="D242" i="4"/>
  <c r="D905" i="11"/>
  <c r="D209" i="4"/>
  <c r="D761" i="11"/>
  <c r="D176" i="4"/>
  <c r="D617" i="11"/>
  <c r="D143" i="4"/>
  <c r="D44"/>
  <c r="D185" i="11"/>
  <c r="P977"/>
  <c r="P221" i="4"/>
  <c r="P852" i="11"/>
  <c r="P191" i="4"/>
  <c r="P941" i="11"/>
  <c r="P215" i="4"/>
  <c r="P744" i="11"/>
  <c r="P173" i="4"/>
  <c r="Q60" i="1"/>
  <c r="Q38"/>
  <c r="Q600" i="11" s="1"/>
  <c r="Q19" i="1"/>
  <c r="Q257" i="11" s="1"/>
  <c r="Q59" i="1"/>
  <c r="Q34"/>
  <c r="Q528" i="11" s="1"/>
  <c r="D672"/>
  <c r="D152" i="4"/>
  <c r="D86"/>
  <c r="D384" i="11"/>
  <c r="Q36" i="1"/>
  <c r="Q564" i="11" s="1"/>
  <c r="D1032"/>
  <c r="D239" i="4"/>
  <c r="D888" i="11"/>
  <c r="D206" i="4"/>
  <c r="D744" i="11"/>
  <c r="D173" i="4"/>
  <c r="D456" i="11"/>
  <c r="D107" i="4"/>
  <c r="D74"/>
  <c r="D312" i="11"/>
  <c r="D41" i="4"/>
  <c r="D168" i="11"/>
  <c r="P888"/>
  <c r="P206" i="4"/>
  <c r="P797" i="11"/>
  <c r="P182" i="4"/>
  <c r="P653" i="11"/>
  <c r="P149" i="4"/>
  <c r="Q37" i="1"/>
  <c r="Q581" i="11" s="1"/>
  <c r="Q46" i="1"/>
  <c r="Q8"/>
  <c r="Q60" i="11" s="1"/>
  <c r="Q49" i="1"/>
  <c r="D1013" i="11"/>
  <c r="D236" i="4"/>
  <c r="D869" i="11"/>
  <c r="D203" i="4"/>
  <c r="D725" i="11"/>
  <c r="D170" i="4"/>
  <c r="D437" i="11"/>
  <c r="D104" i="4"/>
  <c r="D71"/>
  <c r="D293" i="11"/>
  <c r="P725"/>
  <c r="P170" i="4"/>
  <c r="P1032" i="11"/>
  <c r="P239" i="4"/>
  <c r="P780" i="11"/>
  <c r="P179" i="4"/>
  <c r="Q12" i="1"/>
  <c r="Q132" i="11" s="1"/>
  <c r="Q689"/>
  <c r="Q155" i="4"/>
  <c r="Q888" i="11"/>
  <c r="Q206" i="4"/>
  <c r="Q16" i="1"/>
  <c r="Q204" i="11" s="1"/>
  <c r="Q57" i="1"/>
  <c r="P5" i="11"/>
  <c r="N5" i="3"/>
  <c r="P672" i="11"/>
  <c r="P152" i="4"/>
  <c r="P1013" i="11"/>
  <c r="P236" i="4"/>
  <c r="P437" i="11"/>
  <c r="P104" i="4"/>
  <c r="P1068" i="11"/>
  <c r="P245" i="4"/>
  <c r="Q20" i="1"/>
  <c r="Q276" i="11" s="1"/>
  <c r="Q51" i="1"/>
  <c r="Q27"/>
  <c r="Q401" i="11" s="1"/>
  <c r="Q5" i="1"/>
  <c r="Q5" i="11" s="1"/>
  <c r="Q58" i="1"/>
  <c r="D996" i="11"/>
  <c r="D233" i="4"/>
  <c r="D852" i="11"/>
  <c r="D191" i="4"/>
  <c r="D708" i="11"/>
  <c r="D158" i="4"/>
  <c r="D420" i="11"/>
  <c r="D92" i="4"/>
  <c r="D59"/>
  <c r="D276" i="11"/>
  <c r="D977"/>
  <c r="D221" i="4"/>
  <c r="D833" i="11"/>
  <c r="D188" i="4"/>
  <c r="D689" i="11"/>
  <c r="D155" i="4"/>
  <c r="D89"/>
  <c r="D401" i="11"/>
  <c r="D56" i="4"/>
  <c r="D257" i="11"/>
  <c r="P816"/>
  <c r="P185" i="4"/>
  <c r="P869" i="11"/>
  <c r="P203" i="4"/>
  <c r="P636" i="11"/>
  <c r="P146" i="4"/>
  <c r="P617" i="11"/>
  <c r="P143" i="4"/>
  <c r="Q23" i="1"/>
  <c r="Q329" i="11" s="1"/>
  <c r="Q32" i="1"/>
  <c r="Q492" i="11" s="1"/>
  <c r="Q9" i="1"/>
  <c r="Q77" i="11" s="1"/>
  <c r="Q35" i="1"/>
  <c r="Q545" i="11" s="1"/>
  <c r="Q11" i="1"/>
  <c r="Q113" i="11" s="1"/>
  <c r="P45" i="4"/>
  <c r="P186" i="11"/>
  <c r="AH59" i="3"/>
  <c r="AG59"/>
  <c r="AF59"/>
  <c r="AE59"/>
  <c r="AD59"/>
  <c r="AC59"/>
  <c r="AB59"/>
  <c r="AA59"/>
  <c r="X59"/>
  <c r="V59"/>
  <c r="T59"/>
  <c r="Z59"/>
  <c r="U59"/>
  <c r="S59"/>
  <c r="Y59"/>
  <c r="W59"/>
  <c r="AH51"/>
  <c r="AG51"/>
  <c r="AF51"/>
  <c r="AE51"/>
  <c r="AD51"/>
  <c r="AC51"/>
  <c r="AB51"/>
  <c r="AA51"/>
  <c r="Y51"/>
  <c r="W51"/>
  <c r="U51"/>
  <c r="S51"/>
  <c r="V51"/>
  <c r="T51"/>
  <c r="X51"/>
  <c r="Z51"/>
  <c r="AH35"/>
  <c r="AG35"/>
  <c r="AF35"/>
  <c r="AE35"/>
  <c r="AD35"/>
  <c r="AC35"/>
  <c r="AB35"/>
  <c r="AA35"/>
  <c r="Y35"/>
  <c r="W35"/>
  <c r="U35"/>
  <c r="S35"/>
  <c r="V35"/>
  <c r="T35"/>
  <c r="X35"/>
  <c r="Z35"/>
  <c r="AH11"/>
  <c r="AG11"/>
  <c r="AF11"/>
  <c r="AE11"/>
  <c r="AD11"/>
  <c r="AC11"/>
  <c r="AB11"/>
  <c r="AA11"/>
  <c r="X11"/>
  <c r="V11"/>
  <c r="T11"/>
  <c r="Z11"/>
  <c r="U11"/>
  <c r="S11"/>
  <c r="Y11"/>
  <c r="W11"/>
  <c r="D140" i="4"/>
  <c r="P71"/>
  <c r="N21" i="3"/>
  <c r="P122" i="4"/>
  <c r="N35" i="3"/>
  <c r="P126" i="4"/>
  <c r="N63" i="3"/>
  <c r="N24"/>
  <c r="P80" i="4"/>
  <c r="Z58" i="3"/>
  <c r="W58"/>
  <c r="AE58"/>
  <c r="AC58"/>
  <c r="AB58"/>
  <c r="V58"/>
  <c r="U58"/>
  <c r="T58"/>
  <c r="S58"/>
  <c r="AF58"/>
  <c r="AD58"/>
  <c r="AH58"/>
  <c r="X58"/>
  <c r="AG58"/>
  <c r="AA58"/>
  <c r="Y58"/>
  <c r="AF50"/>
  <c r="AD50"/>
  <c r="AA50"/>
  <c r="V50"/>
  <c r="U50"/>
  <c r="T50"/>
  <c r="S50"/>
  <c r="AG50"/>
  <c r="Z50"/>
  <c r="AE50"/>
  <c r="AC50"/>
  <c r="AH50"/>
  <c r="AB50"/>
  <c r="Y50"/>
  <c r="W50"/>
  <c r="X50"/>
  <c r="Z42"/>
  <c r="AG42"/>
  <c r="AB42"/>
  <c r="V42"/>
  <c r="U42"/>
  <c r="T42"/>
  <c r="S42"/>
  <c r="AH42"/>
  <c r="AF42"/>
  <c r="AD42"/>
  <c r="W42"/>
  <c r="AE42"/>
  <c r="AC42"/>
  <c r="AA42"/>
  <c r="X42"/>
  <c r="Y42"/>
  <c r="AE34"/>
  <c r="AC34"/>
  <c r="X34"/>
  <c r="AH34"/>
  <c r="AA34"/>
  <c r="V34"/>
  <c r="U34"/>
  <c r="T34"/>
  <c r="S34"/>
  <c r="Z34"/>
  <c r="AG34"/>
  <c r="W34"/>
  <c r="AF34"/>
  <c r="AD34"/>
  <c r="AB34"/>
  <c r="Y34"/>
  <c r="Z26"/>
  <c r="AD26"/>
  <c r="Y26"/>
  <c r="AE26"/>
  <c r="AC26"/>
  <c r="AB26"/>
  <c r="V26"/>
  <c r="U26"/>
  <c r="T26"/>
  <c r="S26"/>
  <c r="AF26"/>
  <c r="AH26"/>
  <c r="AG26"/>
  <c r="AA26"/>
  <c r="X26"/>
  <c r="W26"/>
  <c r="AF18"/>
  <c r="AD18"/>
  <c r="AA18"/>
  <c r="U18"/>
  <c r="T18"/>
  <c r="S18"/>
  <c r="AG18"/>
  <c r="Z18"/>
  <c r="AE18"/>
  <c r="AC18"/>
  <c r="Y18"/>
  <c r="AH18"/>
  <c r="AB18"/>
  <c r="W18"/>
  <c r="X18"/>
  <c r="V18"/>
  <c r="AH10"/>
  <c r="AG10"/>
  <c r="U10"/>
  <c r="T10"/>
  <c r="S10"/>
  <c r="AB10"/>
  <c r="AF10"/>
  <c r="AD10"/>
  <c r="V10"/>
  <c r="AE10"/>
  <c r="AC10"/>
  <c r="AA10"/>
  <c r="X10"/>
  <c r="W10"/>
  <c r="Z10"/>
  <c r="Y10"/>
  <c r="D137" i="4"/>
  <c r="D38"/>
  <c r="P27"/>
  <c r="N52" i="3"/>
  <c r="P50" i="4"/>
  <c r="N17" i="3"/>
  <c r="P38" i="4"/>
  <c r="N13" i="3"/>
  <c r="N30"/>
  <c r="N62"/>
  <c r="AH28"/>
  <c r="AG28"/>
  <c r="AF28"/>
  <c r="AE28"/>
  <c r="AD28"/>
  <c r="AC28"/>
  <c r="Z28"/>
  <c r="AB28"/>
  <c r="AA28"/>
  <c r="X28"/>
  <c r="U28"/>
  <c r="Y28"/>
  <c r="W28"/>
  <c r="V28"/>
  <c r="T28"/>
  <c r="S28"/>
  <c r="Q123" i="4"/>
  <c r="N54" i="3"/>
  <c r="N56"/>
  <c r="AH43"/>
  <c r="AG43"/>
  <c r="AF43"/>
  <c r="AE43"/>
  <c r="AD43"/>
  <c r="AC43"/>
  <c r="AB43"/>
  <c r="AA43"/>
  <c r="X43"/>
  <c r="V43"/>
  <c r="T43"/>
  <c r="Z43"/>
  <c r="U43"/>
  <c r="S43"/>
  <c r="Y43"/>
  <c r="W43"/>
  <c r="AH27"/>
  <c r="AG27"/>
  <c r="AF27"/>
  <c r="AE27"/>
  <c r="AD27"/>
  <c r="AC27"/>
  <c r="AB27"/>
  <c r="AA27"/>
  <c r="X27"/>
  <c r="V27"/>
  <c r="T27"/>
  <c r="Z27"/>
  <c r="U27"/>
  <c r="S27"/>
  <c r="Y27"/>
  <c r="W27"/>
  <c r="AH19"/>
  <c r="AG19"/>
  <c r="AF19"/>
  <c r="AE19"/>
  <c r="AD19"/>
  <c r="AC19"/>
  <c r="AB19"/>
  <c r="AA19"/>
  <c r="Y19"/>
  <c r="W19"/>
  <c r="U19"/>
  <c r="S19"/>
  <c r="T19"/>
  <c r="X19"/>
  <c r="V19"/>
  <c r="Z19"/>
  <c r="N18"/>
  <c r="P53" i="4"/>
  <c r="N50" i="3"/>
  <c r="P26" i="4"/>
  <c r="N12" i="3"/>
  <c r="P141" i="4"/>
  <c r="P117"/>
  <c r="N31" i="3"/>
  <c r="P110" i="4"/>
  <c r="P114"/>
  <c r="AH57" i="3"/>
  <c r="AF57"/>
  <c r="AD57"/>
  <c r="Y57"/>
  <c r="X57"/>
  <c r="W57"/>
  <c r="AE57"/>
  <c r="AC57"/>
  <c r="AB57"/>
  <c r="V57"/>
  <c r="U57"/>
  <c r="T57"/>
  <c r="S57"/>
  <c r="AG57"/>
  <c r="AA57"/>
  <c r="Z57"/>
  <c r="AG49"/>
  <c r="AE49"/>
  <c r="AC49"/>
  <c r="Y49"/>
  <c r="X49"/>
  <c r="W49"/>
  <c r="AF49"/>
  <c r="AD49"/>
  <c r="AA49"/>
  <c r="V49"/>
  <c r="U49"/>
  <c r="T49"/>
  <c r="S49"/>
  <c r="AH49"/>
  <c r="AB49"/>
  <c r="Z49"/>
  <c r="AH41"/>
  <c r="AF41"/>
  <c r="AD41"/>
  <c r="Y41"/>
  <c r="X41"/>
  <c r="W41"/>
  <c r="AG41"/>
  <c r="AB41"/>
  <c r="V41"/>
  <c r="U41"/>
  <c r="T41"/>
  <c r="S41"/>
  <c r="AE41"/>
  <c r="AC41"/>
  <c r="AA41"/>
  <c r="Z41"/>
  <c r="AG33"/>
  <c r="AE33"/>
  <c r="AC33"/>
  <c r="Y33"/>
  <c r="X33"/>
  <c r="W33"/>
  <c r="AH33"/>
  <c r="AA33"/>
  <c r="V33"/>
  <c r="U33"/>
  <c r="T33"/>
  <c r="S33"/>
  <c r="AF33"/>
  <c r="AD33"/>
  <c r="AB33"/>
  <c r="Z33"/>
  <c r="AH25"/>
  <c r="AF25"/>
  <c r="AD25"/>
  <c r="Y25"/>
  <c r="X25"/>
  <c r="W25"/>
  <c r="AE25"/>
  <c r="AC25"/>
  <c r="AB25"/>
  <c r="V25"/>
  <c r="U25"/>
  <c r="T25"/>
  <c r="S25"/>
  <c r="AG25"/>
  <c r="AA25"/>
  <c r="Z25"/>
  <c r="AG17"/>
  <c r="AE17"/>
  <c r="AC17"/>
  <c r="Y17"/>
  <c r="X17"/>
  <c r="W17"/>
  <c r="V17"/>
  <c r="AF17"/>
  <c r="AD17"/>
  <c r="AA17"/>
  <c r="U17"/>
  <c r="T17"/>
  <c r="S17"/>
  <c r="Z17"/>
  <c r="AH17"/>
  <c r="AB17"/>
  <c r="D125" i="4"/>
  <c r="D26"/>
  <c r="N26" i="3"/>
  <c r="P86" i="4"/>
  <c r="N58" i="3"/>
  <c r="N45"/>
  <c r="N11"/>
  <c r="P23" i="4"/>
  <c r="N43" i="3"/>
  <c r="P138" i="4"/>
  <c r="N29" i="3"/>
  <c r="P125" i="4"/>
  <c r="N36" i="3"/>
  <c r="P78" i="4"/>
  <c r="N39" i="3"/>
  <c r="N32"/>
  <c r="P113" i="4"/>
  <c r="AH60" i="3"/>
  <c r="AG60"/>
  <c r="AF60"/>
  <c r="AE60"/>
  <c r="AD60"/>
  <c r="AC60"/>
  <c r="Z60"/>
  <c r="AB60"/>
  <c r="AA60"/>
  <c r="X60"/>
  <c r="V60"/>
  <c r="U60"/>
  <c r="T60"/>
  <c r="Y60"/>
  <c r="W60"/>
  <c r="S60"/>
  <c r="AH44"/>
  <c r="AG44"/>
  <c r="AF44"/>
  <c r="AE44"/>
  <c r="AD44"/>
  <c r="AC44"/>
  <c r="Z44"/>
  <c r="AB44"/>
  <c r="AA44"/>
  <c r="X44"/>
  <c r="U44"/>
  <c r="T44"/>
  <c r="Y44"/>
  <c r="W44"/>
  <c r="V44"/>
  <c r="S44"/>
  <c r="AH20"/>
  <c r="AG20"/>
  <c r="AF20"/>
  <c r="AE20"/>
  <c r="AD20"/>
  <c r="AC20"/>
  <c r="Z20"/>
  <c r="AB20"/>
  <c r="AA20"/>
  <c r="Y20"/>
  <c r="W20"/>
  <c r="T20"/>
  <c r="X20"/>
  <c r="V20"/>
  <c r="U20"/>
  <c r="S20"/>
  <c r="D110" i="4"/>
  <c r="N44" i="3"/>
  <c r="N22"/>
  <c r="P74" i="4"/>
  <c r="AH64" i="3"/>
  <c r="AG64"/>
  <c r="AF64"/>
  <c r="AE64"/>
  <c r="AD64"/>
  <c r="AC64"/>
  <c r="Z64"/>
  <c r="AB64"/>
  <c r="X64"/>
  <c r="Y64"/>
  <c r="W64"/>
  <c r="AA64"/>
  <c r="V64"/>
  <c r="T64"/>
  <c r="U64"/>
  <c r="S64"/>
  <c r="AH48"/>
  <c r="AG48"/>
  <c r="AF48"/>
  <c r="AE48"/>
  <c r="AD48"/>
  <c r="AC48"/>
  <c r="Z48"/>
  <c r="X48"/>
  <c r="AB48"/>
  <c r="Y48"/>
  <c r="V48"/>
  <c r="T48"/>
  <c r="W48"/>
  <c r="AA48"/>
  <c r="U48"/>
  <c r="S48"/>
  <c r="AH16"/>
  <c r="AG16"/>
  <c r="AF16"/>
  <c r="AE16"/>
  <c r="AD16"/>
  <c r="AC16"/>
  <c r="AB16"/>
  <c r="Z16"/>
  <c r="X16"/>
  <c r="V16"/>
  <c r="Y16"/>
  <c r="T16"/>
  <c r="W16"/>
  <c r="AA16"/>
  <c r="U16"/>
  <c r="S16"/>
  <c r="P59" i="4"/>
  <c r="N20" i="3"/>
  <c r="N38"/>
  <c r="P140" i="4"/>
  <c r="P47"/>
  <c r="N16" i="3"/>
  <c r="Q78" i="4"/>
  <c r="AH63" i="3"/>
  <c r="AG63"/>
  <c r="AF63"/>
  <c r="AE63"/>
  <c r="AD63"/>
  <c r="AC63"/>
  <c r="Y63"/>
  <c r="X63"/>
  <c r="W63"/>
  <c r="AB63"/>
  <c r="AA63"/>
  <c r="Z63"/>
  <c r="V63"/>
  <c r="T63"/>
  <c r="U63"/>
  <c r="S63"/>
  <c r="AH55"/>
  <c r="AG55"/>
  <c r="AF55"/>
  <c r="AE55"/>
  <c r="AD55"/>
  <c r="AC55"/>
  <c r="Y55"/>
  <c r="X55"/>
  <c r="W55"/>
  <c r="AB55"/>
  <c r="AA55"/>
  <c r="Z55"/>
  <c r="U55"/>
  <c r="S55"/>
  <c r="V55"/>
  <c r="T55"/>
  <c r="AH47"/>
  <c r="AG47"/>
  <c r="AF47"/>
  <c r="AE47"/>
  <c r="AD47"/>
  <c r="AC47"/>
  <c r="Y47"/>
  <c r="X47"/>
  <c r="W47"/>
  <c r="AB47"/>
  <c r="AA47"/>
  <c r="Z47"/>
  <c r="V47"/>
  <c r="T47"/>
  <c r="U47"/>
  <c r="S47"/>
  <c r="AH31"/>
  <c r="AG31"/>
  <c r="AF31"/>
  <c r="AE31"/>
  <c r="AD31"/>
  <c r="AC31"/>
  <c r="Y31"/>
  <c r="X31"/>
  <c r="W31"/>
  <c r="AB31"/>
  <c r="AA31"/>
  <c r="Z31"/>
  <c r="V31"/>
  <c r="T31"/>
  <c r="U31"/>
  <c r="S31"/>
  <c r="AH23"/>
  <c r="AG23"/>
  <c r="AF23"/>
  <c r="AE23"/>
  <c r="AD23"/>
  <c r="AC23"/>
  <c r="Y23"/>
  <c r="X23"/>
  <c r="W23"/>
  <c r="AB23"/>
  <c r="AA23"/>
  <c r="Z23"/>
  <c r="U23"/>
  <c r="S23"/>
  <c r="V23"/>
  <c r="T23"/>
  <c r="AH15"/>
  <c r="AG15"/>
  <c r="AF15"/>
  <c r="AE15"/>
  <c r="AD15"/>
  <c r="AC15"/>
  <c r="AB15"/>
  <c r="Y15"/>
  <c r="X15"/>
  <c r="W15"/>
  <c r="V15"/>
  <c r="AA15"/>
  <c r="Z15"/>
  <c r="T15"/>
  <c r="U15"/>
  <c r="S15"/>
  <c r="D119" i="4"/>
  <c r="D53"/>
  <c r="D20"/>
  <c r="P120"/>
  <c r="P119"/>
  <c r="N34" i="3"/>
  <c r="N61"/>
  <c r="P83" i="4"/>
  <c r="N25" i="3"/>
  <c r="N19"/>
  <c r="P56" i="4"/>
  <c r="N51" i="3"/>
  <c r="P93" i="4"/>
  <c r="P39"/>
  <c r="N53" i="3"/>
  <c r="N60"/>
  <c r="P18" i="4"/>
  <c r="P116"/>
  <c r="N33" i="3"/>
  <c r="N15"/>
  <c r="P44" i="4"/>
  <c r="N47" i="3"/>
  <c r="N48"/>
  <c r="D77" i="4"/>
  <c r="AH32" i="3"/>
  <c r="AG32"/>
  <c r="AF32"/>
  <c r="AE32"/>
  <c r="AD32"/>
  <c r="AC32"/>
  <c r="Z32"/>
  <c r="AB32"/>
  <c r="X32"/>
  <c r="Y32"/>
  <c r="W32"/>
  <c r="AA32"/>
  <c r="V32"/>
  <c r="T32"/>
  <c r="U32"/>
  <c r="S32"/>
  <c r="D23" i="4"/>
  <c r="AH39" i="3"/>
  <c r="AG39"/>
  <c r="AF39"/>
  <c r="AE39"/>
  <c r="AD39"/>
  <c r="AC39"/>
  <c r="Y39"/>
  <c r="X39"/>
  <c r="W39"/>
  <c r="AB39"/>
  <c r="AA39"/>
  <c r="Z39"/>
  <c r="U39"/>
  <c r="S39"/>
  <c r="V39"/>
  <c r="T39"/>
  <c r="AG62"/>
  <c r="AE62"/>
  <c r="AC62"/>
  <c r="Y62"/>
  <c r="X62"/>
  <c r="W62"/>
  <c r="Z62"/>
  <c r="AB62"/>
  <c r="AF62"/>
  <c r="AD62"/>
  <c r="AH62"/>
  <c r="V62"/>
  <c r="U62"/>
  <c r="T62"/>
  <c r="S62"/>
  <c r="AA62"/>
  <c r="AH54"/>
  <c r="AF54"/>
  <c r="AD54"/>
  <c r="Y54"/>
  <c r="X54"/>
  <c r="W54"/>
  <c r="Z54"/>
  <c r="AA54"/>
  <c r="AG54"/>
  <c r="AB54"/>
  <c r="V54"/>
  <c r="U54"/>
  <c r="T54"/>
  <c r="S54"/>
  <c r="AE54"/>
  <c r="AC54"/>
  <c r="AG46"/>
  <c r="AE46"/>
  <c r="AC46"/>
  <c r="Y46"/>
  <c r="X46"/>
  <c r="W46"/>
  <c r="Z46"/>
  <c r="AH46"/>
  <c r="AB46"/>
  <c r="AA46"/>
  <c r="AF46"/>
  <c r="V46"/>
  <c r="U46"/>
  <c r="T46"/>
  <c r="S46"/>
  <c r="AD46"/>
  <c r="AH38"/>
  <c r="AF38"/>
  <c r="AD38"/>
  <c r="Y38"/>
  <c r="X38"/>
  <c r="W38"/>
  <c r="Z38"/>
  <c r="AE38"/>
  <c r="AC38"/>
  <c r="AA38"/>
  <c r="AB38"/>
  <c r="AG38"/>
  <c r="V38"/>
  <c r="U38"/>
  <c r="T38"/>
  <c r="S38"/>
  <c r="AG30"/>
  <c r="AE30"/>
  <c r="AC30"/>
  <c r="Y30"/>
  <c r="X30"/>
  <c r="W30"/>
  <c r="Z30"/>
  <c r="AB30"/>
  <c r="AF30"/>
  <c r="AD30"/>
  <c r="AA30"/>
  <c r="AH30"/>
  <c r="V30"/>
  <c r="U30"/>
  <c r="T30"/>
  <c r="S30"/>
  <c r="AH22"/>
  <c r="AF22"/>
  <c r="AD22"/>
  <c r="Y22"/>
  <c r="X22"/>
  <c r="W22"/>
  <c r="V22"/>
  <c r="Z22"/>
  <c r="AG22"/>
  <c r="AA22"/>
  <c r="AB22"/>
  <c r="AE22"/>
  <c r="AC22"/>
  <c r="U22"/>
  <c r="T22"/>
  <c r="S22"/>
  <c r="AG14"/>
  <c r="AE14"/>
  <c r="AC14"/>
  <c r="Y14"/>
  <c r="X14"/>
  <c r="W14"/>
  <c r="V14"/>
  <c r="Z14"/>
  <c r="AH14"/>
  <c r="AA14"/>
  <c r="AF14"/>
  <c r="AD14"/>
  <c r="U14"/>
  <c r="T14"/>
  <c r="S14"/>
  <c r="AB14"/>
  <c r="AH6"/>
  <c r="AF6"/>
  <c r="AD6"/>
  <c r="AB6"/>
  <c r="X6"/>
  <c r="W6"/>
  <c r="V6"/>
  <c r="AG6"/>
  <c r="Z6"/>
  <c r="U6"/>
  <c r="T6"/>
  <c r="S6"/>
  <c r="AE6"/>
  <c r="AC6"/>
  <c r="AA6"/>
  <c r="Y6"/>
  <c r="D116" i="4"/>
  <c r="D17"/>
  <c r="Q120"/>
  <c r="P24"/>
  <c r="P92"/>
  <c r="N28" i="3"/>
  <c r="N14"/>
  <c r="P41" i="4"/>
  <c r="N46" i="3"/>
  <c r="N40"/>
  <c r="P111" i="4"/>
  <c r="Q44"/>
  <c r="AH52" i="3"/>
  <c r="AG52"/>
  <c r="AF52"/>
  <c r="AE52"/>
  <c r="AD52"/>
  <c r="AC52"/>
  <c r="Z52"/>
  <c r="AB52"/>
  <c r="AA52"/>
  <c r="Y52"/>
  <c r="W52"/>
  <c r="V52"/>
  <c r="X52"/>
  <c r="U52"/>
  <c r="T52"/>
  <c r="S52"/>
  <c r="AH36"/>
  <c r="AG36"/>
  <c r="AF36"/>
  <c r="AE36"/>
  <c r="AD36"/>
  <c r="AC36"/>
  <c r="Z36"/>
  <c r="AB36"/>
  <c r="AA36"/>
  <c r="Y36"/>
  <c r="W36"/>
  <c r="V36"/>
  <c r="X36"/>
  <c r="U36"/>
  <c r="S36"/>
  <c r="T36"/>
  <c r="AH12"/>
  <c r="AG12"/>
  <c r="AF12"/>
  <c r="AE12"/>
  <c r="AD12"/>
  <c r="AC12"/>
  <c r="AB12"/>
  <c r="Z12"/>
  <c r="AA12"/>
  <c r="U12"/>
  <c r="X12"/>
  <c r="V12"/>
  <c r="Y12"/>
  <c r="W12"/>
  <c r="T12"/>
  <c r="S12"/>
  <c r="AH56"/>
  <c r="AG56"/>
  <c r="AF56"/>
  <c r="AE56"/>
  <c r="AD56"/>
  <c r="AC56"/>
  <c r="Z56"/>
  <c r="W56"/>
  <c r="AA56"/>
  <c r="Y56"/>
  <c r="X56"/>
  <c r="AB56"/>
  <c r="U56"/>
  <c r="S56"/>
  <c r="V56"/>
  <c r="T56"/>
  <c r="AH40"/>
  <c r="AG40"/>
  <c r="AF40"/>
  <c r="AE40"/>
  <c r="AD40"/>
  <c r="AC40"/>
  <c r="Z40"/>
  <c r="Y40"/>
  <c r="AA40"/>
  <c r="W40"/>
  <c r="X40"/>
  <c r="U40"/>
  <c r="S40"/>
  <c r="AB40"/>
  <c r="V40"/>
  <c r="T40"/>
  <c r="AH24"/>
  <c r="AG24"/>
  <c r="AF24"/>
  <c r="AE24"/>
  <c r="AD24"/>
  <c r="AC24"/>
  <c r="Z24"/>
  <c r="W24"/>
  <c r="AA24"/>
  <c r="Y24"/>
  <c r="AB24"/>
  <c r="U24"/>
  <c r="S24"/>
  <c r="X24"/>
  <c r="V24"/>
  <c r="T24"/>
  <c r="D122" i="4"/>
  <c r="P21"/>
  <c r="N57" i="3"/>
  <c r="P137" i="4"/>
  <c r="N37" i="3"/>
  <c r="AE5"/>
  <c r="AB5"/>
  <c r="W5"/>
  <c r="AF5"/>
  <c r="Y5"/>
  <c r="T5"/>
  <c r="AG5"/>
  <c r="Z5"/>
  <c r="S5"/>
  <c r="X5"/>
  <c r="AA5"/>
  <c r="AD5"/>
  <c r="U5"/>
  <c r="AH5"/>
  <c r="AC5"/>
  <c r="V5"/>
  <c r="AG61"/>
  <c r="AE61"/>
  <c r="AC61"/>
  <c r="Y61"/>
  <c r="X61"/>
  <c r="W61"/>
  <c r="Z61"/>
  <c r="AB61"/>
  <c r="AA61"/>
  <c r="AH61"/>
  <c r="AF61"/>
  <c r="AD61"/>
  <c r="V61"/>
  <c r="U61"/>
  <c r="T61"/>
  <c r="S61"/>
  <c r="AH53"/>
  <c r="AF53"/>
  <c r="AD53"/>
  <c r="Y53"/>
  <c r="X53"/>
  <c r="W53"/>
  <c r="Z53"/>
  <c r="AB53"/>
  <c r="AA53"/>
  <c r="AG53"/>
  <c r="AE53"/>
  <c r="AC53"/>
  <c r="V53"/>
  <c r="U53"/>
  <c r="T53"/>
  <c r="S53"/>
  <c r="AG45"/>
  <c r="AE45"/>
  <c r="AC45"/>
  <c r="Y45"/>
  <c r="X45"/>
  <c r="W45"/>
  <c r="Z45"/>
  <c r="AB45"/>
  <c r="AA45"/>
  <c r="AH45"/>
  <c r="AF45"/>
  <c r="AD45"/>
  <c r="V45"/>
  <c r="U45"/>
  <c r="T45"/>
  <c r="S45"/>
  <c r="AH37"/>
  <c r="AF37"/>
  <c r="AD37"/>
  <c r="Y37"/>
  <c r="X37"/>
  <c r="W37"/>
  <c r="Z37"/>
  <c r="AB37"/>
  <c r="AA37"/>
  <c r="AG37"/>
  <c r="AE37"/>
  <c r="AC37"/>
  <c r="V37"/>
  <c r="U37"/>
  <c r="T37"/>
  <c r="S37"/>
  <c r="AG29"/>
  <c r="AE29"/>
  <c r="AC29"/>
  <c r="Y29"/>
  <c r="X29"/>
  <c r="W29"/>
  <c r="Z29"/>
  <c r="AB29"/>
  <c r="AA29"/>
  <c r="AH29"/>
  <c r="AF29"/>
  <c r="AD29"/>
  <c r="V29"/>
  <c r="U29"/>
  <c r="T29"/>
  <c r="S29"/>
  <c r="AH21"/>
  <c r="AF21"/>
  <c r="AD21"/>
  <c r="Y21"/>
  <c r="X21"/>
  <c r="W21"/>
  <c r="V21"/>
  <c r="Z21"/>
  <c r="AB21"/>
  <c r="AA21"/>
  <c r="AG21"/>
  <c r="AE21"/>
  <c r="AC21"/>
  <c r="U21"/>
  <c r="T21"/>
  <c r="S21"/>
  <c r="AG13"/>
  <c r="AE13"/>
  <c r="AC13"/>
  <c r="Y13"/>
  <c r="X13"/>
  <c r="W13"/>
  <c r="V13"/>
  <c r="Z13"/>
  <c r="AA13"/>
  <c r="AH13"/>
  <c r="AF13"/>
  <c r="AD13"/>
  <c r="AB13"/>
  <c r="U13"/>
  <c r="T13"/>
  <c r="S13"/>
  <c r="D113" i="4"/>
  <c r="D14"/>
  <c r="P54"/>
  <c r="N42" i="3"/>
  <c r="Q24" i="4"/>
  <c r="P123"/>
  <c r="N27" i="3"/>
  <c r="P89" i="4"/>
  <c r="N59" i="3"/>
  <c r="Q18" i="4"/>
  <c r="N49" i="3"/>
  <c r="Q111" i="4"/>
  <c r="N23" i="3"/>
  <c r="P77" i="4"/>
  <c r="N55" i="3"/>
  <c r="N64"/>
  <c r="N41"/>
  <c r="P15" i="4"/>
  <c r="Q20"/>
  <c r="N10" i="3"/>
  <c r="P20" i="4"/>
  <c r="P17"/>
  <c r="N9" i="3"/>
  <c r="AE9"/>
  <c r="AB9"/>
  <c r="T9"/>
  <c r="AA9"/>
  <c r="S9"/>
  <c r="Z9"/>
  <c r="AH9"/>
  <c r="Y9"/>
  <c r="AG9"/>
  <c r="W9"/>
  <c r="AC9"/>
  <c r="U9"/>
  <c r="X9"/>
  <c r="AF9"/>
  <c r="AD9"/>
  <c r="V9"/>
  <c r="N8"/>
  <c r="P62" i="11" s="1"/>
  <c r="P14" i="4"/>
  <c r="Y8" i="3"/>
  <c r="AB8"/>
  <c r="X8"/>
  <c r="T8"/>
  <c r="AA8"/>
  <c r="AF8"/>
  <c r="AD8"/>
  <c r="Z8"/>
  <c r="V8"/>
  <c r="U8"/>
  <c r="W8"/>
  <c r="S8"/>
  <c r="AC8"/>
  <c r="AE8"/>
  <c r="AH8"/>
  <c r="AG8"/>
  <c r="Q14" i="4"/>
  <c r="Q6"/>
  <c r="P6"/>
  <c r="P5"/>
  <c r="P12"/>
  <c r="I14" i="9"/>
  <c r="J6" i="7"/>
  <c r="AC9"/>
  <c r="V13"/>
  <c r="V8"/>
  <c r="Q10"/>
  <c r="K6"/>
  <c r="J9"/>
  <c r="G13"/>
  <c r="AC13"/>
  <c r="AC8"/>
  <c r="AB11"/>
  <c r="W11"/>
  <c r="V12"/>
  <c r="V7"/>
  <c r="Q9"/>
  <c r="J13"/>
  <c r="J8"/>
  <c r="E6"/>
  <c r="AB13" i="8"/>
  <c r="AB8"/>
  <c r="V13"/>
  <c r="V8"/>
  <c r="P13"/>
  <c r="P8"/>
  <c r="J13"/>
  <c r="J8"/>
  <c r="G13"/>
  <c r="G8"/>
  <c r="AC12" i="7"/>
  <c r="AC7"/>
  <c r="AB10"/>
  <c r="W10"/>
  <c r="P6"/>
  <c r="Q13"/>
  <c r="Q8"/>
  <c r="P11"/>
  <c r="J12"/>
  <c r="J7"/>
  <c r="H12"/>
  <c r="H7"/>
  <c r="D6"/>
  <c r="AC11" i="8"/>
  <c r="AB12"/>
  <c r="AB7"/>
  <c r="W11"/>
  <c r="V12"/>
  <c r="V7"/>
  <c r="Q11"/>
  <c r="P12"/>
  <c r="P7"/>
  <c r="K11"/>
  <c r="J12"/>
  <c r="H14"/>
  <c r="H11"/>
  <c r="G12"/>
  <c r="G7"/>
  <c r="AC6" i="7"/>
  <c r="AB9"/>
  <c r="W9"/>
  <c r="Q12"/>
  <c r="Q7"/>
  <c r="P10"/>
  <c r="K11"/>
  <c r="H14"/>
  <c r="G12"/>
  <c r="H11"/>
  <c r="G7"/>
  <c r="AC10" i="8"/>
  <c r="AB6"/>
  <c r="W10"/>
  <c r="Q10"/>
  <c r="P6"/>
  <c r="K10"/>
  <c r="J7"/>
  <c r="H10"/>
  <c r="G6"/>
  <c r="AB13" i="7"/>
  <c r="AB8"/>
  <c r="W13"/>
  <c r="W8"/>
  <c r="Q6"/>
  <c r="P9"/>
  <c r="K10"/>
  <c r="G14"/>
  <c r="G11"/>
  <c r="H9"/>
  <c r="AC9" i="8"/>
  <c r="W9"/>
  <c r="Q9"/>
  <c r="K9"/>
  <c r="J6"/>
  <c r="H9"/>
  <c r="AB12" i="7"/>
  <c r="AB7"/>
  <c r="W12"/>
  <c r="W7"/>
  <c r="V11"/>
  <c r="P13"/>
  <c r="P8"/>
  <c r="K9"/>
  <c r="G9"/>
  <c r="AC13" i="8"/>
  <c r="AC8"/>
  <c r="W13"/>
  <c r="W8"/>
  <c r="Q13"/>
  <c r="Q8"/>
  <c r="K13"/>
  <c r="K8"/>
  <c r="H13"/>
  <c r="H8"/>
  <c r="E6"/>
  <c r="AC11" i="7"/>
  <c r="AB6"/>
  <c r="W6"/>
  <c r="V10"/>
  <c r="P12"/>
  <c r="P7"/>
  <c r="K13"/>
  <c r="K8"/>
  <c r="J11"/>
  <c r="H6"/>
  <c r="AC12" i="8"/>
  <c r="AC7"/>
  <c r="AB11"/>
  <c r="W12"/>
  <c r="W7"/>
  <c r="V11"/>
  <c r="Q12"/>
  <c r="Q7"/>
  <c r="P11"/>
  <c r="K12"/>
  <c r="K7"/>
  <c r="J11"/>
  <c r="H12"/>
  <c r="H7"/>
  <c r="G11"/>
  <c r="AC10" i="7"/>
  <c r="V6"/>
  <c r="V9"/>
  <c r="Q11"/>
  <c r="K12"/>
  <c r="K7"/>
  <c r="J10"/>
  <c r="H13"/>
  <c r="H10"/>
  <c r="H8"/>
  <c r="G6"/>
  <c r="AC6" i="8"/>
  <c r="AB10"/>
  <c r="W6"/>
  <c r="V10"/>
  <c r="Q6"/>
  <c r="P10"/>
  <c r="K6"/>
  <c r="J10"/>
  <c r="H6"/>
  <c r="G10"/>
  <c r="D6"/>
  <c r="G10" i="7"/>
  <c r="P9" i="8"/>
  <c r="AB9"/>
  <c r="G8" i="7"/>
  <c r="J9" i="8"/>
  <c r="V9"/>
  <c r="G14"/>
  <c r="G9"/>
  <c r="P11" i="4"/>
  <c r="N7" i="3"/>
  <c r="AG7"/>
  <c r="AE7"/>
  <c r="AC7"/>
  <c r="AA7"/>
  <c r="Y7"/>
  <c r="W7"/>
  <c r="U7"/>
  <c r="S7"/>
  <c r="AH7"/>
  <c r="AF7"/>
  <c r="AD7"/>
  <c r="AB7"/>
  <c r="Z7"/>
  <c r="X7"/>
  <c r="V7"/>
  <c r="T7"/>
  <c r="D11" i="4"/>
  <c r="D8"/>
  <c r="D5"/>
  <c r="P8"/>
  <c r="Q9"/>
  <c r="N6" i="3"/>
  <c r="P9" i="4"/>
  <c r="Q93" l="1"/>
  <c r="R62" i="2"/>
  <c r="R240" i="4" s="1"/>
  <c r="Q39"/>
  <c r="R40" i="2"/>
  <c r="R637" i="11" s="1"/>
  <c r="R61" i="1"/>
  <c r="Q125" i="4"/>
  <c r="Q140"/>
  <c r="W14" i="8"/>
  <c r="Z14" s="1"/>
  <c r="Q71" i="4"/>
  <c r="R64" i="2"/>
  <c r="R63"/>
  <c r="Q565" i="11"/>
  <c r="R36" i="2"/>
  <c r="Q126" i="4"/>
  <c r="R51" i="2"/>
  <c r="R189" i="4" s="1"/>
  <c r="R61" i="2"/>
  <c r="Q92" i="4"/>
  <c r="Q80"/>
  <c r="R64" i="1"/>
  <c r="R245" i="4" s="1"/>
  <c r="Q137"/>
  <c r="Q110"/>
  <c r="Q50"/>
  <c r="Q17"/>
  <c r="Q86"/>
  <c r="Q59"/>
  <c r="R63" i="1"/>
  <c r="R1049" i="11" s="1"/>
  <c r="R62" i="1"/>
  <c r="R239" i="4" s="1"/>
  <c r="Q23"/>
  <c r="Q119"/>
  <c r="Q38"/>
  <c r="Q56"/>
  <c r="Q77"/>
  <c r="Q41"/>
  <c r="Q83"/>
  <c r="AC14" i="8"/>
  <c r="AF14" s="1"/>
  <c r="Q53" i="4"/>
  <c r="Q8"/>
  <c r="Q11"/>
  <c r="Q116"/>
  <c r="Q26"/>
  <c r="R10" i="1"/>
  <c r="R96" i="11" s="1"/>
  <c r="R28" i="1"/>
  <c r="R420" i="11" s="1"/>
  <c r="R46" i="1"/>
  <c r="R173" i="4" s="1"/>
  <c r="R55" i="1"/>
  <c r="R905" i="11" s="1"/>
  <c r="Q89" i="4"/>
  <c r="Q113"/>
  <c r="R834" i="11"/>
  <c r="Q870"/>
  <c r="Q204" i="4"/>
  <c r="R53" i="2"/>
  <c r="Q726" i="11"/>
  <c r="Q171" i="4"/>
  <c r="R45" i="2"/>
  <c r="Q97" i="11"/>
  <c r="R10" i="2"/>
  <c r="R29"/>
  <c r="Y12" i="8"/>
  <c r="Y8"/>
  <c r="Q258" i="11"/>
  <c r="Q57" i="4"/>
  <c r="R19" i="2"/>
  <c r="Q61" i="11"/>
  <c r="R8" i="2"/>
  <c r="Q277" i="11"/>
  <c r="R20" i="2"/>
  <c r="Q60" i="4"/>
  <c r="Q133" i="11"/>
  <c r="R12" i="2"/>
  <c r="K14" i="8"/>
  <c r="N14" s="1"/>
  <c r="Q745" i="11"/>
  <c r="Q174" i="4"/>
  <c r="R46" i="2"/>
  <c r="Q673" i="11"/>
  <c r="Q153" i="4"/>
  <c r="R42" i="2"/>
  <c r="Q853" i="11"/>
  <c r="Q192" i="4"/>
  <c r="R52" i="2"/>
  <c r="R9"/>
  <c r="Q978" i="11"/>
  <c r="Q222" i="4"/>
  <c r="R59" i="2"/>
  <c r="Q294" i="11"/>
  <c r="Q72" i="4"/>
  <c r="R21" i="2"/>
  <c r="R43"/>
  <c r="Q144" i="4"/>
  <c r="Q618" i="11"/>
  <c r="R39" i="2"/>
  <c r="Q205" i="11"/>
  <c r="R16" i="2"/>
  <c r="Q48" i="4"/>
  <c r="Q216"/>
  <c r="Q942" i="11"/>
  <c r="R57" i="2"/>
  <c r="Q241" i="11"/>
  <c r="R18" i="2"/>
  <c r="Q25" i="11"/>
  <c r="R15" i="2"/>
  <c r="R28"/>
  <c r="R34"/>
  <c r="R13"/>
  <c r="R25"/>
  <c r="R54"/>
  <c r="R41"/>
  <c r="Q961" i="11"/>
  <c r="Q219" i="4"/>
  <c r="R58" i="2"/>
  <c r="R30"/>
  <c r="Z12" i="7"/>
  <c r="Q14" i="8"/>
  <c r="T14" s="1"/>
  <c r="Q402" i="11"/>
  <c r="R27" i="2"/>
  <c r="Q90" i="4"/>
  <c r="R24" i="2"/>
  <c r="Q781" i="11"/>
  <c r="Q180" i="4"/>
  <c r="R48" i="2"/>
  <c r="Q510" i="11"/>
  <c r="R33" i="2"/>
  <c r="R14"/>
  <c r="R17"/>
  <c r="Q817" i="11"/>
  <c r="Q186" i="4"/>
  <c r="R50" i="2"/>
  <c r="R35"/>
  <c r="Q582" i="11"/>
  <c r="R37" i="2"/>
  <c r="Q493" i="11"/>
  <c r="R32" i="2"/>
  <c r="R56"/>
  <c r="R26"/>
  <c r="Q601" i="11"/>
  <c r="R38" i="2"/>
  <c r="Q177" i="4"/>
  <c r="Q762" i="11"/>
  <c r="R47" i="2"/>
  <c r="R11"/>
  <c r="Q183" i="4"/>
  <c r="Q798" i="11"/>
  <c r="R49" i="2"/>
  <c r="S6" i="8"/>
  <c r="Q21" i="4"/>
  <c r="Q709" i="11"/>
  <c r="Q159" i="4"/>
  <c r="R44" i="2"/>
  <c r="Q313" i="11"/>
  <c r="R22" i="2"/>
  <c r="Q75" i="4"/>
  <c r="Q330" i="11"/>
  <c r="R23" i="2"/>
  <c r="Q474" i="11"/>
  <c r="R31" i="2"/>
  <c r="R60"/>
  <c r="R55"/>
  <c r="Q960" i="11"/>
  <c r="Q218" i="4"/>
  <c r="Q744" i="11"/>
  <c r="Q173" i="4"/>
  <c r="P26" i="11"/>
  <c r="O6" i="3"/>
  <c r="P14" i="9"/>
  <c r="S14" s="1"/>
  <c r="Y7" i="8"/>
  <c r="P331" i="11"/>
  <c r="O23" i="3"/>
  <c r="R44" i="1"/>
  <c r="R53"/>
  <c r="R49"/>
  <c r="R58"/>
  <c r="P763" i="11"/>
  <c r="P178" i="4"/>
  <c r="O47" i="3"/>
  <c r="R14" i="1"/>
  <c r="P206" i="11"/>
  <c r="O16" i="3"/>
  <c r="P314" i="11"/>
  <c r="O22" i="3"/>
  <c r="P619" i="11"/>
  <c r="P145" i="4"/>
  <c r="O39" i="3"/>
  <c r="R37" i="1"/>
  <c r="R581" i="11" s="1"/>
  <c r="R30" i="1"/>
  <c r="P818" i="11"/>
  <c r="P187" i="4"/>
  <c r="O50" i="3"/>
  <c r="R31" i="1"/>
  <c r="R473" i="11" s="1"/>
  <c r="R36" i="1"/>
  <c r="R564" i="11" s="1"/>
  <c r="R35" i="1"/>
  <c r="R545" i="11" s="1"/>
  <c r="P547"/>
  <c r="O35" i="3"/>
  <c r="R27" i="1"/>
  <c r="R7"/>
  <c r="R41" i="11" s="1"/>
  <c r="R9" i="1"/>
  <c r="R77" i="11" s="1"/>
  <c r="P148" i="4"/>
  <c r="P638" i="11"/>
  <c r="O40" i="3"/>
  <c r="R51" i="1"/>
  <c r="P835" i="11"/>
  <c r="P190" i="4"/>
  <c r="O51" i="3"/>
  <c r="P710" i="11"/>
  <c r="P160" i="4"/>
  <c r="O44" i="3"/>
  <c r="R20" i="1"/>
  <c r="P386" i="11"/>
  <c r="O26" i="3"/>
  <c r="R12" i="1"/>
  <c r="R132" i="11" s="1"/>
  <c r="Q122" i="4"/>
  <c r="P350" i="11"/>
  <c r="O24" i="3"/>
  <c r="Q977" i="11"/>
  <c r="Q221" i="4"/>
  <c r="P943" i="11"/>
  <c r="O57" i="3"/>
  <c r="P217" i="4"/>
  <c r="P782" i="11"/>
  <c r="P181" i="4"/>
  <c r="O48" i="3"/>
  <c r="T6" i="8"/>
  <c r="Y13"/>
  <c r="P799" i="11"/>
  <c r="O49" i="3"/>
  <c r="P184" i="4"/>
  <c r="P979" i="11"/>
  <c r="P223" i="4"/>
  <c r="O59" i="3"/>
  <c r="R41" i="1"/>
  <c r="P175" i="4"/>
  <c r="P746" i="11"/>
  <c r="O46" i="3"/>
  <c r="R19" i="1"/>
  <c r="P566" i="11"/>
  <c r="O36" i="3"/>
  <c r="R13" i="1"/>
  <c r="R149" i="11" s="1"/>
  <c r="P242"/>
  <c r="O18" i="3"/>
  <c r="P223" i="11"/>
  <c r="O17" i="3"/>
  <c r="R45" i="1"/>
  <c r="P1051" i="11"/>
  <c r="P244" i="4"/>
  <c r="O63" i="3"/>
  <c r="Q833" i="11"/>
  <c r="Q188" i="4"/>
  <c r="P890" i="11"/>
  <c r="P208" i="4"/>
  <c r="O54" i="3"/>
  <c r="AB14" i="9"/>
  <c r="AE14" s="1"/>
  <c r="P43" i="11"/>
  <c r="O7" i="3"/>
  <c r="Y10" i="8"/>
  <c r="Y11"/>
  <c r="P79" i="11"/>
  <c r="O9" i="3"/>
  <c r="R56" i="1"/>
  <c r="R11"/>
  <c r="R113" i="11" s="1"/>
  <c r="R23" i="1"/>
  <c r="R329" i="11" s="1"/>
  <c r="P998"/>
  <c r="P235" i="4"/>
  <c r="O60" i="3"/>
  <c r="P259" i="11"/>
  <c r="O19" i="3"/>
  <c r="P602" i="11"/>
  <c r="O38" i="3"/>
  <c r="Q47" i="4"/>
  <c r="P691" i="11"/>
  <c r="P157" i="4"/>
  <c r="O43" i="3"/>
  <c r="R42" i="1"/>
  <c r="P1034" i="11"/>
  <c r="P241" i="4"/>
  <c r="O62" i="3"/>
  <c r="R50" i="1"/>
  <c r="P295" i="11"/>
  <c r="O21" i="3"/>
  <c r="R21" i="1"/>
  <c r="P962" i="11"/>
  <c r="P220" i="4"/>
  <c r="O58" i="3"/>
  <c r="P655" i="11"/>
  <c r="O41" i="3"/>
  <c r="P151" i="4"/>
  <c r="R54" i="1"/>
  <c r="P403" i="11"/>
  <c r="O27" i="3"/>
  <c r="R39" i="1"/>
  <c r="R47"/>
  <c r="P170" i="11"/>
  <c r="O14" i="3"/>
  <c r="R33" i="1"/>
  <c r="R509" i="11" s="1"/>
  <c r="R59" i="1"/>
  <c r="P511" i="11"/>
  <c r="O33" i="3"/>
  <c r="P871" i="11"/>
  <c r="P205" i="4"/>
  <c r="O53" i="3"/>
  <c r="P367" i="11"/>
  <c r="O25" i="3"/>
  <c r="R60" i="1"/>
  <c r="R16"/>
  <c r="R57"/>
  <c r="P134" i="11"/>
  <c r="O12" i="3"/>
  <c r="R24" i="1"/>
  <c r="P458" i="11"/>
  <c r="P109" i="4"/>
  <c r="O30" i="3"/>
  <c r="R29" i="1"/>
  <c r="P7" i="11"/>
  <c r="O5" i="3"/>
  <c r="Q996" i="11"/>
  <c r="Q233" i="4"/>
  <c r="P674" i="11"/>
  <c r="P154" i="4"/>
  <c r="O42" i="3"/>
  <c r="R8" i="1"/>
  <c r="R60" i="11" s="1"/>
  <c r="P1070"/>
  <c r="P247" i="4"/>
  <c r="O64" i="3"/>
  <c r="R22" i="1"/>
  <c r="P583" i="11"/>
  <c r="O37" i="3"/>
  <c r="R1013" i="11"/>
  <c r="R236" i="4"/>
  <c r="R43" i="1"/>
  <c r="P278" i="11"/>
  <c r="O20" i="3"/>
  <c r="R38" i="1"/>
  <c r="R600" i="11" s="1"/>
  <c r="P439"/>
  <c r="P106" i="4"/>
  <c r="O29" i="3"/>
  <c r="P115" i="11"/>
  <c r="O11" i="3"/>
  <c r="R32" i="1"/>
  <c r="R492" i="11" s="1"/>
  <c r="R18" i="1"/>
  <c r="R240" i="11" s="1"/>
  <c r="R17" i="1"/>
  <c r="Q797" i="11"/>
  <c r="Q182" i="4"/>
  <c r="Q924" i="11"/>
  <c r="Q212" i="4"/>
  <c r="P530" i="11"/>
  <c r="O34" i="3"/>
  <c r="Y9" i="8"/>
  <c r="T6" i="7"/>
  <c r="P98" i="11"/>
  <c r="O10" i="3"/>
  <c r="P907" i="11"/>
  <c r="P211" i="4"/>
  <c r="O55" i="3"/>
  <c r="Q74" i="4"/>
  <c r="R26" i="1"/>
  <c r="R15"/>
  <c r="P422" i="11"/>
  <c r="O28" i="3"/>
  <c r="R34" i="1"/>
  <c r="R528" i="11" s="1"/>
  <c r="R25" i="1"/>
  <c r="R40"/>
  <c r="P1015" i="11"/>
  <c r="P238" i="4"/>
  <c r="O61" i="3"/>
  <c r="R48" i="1"/>
  <c r="P494" i="11"/>
  <c r="O32" i="3"/>
  <c r="P727" i="11"/>
  <c r="P172" i="4"/>
  <c r="O45" i="3"/>
  <c r="P475" i="11"/>
  <c r="O31" i="3"/>
  <c r="R52" i="1"/>
  <c r="P214" i="4"/>
  <c r="P926" i="11"/>
  <c r="O56" i="3"/>
  <c r="P151" i="11"/>
  <c r="O13" i="3"/>
  <c r="P854" i="11"/>
  <c r="P193" i="4"/>
  <c r="O52" i="3"/>
  <c r="Q941" i="11"/>
  <c r="Q215" i="4"/>
  <c r="Q905" i="11"/>
  <c r="Q209" i="4"/>
  <c r="P187" i="11"/>
  <c r="O15" i="3"/>
  <c r="O8"/>
  <c r="I10" i="8"/>
  <c r="T12" i="7"/>
  <c r="R5" i="1"/>
  <c r="R5" i="11" s="1"/>
  <c r="R5" i="2"/>
  <c r="R6" i="11" s="1"/>
  <c r="AB14" i="8"/>
  <c r="AE14" s="1"/>
  <c r="P25" i="4"/>
  <c r="P112"/>
  <c r="V14" i="9"/>
  <c r="Y14" s="1"/>
  <c r="N7" i="7"/>
  <c r="R6" i="2"/>
  <c r="R25" i="11" s="1"/>
  <c r="P43" i="4"/>
  <c r="P49"/>
  <c r="P115"/>
  <c r="P124"/>
  <c r="P52"/>
  <c r="P14" i="8"/>
  <c r="S14" s="1"/>
  <c r="P79" i="4"/>
  <c r="P127"/>
  <c r="P28"/>
  <c r="P40"/>
  <c r="P46"/>
  <c r="V14" i="8"/>
  <c r="P76" i="4"/>
  <c r="R7" i="2"/>
  <c r="R42" i="11" s="1"/>
  <c r="J14" i="8"/>
  <c r="P118" i="4"/>
  <c r="P82"/>
  <c r="P73"/>
  <c r="Q12"/>
  <c r="P139"/>
  <c r="P85"/>
  <c r="P94"/>
  <c r="P61"/>
  <c r="P121"/>
  <c r="J14" i="9"/>
  <c r="Z7" i="7"/>
  <c r="P55" i="4"/>
  <c r="R6" i="1"/>
  <c r="R24" i="11" s="1"/>
  <c r="P91" i="4"/>
  <c r="P58"/>
  <c r="P142"/>
  <c r="P88"/>
  <c r="P22"/>
  <c r="P19"/>
  <c r="N12" i="7"/>
  <c r="I11" i="8"/>
  <c r="Z8"/>
  <c r="I12" i="7"/>
  <c r="N8" i="8"/>
  <c r="AF8"/>
  <c r="P16" i="4"/>
  <c r="T11" i="7"/>
  <c r="T11" i="8"/>
  <c r="AF9"/>
  <c r="N6"/>
  <c r="W14" i="9"/>
  <c r="Z14" s="1"/>
  <c r="Q14"/>
  <c r="T14" s="1"/>
  <c r="K14"/>
  <c r="AC14"/>
  <c r="AF14" s="1"/>
  <c r="Q5" i="4"/>
  <c r="P7"/>
  <c r="AF13" i="7"/>
  <c r="AF13" i="8"/>
  <c r="Z12"/>
  <c r="Z11"/>
  <c r="I11" i="7"/>
  <c r="N11" i="8"/>
  <c r="AF11" i="7"/>
  <c r="T10" i="8"/>
  <c r="I10" i="7"/>
  <c r="N9"/>
  <c r="T9"/>
  <c r="I14" i="8"/>
  <c r="Z8" i="7"/>
  <c r="N7" i="8"/>
  <c r="AE7"/>
  <c r="T7" i="7"/>
  <c r="I7"/>
  <c r="I6"/>
  <c r="Z6"/>
  <c r="Z6" i="8"/>
  <c r="I14" i="7"/>
  <c r="M10"/>
  <c r="L10"/>
  <c r="AD7" i="8"/>
  <c r="AF7"/>
  <c r="L7"/>
  <c r="M7"/>
  <c r="Y13" i="7"/>
  <c r="X13"/>
  <c r="T66" i="3"/>
  <c r="E5" i="10" s="1"/>
  <c r="T65" i="3"/>
  <c r="H5" i="10" s="1"/>
  <c r="AC65" i="3"/>
  <c r="G10" i="10" s="1"/>
  <c r="AC66" i="3"/>
  <c r="D10" i="10" s="1"/>
  <c r="AF6" i="8"/>
  <c r="R11"/>
  <c r="S11"/>
  <c r="AF12"/>
  <c r="S12" i="7"/>
  <c r="R12"/>
  <c r="E11" i="8"/>
  <c r="E9"/>
  <c r="E7"/>
  <c r="E8"/>
  <c r="E13"/>
  <c r="E12"/>
  <c r="E10"/>
  <c r="T8"/>
  <c r="I9" i="7"/>
  <c r="X11"/>
  <c r="Y11"/>
  <c r="L6" i="8"/>
  <c r="M6"/>
  <c r="Z9"/>
  <c r="Z13" i="7"/>
  <c r="AE6" i="8"/>
  <c r="AD6"/>
  <c r="N11" i="7"/>
  <c r="AF6"/>
  <c r="R7" i="8"/>
  <c r="S7"/>
  <c r="AF11"/>
  <c r="R11" i="7"/>
  <c r="S11"/>
  <c r="AF7"/>
  <c r="S8" i="8"/>
  <c r="R8"/>
  <c r="I13" i="7"/>
  <c r="V65" i="3"/>
  <c r="H6" i="10" s="1"/>
  <c r="V66" i="3"/>
  <c r="E6" i="10" s="1"/>
  <c r="AF65" i="3"/>
  <c r="H11" i="10" s="1"/>
  <c r="AF66" i="3"/>
  <c r="E11" i="10" s="1"/>
  <c r="I9" i="8"/>
  <c r="I8" i="7"/>
  <c r="R10" i="8"/>
  <c r="S10"/>
  <c r="AF10" i="7"/>
  <c r="T7" i="8"/>
  <c r="T13"/>
  <c r="N10" i="7"/>
  <c r="AE8"/>
  <c r="AD8"/>
  <c r="N10" i="8"/>
  <c r="R10" i="7"/>
  <c r="S10"/>
  <c r="S12" i="8"/>
  <c r="R12"/>
  <c r="F6" i="7"/>
  <c r="D8"/>
  <c r="D7"/>
  <c r="D10"/>
  <c r="D9"/>
  <c r="D13"/>
  <c r="D12"/>
  <c r="D11"/>
  <c r="T8"/>
  <c r="AF12"/>
  <c r="R13" i="8"/>
  <c r="S13"/>
  <c r="E10" i="7"/>
  <c r="E12"/>
  <c r="E7"/>
  <c r="E11"/>
  <c r="E8"/>
  <c r="E9"/>
  <c r="E13"/>
  <c r="Y7"/>
  <c r="X7"/>
  <c r="M9"/>
  <c r="L9"/>
  <c r="AE9"/>
  <c r="AD9"/>
  <c r="AD12" i="8"/>
  <c r="AE12"/>
  <c r="AD10" i="7"/>
  <c r="AE10"/>
  <c r="AE13" i="8"/>
  <c r="AD13"/>
  <c r="X65" i="3"/>
  <c r="H7" i="10" s="1"/>
  <c r="X66" i="3"/>
  <c r="E7" i="10" s="1"/>
  <c r="AH65" i="3"/>
  <c r="H12" i="10" s="1"/>
  <c r="AH66" i="3"/>
  <c r="E12" i="10" s="1"/>
  <c r="D9" i="8"/>
  <c r="D8"/>
  <c r="F6"/>
  <c r="D7"/>
  <c r="D13"/>
  <c r="D12"/>
  <c r="D10"/>
  <c r="D11"/>
  <c r="T12"/>
  <c r="X10" i="7"/>
  <c r="Y10"/>
  <c r="N9" i="8"/>
  <c r="AE13" i="7"/>
  <c r="AD13"/>
  <c r="R6" i="8"/>
  <c r="AF10"/>
  <c r="I7"/>
  <c r="T13" i="7"/>
  <c r="I8" i="8"/>
  <c r="Y12" i="7"/>
  <c r="X12"/>
  <c r="N6"/>
  <c r="AA66" i="3"/>
  <c r="D9" i="10" s="1"/>
  <c r="AA65" i="3"/>
  <c r="G9" i="10" s="1"/>
  <c r="AD10" i="8"/>
  <c r="AE10"/>
  <c r="S7" i="7"/>
  <c r="R7"/>
  <c r="Z66" i="3"/>
  <c r="E8" i="10" s="1"/>
  <c r="Z65" i="3"/>
  <c r="H8" i="10" s="1"/>
  <c r="X11" i="8"/>
  <c r="AD7" i="7"/>
  <c r="AE7"/>
  <c r="R9"/>
  <c r="S9"/>
  <c r="I12" i="8"/>
  <c r="X7"/>
  <c r="R6" i="7"/>
  <c r="S6"/>
  <c r="I13" i="8"/>
  <c r="X8"/>
  <c r="L8" i="7"/>
  <c r="M8"/>
  <c r="Z11"/>
  <c r="AF9"/>
  <c r="L9" i="8"/>
  <c r="M9"/>
  <c r="X6" i="7"/>
  <c r="Y6"/>
  <c r="S65" i="3"/>
  <c r="G5" i="10" s="1"/>
  <c r="S66" i="3"/>
  <c r="D5" i="10" s="1"/>
  <c r="AD9" i="8"/>
  <c r="AE9"/>
  <c r="AB66" i="3"/>
  <c r="E9" i="10" s="1"/>
  <c r="AB65" i="3"/>
  <c r="H9" i="10" s="1"/>
  <c r="U65" i="3"/>
  <c r="G6" i="10" s="1"/>
  <c r="U66" i="3"/>
  <c r="D6" i="10" s="1"/>
  <c r="AE65" i="3"/>
  <c r="G11" i="10" s="1"/>
  <c r="AE66" i="3"/>
  <c r="D11" i="10" s="1"/>
  <c r="X9" i="8"/>
  <c r="X10"/>
  <c r="Y9" i="7"/>
  <c r="X9"/>
  <c r="N12" i="8"/>
  <c r="Z7"/>
  <c r="M11" i="7"/>
  <c r="L11"/>
  <c r="X13" i="8"/>
  <c r="Z13"/>
  <c r="AD12" i="7"/>
  <c r="AE12"/>
  <c r="I6" i="8"/>
  <c r="X12"/>
  <c r="L13" i="7"/>
  <c r="M13"/>
  <c r="M6"/>
  <c r="L6"/>
  <c r="AD65" i="3"/>
  <c r="H10" i="10" s="1"/>
  <c r="AD66" i="3"/>
  <c r="E10" i="10" s="1"/>
  <c r="W65" i="3"/>
  <c r="G7" i="10" s="1"/>
  <c r="W66" i="3"/>
  <c r="D7" i="10" s="1"/>
  <c r="AG65" i="3"/>
  <c r="G12" i="10" s="1"/>
  <c r="AG66" i="3"/>
  <c r="D12" i="10" s="1"/>
  <c r="M11" i="8"/>
  <c r="L11"/>
  <c r="N8" i="7"/>
  <c r="AD6"/>
  <c r="AE6"/>
  <c r="S8"/>
  <c r="R8"/>
  <c r="T9" i="8"/>
  <c r="X6"/>
  <c r="Y6"/>
  <c r="Z9" i="7"/>
  <c r="L7"/>
  <c r="M7"/>
  <c r="Z10"/>
  <c r="L8" i="8"/>
  <c r="M8"/>
  <c r="AD11" i="7"/>
  <c r="AE11"/>
  <c r="T10"/>
  <c r="Y65" i="3"/>
  <c r="G8" i="10" s="1"/>
  <c r="Y66" i="3"/>
  <c r="D8" i="10" s="1"/>
  <c r="P13" i="4"/>
  <c r="S9" i="8"/>
  <c r="R9"/>
  <c r="L10"/>
  <c r="M10"/>
  <c r="AD11"/>
  <c r="AE11"/>
  <c r="N13" i="7"/>
  <c r="L13" i="8"/>
  <c r="N13"/>
  <c r="S13" i="7"/>
  <c r="R13"/>
  <c r="Z10" i="8"/>
  <c r="M12"/>
  <c r="L12"/>
  <c r="L12" i="7"/>
  <c r="M12"/>
  <c r="M13" i="8"/>
  <c r="AE8"/>
  <c r="AD8"/>
  <c r="AF8" i="7"/>
  <c r="Y8"/>
  <c r="X8"/>
  <c r="P10" i="4"/>
  <c r="R147" l="1"/>
  <c r="AG9" i="7"/>
  <c r="P47" i="3"/>
  <c r="R763" i="11" s="1"/>
  <c r="P63" i="3"/>
  <c r="R1051" i="11" s="1"/>
  <c r="R1033"/>
  <c r="P61" i="3"/>
  <c r="R238" i="4" s="1"/>
  <c r="P64" i="3"/>
  <c r="R1070" i="11" s="1"/>
  <c r="R53" i="4"/>
  <c r="P39" i="3"/>
  <c r="R619" i="11" s="1"/>
  <c r="P35" i="3"/>
  <c r="R547" i="11" s="1"/>
  <c r="R242" i="4"/>
  <c r="P36" i="3"/>
  <c r="R566" i="11" s="1"/>
  <c r="P22" i="3"/>
  <c r="R314" i="11" s="1"/>
  <c r="P31" i="3"/>
  <c r="R475" i="11" s="1"/>
  <c r="P33" i="3"/>
  <c r="R511" i="11" s="1"/>
  <c r="P40" i="3"/>
  <c r="R638" i="11" s="1"/>
  <c r="R1069"/>
  <c r="R246" i="4"/>
  <c r="R243"/>
  <c r="R1050" i="11"/>
  <c r="R565"/>
  <c r="R126" i="4"/>
  <c r="R237"/>
  <c r="R1014" i="11"/>
  <c r="P62" i="3"/>
  <c r="R241" i="4" s="1"/>
  <c r="P8" i="3"/>
  <c r="R62" i="11" s="1"/>
  <c r="P38" i="3"/>
  <c r="R602" i="11" s="1"/>
  <c r="P48" i="3"/>
  <c r="R181" i="4" s="1"/>
  <c r="P14" i="3"/>
  <c r="R43" i="4" s="1"/>
  <c r="P44" i="3"/>
  <c r="R160" i="4" s="1"/>
  <c r="P60" i="3"/>
  <c r="R235" i="4" s="1"/>
  <c r="P32" i="3"/>
  <c r="R494" i="11" s="1"/>
  <c r="P29" i="3"/>
  <c r="R106" i="4" s="1"/>
  <c r="P42" i="3"/>
  <c r="R674" i="11" s="1"/>
  <c r="P30" i="3"/>
  <c r="R458" i="11" s="1"/>
  <c r="P51" i="3"/>
  <c r="R190" i="4" s="1"/>
  <c r="AG11" i="8"/>
  <c r="P46" i="3"/>
  <c r="R175" i="4" s="1"/>
  <c r="P26" i="3"/>
  <c r="R386" i="11" s="1"/>
  <c r="P11" i="3"/>
  <c r="R115" i="11" s="1"/>
  <c r="P27" i="3"/>
  <c r="R403" i="11" s="1"/>
  <c r="P12" i="3"/>
  <c r="R134" i="11" s="1"/>
  <c r="R20" i="4"/>
  <c r="R744" i="11"/>
  <c r="R1068"/>
  <c r="R140" i="4"/>
  <c r="R1032" i="11"/>
  <c r="R11" i="4"/>
  <c r="R17"/>
  <c r="R77"/>
  <c r="R110"/>
  <c r="R38"/>
  <c r="R14"/>
  <c r="R122"/>
  <c r="R92"/>
  <c r="R26"/>
  <c r="AG11" i="7"/>
  <c r="R113" i="4"/>
  <c r="R23"/>
  <c r="R209"/>
  <c r="R137"/>
  <c r="R119"/>
  <c r="F11" i="8"/>
  <c r="O6" i="7"/>
  <c r="U6"/>
  <c r="R817" i="11"/>
  <c r="R186" i="4"/>
  <c r="R529" i="11"/>
  <c r="R120" i="4"/>
  <c r="R258" i="11"/>
  <c r="R57" i="4"/>
  <c r="R171"/>
  <c r="R726" i="11"/>
  <c r="M14" i="8"/>
  <c r="P20" i="3"/>
  <c r="R61" i="4" s="1"/>
  <c r="P13" i="3"/>
  <c r="R151" i="11" s="1"/>
  <c r="R75" i="4"/>
  <c r="R313" i="11"/>
  <c r="R87" i="4"/>
  <c r="R385" i="11"/>
  <c r="R219" i="4"/>
  <c r="R961" i="11"/>
  <c r="R421"/>
  <c r="R93" i="4"/>
  <c r="R133" i="11"/>
  <c r="R27" i="4"/>
  <c r="R457" i="11"/>
  <c r="R108" i="4"/>
  <c r="P43" i="3"/>
  <c r="R157" i="4" s="1"/>
  <c r="P49" i="3"/>
  <c r="R184" i="4" s="1"/>
  <c r="P25" i="3"/>
  <c r="R367" i="11" s="1"/>
  <c r="P21" i="3"/>
  <c r="R73" i="4" s="1"/>
  <c r="P59" i="3"/>
  <c r="R979" i="11" s="1"/>
  <c r="P23" i="3"/>
  <c r="R331" i="11" s="1"/>
  <c r="R210" i="4"/>
  <c r="R906" i="11"/>
  <c r="R925"/>
  <c r="R213" i="4"/>
  <c r="R81"/>
  <c r="R349" i="11"/>
  <c r="R186"/>
  <c r="R45" i="4"/>
  <c r="R48"/>
  <c r="R205" i="11"/>
  <c r="R673"/>
  <c r="R153" i="4"/>
  <c r="R294" i="11"/>
  <c r="R72" i="4"/>
  <c r="P54" i="3"/>
  <c r="R890" i="11" s="1"/>
  <c r="P53" i="3"/>
  <c r="R871" i="11" s="1"/>
  <c r="P24" i="3"/>
  <c r="R350" i="11" s="1"/>
  <c r="P41" i="3"/>
  <c r="R151" i="4" s="1"/>
  <c r="P50" i="3"/>
  <c r="R187" i="4" s="1"/>
  <c r="R997" i="11"/>
  <c r="R234" i="4"/>
  <c r="R709" i="11"/>
  <c r="R159" i="4"/>
  <c r="R114" i="11"/>
  <c r="R24" i="4"/>
  <c r="R493" i="11"/>
  <c r="R114" i="4"/>
  <c r="R51"/>
  <c r="R222" i="11"/>
  <c r="R978"/>
  <c r="R222" i="4"/>
  <c r="R204"/>
  <c r="R870" i="11"/>
  <c r="R183" i="4"/>
  <c r="R798" i="11"/>
  <c r="U9" i="8"/>
  <c r="U11"/>
  <c r="U13"/>
  <c r="P18" i="3"/>
  <c r="R242" i="11" s="1"/>
  <c r="P28" i="3"/>
  <c r="R422" i="11" s="1"/>
  <c r="P37" i="3"/>
  <c r="R583" i="11" s="1"/>
  <c r="L14" i="8"/>
  <c r="O14" s="1"/>
  <c r="R474" i="11"/>
  <c r="R111" i="4"/>
  <c r="R177"/>
  <c r="R762" i="11"/>
  <c r="R42" i="4"/>
  <c r="R169" i="11"/>
  <c r="R402"/>
  <c r="R90" i="4"/>
  <c r="R654" i="11"/>
  <c r="R150" i="4"/>
  <c r="R241" i="11"/>
  <c r="R54" i="4"/>
  <c r="R618" i="11"/>
  <c r="R144" i="4"/>
  <c r="R277" i="11"/>
  <c r="R60" i="4"/>
  <c r="U6" i="8"/>
  <c r="P10" i="3"/>
  <c r="R98" i="11" s="1"/>
  <c r="P57" i="3"/>
  <c r="R217" i="4" s="1"/>
  <c r="P34" i="3"/>
  <c r="R530" i="11" s="1"/>
  <c r="P45" i="3"/>
  <c r="R727" i="11" s="1"/>
  <c r="P56" i="3"/>
  <c r="R926" i="11" s="1"/>
  <c r="P15" i="3"/>
  <c r="R187" i="11" s="1"/>
  <c r="P58" i="3"/>
  <c r="R962" i="11" s="1"/>
  <c r="P17" i="3"/>
  <c r="R52" i="4" s="1"/>
  <c r="P55" i="3"/>
  <c r="R907" i="11" s="1"/>
  <c r="R582"/>
  <c r="R138" i="4"/>
  <c r="R510" i="11"/>
  <c r="R117" i="4"/>
  <c r="R889" i="11"/>
  <c r="R207" i="4"/>
  <c r="R745" i="11"/>
  <c r="R174" i="4"/>
  <c r="R105"/>
  <c r="R438" i="11"/>
  <c r="P19" i="3"/>
  <c r="R58" i="4" s="1"/>
  <c r="P16" i="3"/>
  <c r="R206" i="11" s="1"/>
  <c r="R330"/>
  <c r="R78" i="4"/>
  <c r="R84"/>
  <c r="R366" i="11"/>
  <c r="R942"/>
  <c r="R216" i="4"/>
  <c r="R78" i="11"/>
  <c r="R18" i="4"/>
  <c r="R61" i="11"/>
  <c r="R15" i="4"/>
  <c r="R97" i="11"/>
  <c r="R21" i="4"/>
  <c r="P52" i="3"/>
  <c r="R193" i="4" s="1"/>
  <c r="R601" i="11"/>
  <c r="R141" i="4"/>
  <c r="R546" i="11"/>
  <c r="R123" i="4"/>
  <c r="R180"/>
  <c r="R781" i="11"/>
  <c r="R150"/>
  <c r="R39" i="4"/>
  <c r="R690" i="11"/>
  <c r="R156" i="4"/>
  <c r="R192"/>
  <c r="R853" i="11"/>
  <c r="Q854"/>
  <c r="Q193" i="4"/>
  <c r="Q52" i="3"/>
  <c r="R924" i="11"/>
  <c r="R212" i="4"/>
  <c r="Q8" i="3"/>
  <c r="S60" i="11" s="1"/>
  <c r="Q62"/>
  <c r="Q475"/>
  <c r="Q31" i="3"/>
  <c r="Q1015" i="11"/>
  <c r="Q238" i="4"/>
  <c r="Q61" i="3"/>
  <c r="R44" i="4"/>
  <c r="R185" i="11"/>
  <c r="R50" i="4"/>
  <c r="R221" i="11"/>
  <c r="R74" i="4"/>
  <c r="R312" i="11"/>
  <c r="R80" i="4"/>
  <c r="R348" i="11"/>
  <c r="Q871"/>
  <c r="Q205" i="4"/>
  <c r="Q53" i="3"/>
  <c r="Q691" i="11"/>
  <c r="Q157" i="4"/>
  <c r="Q43" i="3"/>
  <c r="Q998" i="11"/>
  <c r="Q235" i="4"/>
  <c r="Q60" i="3"/>
  <c r="Q79" i="11"/>
  <c r="Q9" i="3"/>
  <c r="S77" i="11" s="1"/>
  <c r="Q1051"/>
  <c r="Q244" i="4"/>
  <c r="Q63" i="3"/>
  <c r="Q979" i="11"/>
  <c r="Q223" i="4"/>
  <c r="Q59" i="3"/>
  <c r="Q782" i="11"/>
  <c r="Q181" i="4"/>
  <c r="Q48" i="3"/>
  <c r="Q350" i="11"/>
  <c r="Q24" i="3"/>
  <c r="S348" i="11" s="1"/>
  <c r="R780"/>
  <c r="R179" i="4"/>
  <c r="R653" i="11"/>
  <c r="R149" i="4"/>
  <c r="Q710" i="11"/>
  <c r="Q160" i="4"/>
  <c r="Q44" i="3"/>
  <c r="R86" i="4"/>
  <c r="R384" i="11"/>
  <c r="Q278"/>
  <c r="Q20" i="3"/>
  <c r="S276" i="11" s="1"/>
  <c r="Q1070"/>
  <c r="Q247" i="4"/>
  <c r="Q64" i="3"/>
  <c r="Q134" i="11"/>
  <c r="Q12" i="3"/>
  <c r="S132" i="11" s="1"/>
  <c r="R761"/>
  <c r="R176" i="4"/>
  <c r="Q962" i="11"/>
  <c r="Q220" i="4"/>
  <c r="Q58" i="3"/>
  <c r="Q566" i="11"/>
  <c r="Q36" i="3"/>
  <c r="S564" i="11" s="1"/>
  <c r="Q818"/>
  <c r="Q187" i="4"/>
  <c r="Q50" i="3"/>
  <c r="Q314" i="11"/>
  <c r="Q22" i="3"/>
  <c r="S312" i="11" s="1"/>
  <c r="R960"/>
  <c r="R218" i="4"/>
  <c r="Q26" i="11"/>
  <c r="Q6" i="3"/>
  <c r="S24" i="11" s="1"/>
  <c r="R852"/>
  <c r="R191" i="4"/>
  <c r="Q170" i="11"/>
  <c r="Q14" i="3"/>
  <c r="S168" i="11" s="1"/>
  <c r="U12" i="8"/>
  <c r="U9" i="7"/>
  <c r="F7" i="8"/>
  <c r="Q151" i="11"/>
  <c r="Q13" i="3"/>
  <c r="S149" i="11" s="1"/>
  <c r="Q727"/>
  <c r="Q172" i="4"/>
  <c r="Q45" i="3"/>
  <c r="Q530" i="11"/>
  <c r="Q34" i="3"/>
  <c r="S528" i="11" s="1"/>
  <c r="Q5" i="3"/>
  <c r="S5" i="11" s="1"/>
  <c r="Q7"/>
  <c r="R617"/>
  <c r="R143" i="4"/>
  <c r="Q835" i="11"/>
  <c r="Q190" i="4"/>
  <c r="Q51" i="3"/>
  <c r="R797" i="11"/>
  <c r="R182" i="4"/>
  <c r="Q295" i="11"/>
  <c r="Q21" i="3"/>
  <c r="S293" i="11" s="1"/>
  <c r="R125" i="4"/>
  <c r="R636" i="11"/>
  <c r="R146" i="4"/>
  <c r="Q907" i="11"/>
  <c r="Q211" i="4"/>
  <c r="Q55" i="3"/>
  <c r="Q115" i="11"/>
  <c r="Q11" i="3"/>
  <c r="S113" i="11" s="1"/>
  <c r="R689"/>
  <c r="R155" i="4"/>
  <c r="R941" i="11"/>
  <c r="R215" i="4"/>
  <c r="Q33" i="3"/>
  <c r="S509" i="11" s="1"/>
  <c r="Q511"/>
  <c r="Q403"/>
  <c r="Q27" i="3"/>
  <c r="S401" i="11" s="1"/>
  <c r="R816"/>
  <c r="R185" i="4"/>
  <c r="Q890" i="11"/>
  <c r="Q208" i="4"/>
  <c r="Q54" i="3"/>
  <c r="R170" i="4"/>
  <c r="R725" i="11"/>
  <c r="R56" i="4"/>
  <c r="R257" i="11"/>
  <c r="R89" i="4"/>
  <c r="R401" i="11"/>
  <c r="Q206"/>
  <c r="Q16" i="3"/>
  <c r="S204" i="11" s="1"/>
  <c r="R203" i="4"/>
  <c r="R869" i="11"/>
  <c r="O10" i="8"/>
  <c r="R116" i="4"/>
  <c r="Q926" i="11"/>
  <c r="Q214" i="4"/>
  <c r="Q56" i="3"/>
  <c r="R83" i="4"/>
  <c r="R365" i="11"/>
  <c r="R437"/>
  <c r="R104" i="4"/>
  <c r="R47"/>
  <c r="R204" i="11"/>
  <c r="Q1034"/>
  <c r="Q241" i="4"/>
  <c r="Q62" i="3"/>
  <c r="Q602" i="11"/>
  <c r="Q38" i="3"/>
  <c r="S600" i="11" s="1"/>
  <c r="Q43"/>
  <c r="Q7" i="3"/>
  <c r="S41" i="11" s="1"/>
  <c r="Q223"/>
  <c r="Q17" i="3"/>
  <c r="S221" i="11" s="1"/>
  <c r="Q746"/>
  <c r="Q175" i="4"/>
  <c r="Q46" i="3"/>
  <c r="Q799" i="11"/>
  <c r="Q49" i="3"/>
  <c r="Q184" i="4"/>
  <c r="Q943" i="11"/>
  <c r="Q217" i="4"/>
  <c r="Q57" i="3"/>
  <c r="Q386" i="11"/>
  <c r="Q26" i="3"/>
  <c r="S384" i="11" s="1"/>
  <c r="Q547"/>
  <c r="Q35" i="3"/>
  <c r="S545" i="11" s="1"/>
  <c r="R456"/>
  <c r="R107" i="4"/>
  <c r="R708" i="11"/>
  <c r="R158" i="4"/>
  <c r="R672" i="11"/>
  <c r="R152" i="4"/>
  <c r="AA10" i="8"/>
  <c r="AG10"/>
  <c r="P9" i="3"/>
  <c r="R79" i="11" s="1"/>
  <c r="Q494"/>
  <c r="Q32" i="3"/>
  <c r="S492" i="11" s="1"/>
  <c r="Q439"/>
  <c r="Q106" i="4"/>
  <c r="Q29" i="3"/>
  <c r="Q674" i="11"/>
  <c r="Q154" i="4"/>
  <c r="Q42" i="3"/>
  <c r="Q458" i="11"/>
  <c r="Q109" i="4"/>
  <c r="Q30" i="3"/>
  <c r="R996" i="11"/>
  <c r="R233" i="4"/>
  <c r="R977" i="11"/>
  <c r="R221" i="4"/>
  <c r="R888" i="11"/>
  <c r="R206" i="4"/>
  <c r="R833" i="11"/>
  <c r="R188" i="4"/>
  <c r="R41"/>
  <c r="R168" i="11"/>
  <c r="Q331"/>
  <c r="Q23" i="3"/>
  <c r="S329" i="11" s="1"/>
  <c r="Q655"/>
  <c r="Q151" i="4"/>
  <c r="Q41" i="3"/>
  <c r="O8" i="8"/>
  <c r="U10"/>
  <c r="U8"/>
  <c r="Q422" i="11"/>
  <c r="Q28" i="3"/>
  <c r="S420" i="11" s="1"/>
  <c r="Q98"/>
  <c r="Q10" i="3"/>
  <c r="S96" i="11" s="1"/>
  <c r="Q583"/>
  <c r="Q37" i="3"/>
  <c r="S581" i="11" s="1"/>
  <c r="Q367"/>
  <c r="Q25" i="3"/>
  <c r="S365" i="11" s="1"/>
  <c r="R71" i="4"/>
  <c r="R293" i="11"/>
  <c r="Q259"/>
  <c r="Q19" i="3"/>
  <c r="S257" i="11" s="1"/>
  <c r="Q242"/>
  <c r="Q18" i="3"/>
  <c r="S240" i="11" s="1"/>
  <c r="R59" i="4"/>
  <c r="R276" i="11"/>
  <c r="Q638"/>
  <c r="Q40" i="3"/>
  <c r="Q148" i="4"/>
  <c r="Q145"/>
  <c r="Q619" i="11"/>
  <c r="Q39" i="3"/>
  <c r="Q763" i="11"/>
  <c r="Q178" i="4"/>
  <c r="Q47" i="3"/>
  <c r="X14" i="8"/>
  <c r="AA14" s="1"/>
  <c r="Y14"/>
  <c r="R244" i="4"/>
  <c r="Q15" i="3"/>
  <c r="S185" i="11" s="1"/>
  <c r="Q187"/>
  <c r="U7" i="8"/>
  <c r="R6" i="4"/>
  <c r="R9"/>
  <c r="F12" i="10"/>
  <c r="R12" i="4"/>
  <c r="AA11" i="8"/>
  <c r="AD14"/>
  <c r="AG14" s="1"/>
  <c r="R5" i="4"/>
  <c r="O11" i="7"/>
  <c r="F12"/>
  <c r="U11"/>
  <c r="F12" i="8"/>
  <c r="R14"/>
  <c r="U14" s="1"/>
  <c r="AA11" i="7"/>
  <c r="L14" i="9"/>
  <c r="O14" s="1"/>
  <c r="Q142" i="4"/>
  <c r="Q82"/>
  <c r="Q46"/>
  <c r="Q55"/>
  <c r="Q61"/>
  <c r="Q79"/>
  <c r="Q124"/>
  <c r="Q115"/>
  <c r="R8"/>
  <c r="Q85"/>
  <c r="AG12" i="7"/>
  <c r="Q58" i="4"/>
  <c r="Q91"/>
  <c r="Q73"/>
  <c r="Q40"/>
  <c r="Q28"/>
  <c r="Q127"/>
  <c r="Q49"/>
  <c r="Q121"/>
  <c r="AA12" i="7"/>
  <c r="Q94" i="4"/>
  <c r="Q25"/>
  <c r="Q88"/>
  <c r="Q43"/>
  <c r="Q118"/>
  <c r="Q112"/>
  <c r="U12" i="7"/>
  <c r="Q139" i="4"/>
  <c r="Q52"/>
  <c r="Q76"/>
  <c r="O12" i="7"/>
  <c r="AG6"/>
  <c r="Q22" i="4"/>
  <c r="F10" i="7"/>
  <c r="O6" i="8"/>
  <c r="Q19" i="4"/>
  <c r="AA10" i="7"/>
  <c r="Q16" i="4"/>
  <c r="F11" i="7"/>
  <c r="U13"/>
  <c r="AG12" i="8"/>
  <c r="AG9"/>
  <c r="AA9" i="7"/>
  <c r="U7"/>
  <c r="O7"/>
  <c r="AA7" i="8"/>
  <c r="AG7" i="7"/>
  <c r="P7" i="3"/>
  <c r="R43" i="11" s="1"/>
  <c r="AD14" i="9"/>
  <c r="AG14" s="1"/>
  <c r="R14"/>
  <c r="U14" s="1"/>
  <c r="I6" i="10"/>
  <c r="Q7" i="4"/>
  <c r="AC14" i="7"/>
  <c r="AF14" s="1"/>
  <c r="W14"/>
  <c r="Z14" s="1"/>
  <c r="K14"/>
  <c r="N14" s="1"/>
  <c r="Q14"/>
  <c r="T14" s="1"/>
  <c r="X14" i="9"/>
  <c r="AA14" s="1"/>
  <c r="N14"/>
  <c r="M14"/>
  <c r="AG13" i="7"/>
  <c r="O13"/>
  <c r="O12" i="8"/>
  <c r="AA12"/>
  <c r="U10" i="7"/>
  <c r="I9" i="10"/>
  <c r="AG10" i="7"/>
  <c r="O10"/>
  <c r="O9"/>
  <c r="F8" i="10"/>
  <c r="AG8" i="7"/>
  <c r="U8"/>
  <c r="AG7" i="8"/>
  <c r="AA7" i="7"/>
  <c r="F5" i="10"/>
  <c r="AA6" i="8"/>
  <c r="AA6" i="7"/>
  <c r="I7" i="10"/>
  <c r="F7"/>
  <c r="P6" i="3"/>
  <c r="R26" i="11" s="1"/>
  <c r="F6" i="10"/>
  <c r="F10" i="8"/>
  <c r="I11" i="10"/>
  <c r="O7" i="8"/>
  <c r="O9"/>
  <c r="AA13"/>
  <c r="Q13" i="4"/>
  <c r="V14" i="7"/>
  <c r="P14"/>
  <c r="AB14"/>
  <c r="J14"/>
  <c r="I5" i="10"/>
  <c r="AG6" i="8"/>
  <c r="F13"/>
  <c r="AA13" i="7"/>
  <c r="I12" i="10"/>
  <c r="F13" i="7"/>
  <c r="F8" i="8"/>
  <c r="F9" i="7"/>
  <c r="F10" i="10"/>
  <c r="O13" i="8"/>
  <c r="F11" i="10"/>
  <c r="O8" i="7"/>
  <c r="AG8" i="8"/>
  <c r="AA9"/>
  <c r="I10" i="10"/>
  <c r="O11" i="8"/>
  <c r="AG13"/>
  <c r="F7" i="7"/>
  <c r="F9" i="8"/>
  <c r="AA8" i="7"/>
  <c r="I8" i="10"/>
  <c r="AA8" i="8"/>
  <c r="F9" i="10"/>
  <c r="F8" i="7"/>
  <c r="P5" i="3"/>
  <c r="R7" i="11" s="1"/>
  <c r="Q10" i="4"/>
  <c r="R178" l="1"/>
  <c r="R1015" i="11"/>
  <c r="R247" i="4"/>
  <c r="R148"/>
  <c r="R746" i="11"/>
  <c r="R145" i="4"/>
  <c r="R998" i="11"/>
  <c r="R112" i="4"/>
  <c r="R710" i="11"/>
  <c r="R124" i="4"/>
  <c r="R118"/>
  <c r="R170" i="11"/>
  <c r="R76" i="4"/>
  <c r="R835" i="11"/>
  <c r="R127" i="4"/>
  <c r="R115"/>
  <c r="R109"/>
  <c r="R25"/>
  <c r="R88"/>
  <c r="R439" i="11"/>
  <c r="R154" i="4"/>
  <c r="R1034" i="11"/>
  <c r="R16" i="4"/>
  <c r="R782" i="11"/>
  <c r="R91" i="4"/>
  <c r="R142"/>
  <c r="R28"/>
  <c r="S59"/>
  <c r="S56"/>
  <c r="R40"/>
  <c r="R295" i="11"/>
  <c r="R854"/>
  <c r="R121" i="4"/>
  <c r="R55"/>
  <c r="R214"/>
  <c r="R208"/>
  <c r="R94"/>
  <c r="R139"/>
  <c r="R220"/>
  <c r="R205"/>
  <c r="R79"/>
  <c r="R82"/>
  <c r="R46"/>
  <c r="R799" i="11"/>
  <c r="R22" i="4"/>
  <c r="R211"/>
  <c r="R655" i="11"/>
  <c r="R278"/>
  <c r="R85" i="4"/>
  <c r="R19"/>
  <c r="S89"/>
  <c r="R943" i="11"/>
  <c r="R49" i="4"/>
  <c r="S41"/>
  <c r="S50"/>
  <c r="R172"/>
  <c r="R818" i="11"/>
  <c r="R259"/>
  <c r="R223" i="4"/>
  <c r="S74"/>
  <c r="S80"/>
  <c r="R691" i="11"/>
  <c r="S86" i="4"/>
  <c r="S83"/>
  <c r="R223" i="11"/>
  <c r="S888"/>
  <c r="S206" i="4"/>
  <c r="S1068" i="11"/>
  <c r="S245" i="4"/>
  <c r="S179"/>
  <c r="S780" i="11"/>
  <c r="S617"/>
  <c r="S143" i="4"/>
  <c r="S456" i="11"/>
  <c r="S107" i="4"/>
  <c r="S941" i="11"/>
  <c r="S215" i="4"/>
  <c r="S212"/>
  <c r="S924" i="11"/>
  <c r="S833"/>
  <c r="S188" i="4"/>
  <c r="S218"/>
  <c r="S960" i="11"/>
  <c r="S869"/>
  <c r="S203" i="4"/>
  <c r="S1032" i="11"/>
  <c r="S239" i="4"/>
  <c r="S47"/>
  <c r="S653" i="11"/>
  <c r="S149" i="4"/>
  <c r="S725" i="11"/>
  <c r="S170" i="4"/>
  <c r="S221"/>
  <c r="S977" i="11"/>
  <c r="S996"/>
  <c r="S233" i="4"/>
  <c r="S672" i="11"/>
  <c r="S152" i="4"/>
  <c r="S816" i="11"/>
  <c r="S185" i="4"/>
  <c r="S1013" i="11"/>
  <c r="S236" i="4"/>
  <c r="S146"/>
  <c r="S636" i="11"/>
  <c r="S797"/>
  <c r="S182" i="4"/>
  <c r="S852" i="11"/>
  <c r="S191" i="4"/>
  <c r="S761" i="11"/>
  <c r="S176" i="4"/>
  <c r="S242"/>
  <c r="S1049" i="11"/>
  <c r="S689"/>
  <c r="S155" i="4"/>
  <c r="S71"/>
  <c r="S437" i="11"/>
  <c r="S104" i="4"/>
  <c r="S744" i="11"/>
  <c r="S173" i="4"/>
  <c r="S905" i="11"/>
  <c r="S209" i="4"/>
  <c r="S708" i="11"/>
  <c r="S158" i="4"/>
  <c r="S473" i="11"/>
  <c r="S110" i="4"/>
  <c r="S44"/>
  <c r="S23"/>
  <c r="S92"/>
  <c r="S26"/>
  <c r="S77"/>
  <c r="S140"/>
  <c r="S125"/>
  <c r="S53"/>
  <c r="S119"/>
  <c r="S116"/>
  <c r="S113"/>
  <c r="S38"/>
  <c r="S137"/>
  <c r="S122"/>
  <c r="S20"/>
  <c r="S17"/>
  <c r="S14"/>
  <c r="R13"/>
  <c r="S5"/>
  <c r="R10"/>
  <c r="S11"/>
  <c r="M14" i="7"/>
  <c r="L14"/>
  <c r="O14" s="1"/>
  <c r="AE14"/>
  <c r="AD14"/>
  <c r="AG14" s="1"/>
  <c r="R14"/>
  <c r="U14" s="1"/>
  <c r="S14"/>
  <c r="Y14"/>
  <c r="X14"/>
  <c r="AA14" s="1"/>
  <c r="S8" i="4"/>
  <c r="R7"/>
  <c r="E19" i="7" l="1"/>
  <c r="E19" i="8"/>
  <c r="D19"/>
  <c r="D17" i="7"/>
  <c r="D17" i="8"/>
  <c r="D18"/>
  <c r="D19" i="7"/>
  <c r="D18"/>
  <c r="E17" i="8"/>
  <c r="E18" i="7"/>
  <c r="E17"/>
  <c r="E18" i="8"/>
  <c r="E20" l="1"/>
  <c r="F18"/>
  <c r="F19"/>
  <c r="F18" i="7"/>
  <c r="E20"/>
  <c r="D20"/>
  <c r="F17" i="8"/>
  <c r="D20"/>
  <c r="F19" i="7"/>
  <c r="F17"/>
  <c r="F20" i="8" l="1"/>
  <c r="F20" i="7"/>
</calcChain>
</file>

<file path=xl/sharedStrings.xml><?xml version="1.0" encoding="utf-8"?>
<sst xmlns="http://schemas.openxmlformats.org/spreadsheetml/2006/main" count="2862" uniqueCount="147">
  <si>
    <t>NO.</t>
  </si>
  <si>
    <t>Students Name</t>
  </si>
  <si>
    <t>Sex</t>
  </si>
  <si>
    <t>Age</t>
  </si>
  <si>
    <t>Subjects</t>
  </si>
  <si>
    <t>Total</t>
  </si>
  <si>
    <t>Rank</t>
  </si>
  <si>
    <t>Amharic</t>
  </si>
  <si>
    <t>English</t>
  </si>
  <si>
    <t>Arabic</t>
  </si>
  <si>
    <t>Maths</t>
  </si>
  <si>
    <t>HPE</t>
  </si>
  <si>
    <t>Art</t>
  </si>
  <si>
    <t>M</t>
  </si>
  <si>
    <t>F</t>
  </si>
  <si>
    <t>T</t>
  </si>
  <si>
    <t>Remark</t>
  </si>
  <si>
    <t>Sem</t>
  </si>
  <si>
    <t>Ave</t>
  </si>
  <si>
    <t>Reg No.</t>
  </si>
  <si>
    <t>Selam</t>
  </si>
  <si>
    <t>1st Semester Students Mark Registration Form</t>
  </si>
  <si>
    <t>Grade</t>
  </si>
  <si>
    <t>Section</t>
  </si>
  <si>
    <t>Acc yr</t>
  </si>
  <si>
    <t>Cnduct</t>
  </si>
  <si>
    <t>Sum</t>
  </si>
  <si>
    <t>2nd Semester Registration Form</t>
  </si>
  <si>
    <t>Am</t>
  </si>
  <si>
    <t>En</t>
  </si>
  <si>
    <t>Ar</t>
  </si>
  <si>
    <t>Ma</t>
  </si>
  <si>
    <t>ተዛውሯል</t>
  </si>
  <si>
    <t>ተዛውራለች</t>
  </si>
  <si>
    <t>አልተዛወረም</t>
  </si>
  <si>
    <t>አልተዛወረችም</t>
  </si>
  <si>
    <t>አልተሟላም</t>
  </si>
  <si>
    <t>Ac. Yr.</t>
  </si>
  <si>
    <t>No.</t>
  </si>
  <si>
    <t>Registered</t>
  </si>
  <si>
    <t>Set for the Exam</t>
  </si>
  <si>
    <t>Less than 50%</t>
  </si>
  <si>
    <t>50% and above</t>
  </si>
  <si>
    <t>75% and above</t>
  </si>
  <si>
    <t>85% and above</t>
  </si>
  <si>
    <t>Number</t>
  </si>
  <si>
    <t>NAME OF THE TEACHER….....................</t>
  </si>
  <si>
    <t>SIKGNITURE…................</t>
  </si>
  <si>
    <t>No of Students Examined &amp; their Average total mark for each subject.</t>
  </si>
  <si>
    <t>SUBJECT</t>
  </si>
  <si>
    <t>No of Students Examined</t>
  </si>
  <si>
    <t>Total Mark</t>
  </si>
  <si>
    <t>Roster</t>
  </si>
  <si>
    <t>Student Report Card</t>
  </si>
  <si>
    <t>2nd  Semester Analysis</t>
  </si>
  <si>
    <t>Annual  Analysis</t>
  </si>
  <si>
    <t>የተዛወሩ</t>
  </si>
  <si>
    <t>የደገሙ</t>
  </si>
  <si>
    <t>ያላሟሉ</t>
  </si>
  <si>
    <t>ድምር</t>
  </si>
  <si>
    <t>ወ</t>
  </si>
  <si>
    <t>ሴ</t>
  </si>
  <si>
    <t>ድ</t>
  </si>
  <si>
    <t>Name &amp; Sign Of Home Room Teacher</t>
  </si>
  <si>
    <t>Name &amp; Sign of Record Officer</t>
  </si>
  <si>
    <t>Name &amp; Sign of Principal</t>
  </si>
  <si>
    <t>___________________________________</t>
  </si>
  <si>
    <t>_______________________________________</t>
  </si>
  <si>
    <t>_________________________________</t>
  </si>
  <si>
    <t>___________</t>
  </si>
  <si>
    <t>____________</t>
  </si>
  <si>
    <t>የትምህርት ቤቱ አስተያዬት/  School's Remark</t>
  </si>
  <si>
    <t>__________________________________________________________________________</t>
  </si>
  <si>
    <t>የ/ መምህሩ ስም/ Director's Name</t>
  </si>
  <si>
    <t>_______________________________________________________________________________________________________________________</t>
  </si>
  <si>
    <t>የት/ቤቱ ማህተም School Seal</t>
  </si>
  <si>
    <t>የክፍል ኃላፊው ስም/ Name of Home Room Teacher ______________________________________________________________</t>
  </si>
  <si>
    <t>የወላጅ ወይም ያሳዳጊ ስምና ፊርማ/ Name &amp; Sign of Parent or Gardian __________________________________________</t>
  </si>
  <si>
    <t>Elementary and Middel School</t>
  </si>
  <si>
    <t>_____________________________________________</t>
  </si>
  <si>
    <t>E.S</t>
  </si>
  <si>
    <t>Moral Edu</t>
  </si>
  <si>
    <t>Moral E</t>
  </si>
  <si>
    <r>
      <t>1</t>
    </r>
    <r>
      <rPr>
        <b/>
        <vertAlign val="superscript"/>
        <sz val="12"/>
        <color rgb="FF000000"/>
        <rFont val="Georgia"/>
        <family val="1"/>
      </rPr>
      <t>st</t>
    </r>
  </si>
  <si>
    <r>
      <t>2</t>
    </r>
    <r>
      <rPr>
        <b/>
        <vertAlign val="superscript"/>
        <sz val="12"/>
        <color rgb="FF000000"/>
        <rFont val="Georgia"/>
        <family val="1"/>
      </rPr>
      <t>nd</t>
    </r>
  </si>
  <si>
    <r>
      <t>1</t>
    </r>
    <r>
      <rPr>
        <b/>
        <vertAlign val="superscript"/>
        <sz val="12"/>
        <color rgb="FF000000"/>
        <rFont val="Calibri"/>
        <family val="2"/>
      </rPr>
      <t>st</t>
    </r>
    <r>
      <rPr>
        <b/>
        <sz val="12"/>
        <color rgb="FF000000"/>
        <rFont val="Calibri"/>
        <family val="2"/>
      </rPr>
      <t xml:space="preserve"> Semester Analysis</t>
    </r>
  </si>
  <si>
    <t>%</t>
  </si>
  <si>
    <t>Selam Elementary &amp; Middel School</t>
  </si>
  <si>
    <r>
      <t>1</t>
    </r>
    <r>
      <rPr>
        <b/>
        <vertAlign val="superscript"/>
        <sz val="10"/>
        <color rgb="FF000000"/>
        <rFont val="Georgia"/>
        <family val="1"/>
      </rPr>
      <t>st</t>
    </r>
  </si>
  <si>
    <r>
      <t>2</t>
    </r>
    <r>
      <rPr>
        <b/>
        <vertAlign val="superscript"/>
        <sz val="10"/>
        <color rgb="FF000000"/>
        <rFont val="Georgia"/>
        <family val="1"/>
      </rPr>
      <t>nd</t>
    </r>
  </si>
  <si>
    <r>
      <t>1</t>
    </r>
    <r>
      <rPr>
        <b/>
        <vertAlign val="superscript"/>
        <sz val="9"/>
        <color rgb="FF000000"/>
        <rFont val="Georgia"/>
        <family val="1"/>
      </rPr>
      <t>st</t>
    </r>
  </si>
  <si>
    <r>
      <t>2</t>
    </r>
    <r>
      <rPr>
        <b/>
        <vertAlign val="superscript"/>
        <sz val="9"/>
        <color rgb="FF000000"/>
        <rFont val="Georgia"/>
        <family val="1"/>
      </rPr>
      <t>nd</t>
    </r>
  </si>
  <si>
    <t>__________________________________________</t>
  </si>
  <si>
    <t>Amh</t>
  </si>
  <si>
    <t>Eng</t>
  </si>
  <si>
    <t>Ara</t>
  </si>
  <si>
    <t>Moral Ed</t>
  </si>
  <si>
    <t>ሀኒፋ አብዱረህማን አረጋ</t>
  </si>
  <si>
    <t>ሀያት አህመድ ጌታሁን</t>
  </si>
  <si>
    <t>ሀያት ጀማል አብዱ</t>
  </si>
  <si>
    <t>መንሱር እሸቱ ይመር</t>
  </si>
  <si>
    <t>ሙሀመድ ሚስባህ ሙሀመድ</t>
  </si>
  <si>
    <t>ሙሀመድ አህመድ ሙሀመድ</t>
  </si>
  <si>
    <t>ሙባረክ ሀሰን ይመር</t>
  </si>
  <si>
    <t>ሙዓዝ ኑረድን ሲራጅ</t>
  </si>
  <si>
    <t>ማሂር ሰኢድ አድማሱ</t>
  </si>
  <si>
    <t>ሰልማን አብደላ ሲራጅ</t>
  </si>
  <si>
    <t>ሰመር ጀማል ሁሴን</t>
  </si>
  <si>
    <t>ሰሚር ጀማል ሁሴን</t>
  </si>
  <si>
    <t>ሰባህ ሁሴን ይማም</t>
  </si>
  <si>
    <t>ሱመያ ይማም ይመር</t>
  </si>
  <si>
    <t>ሳሚያ አብዱ አሊ</t>
  </si>
  <si>
    <t>ሶብሪን ኑሩ አህመድ</t>
  </si>
  <si>
    <t>ሷሊሀ ሁሴን ሙሀመድ</t>
  </si>
  <si>
    <t>ረሂማ ሰኢድ አሊ</t>
  </si>
  <si>
    <t>ረያን ሲራጅ የሱፍ</t>
  </si>
  <si>
    <t>ሪዝዋና ፉኣድ አብደላ</t>
  </si>
  <si>
    <t>ሮዛ ኢብራሂም ሸጋው</t>
  </si>
  <si>
    <t>ነጅዋ ሲራጅ ቦጋለ</t>
  </si>
  <si>
    <t>አሚር ሙሀመድ ሁሴን</t>
  </si>
  <si>
    <t>አማር ጀማል ሞላው</t>
  </si>
  <si>
    <t>አባስ ጀማል መኮነን</t>
  </si>
  <si>
    <t>አብዱልባሲጥ ሙሀመድ ሰኢድ</t>
  </si>
  <si>
    <t>አብዱልአዚዝ ሰኢድ ሙሀመድ</t>
  </si>
  <si>
    <t>አብዱረህማን ሰኢድ አሚኑ</t>
  </si>
  <si>
    <t>አብዱረህማን ኑሩሁሴን ሙሀመድ</t>
  </si>
  <si>
    <t>አኢሻ አብዱረሂም ያሲን</t>
  </si>
  <si>
    <t>አይመን አብዱ ሰኢድ</t>
  </si>
  <si>
    <t>አጅላል ሙሀመድ ሰኢድ</t>
  </si>
  <si>
    <t>አፊያ ሙሀመድ መኮነን</t>
  </si>
  <si>
    <t>አፍራህ ፈንታው ሙሀመድ</t>
  </si>
  <si>
    <t>ኡመር ሙሀመድ ኡመር</t>
  </si>
  <si>
    <t>ኡስማን ከድር ሙሀመድ</t>
  </si>
  <si>
    <t>ኢማን አህመድ ሙሀመድ</t>
  </si>
  <si>
    <t>ኢማን ይማም ሙሀመድ</t>
  </si>
  <si>
    <t>ኢብራሂም ጀማል ኡስማን</t>
  </si>
  <si>
    <t>ኢዘድን ሁሴን ታደሰ</t>
  </si>
  <si>
    <t>ዛኪር ሙሀመድ አባቢ</t>
  </si>
  <si>
    <t>የሱፍ ሰኢድ አህመድ</t>
  </si>
  <si>
    <t>የሱፍ አደም የሱፍ</t>
  </si>
  <si>
    <t>ዩስራ ሙሀመድ ቃሲም</t>
  </si>
  <si>
    <t>ያስሚን ሀሰን አብዱልቃድር</t>
  </si>
  <si>
    <t>ፈራህ ኑሩሁሴን ተሻለ</t>
  </si>
  <si>
    <t>ፉአድ ብርሀን</t>
  </si>
  <si>
    <t>ፉኢዝ ሰኢድ አሊ</t>
  </si>
  <si>
    <t>ፊርደውስ ሙሀመድ ኑርየ</t>
  </si>
  <si>
    <t>ፌሩዛ አብዱ ሙሀመድ</t>
  </si>
</sst>
</file>

<file path=xl/styles.xml><?xml version="1.0" encoding="utf-8"?>
<styleSheet xmlns="http://schemas.openxmlformats.org/spreadsheetml/2006/main">
  <numFmts count="1">
    <numFmt numFmtId="164" formatCode="0.0"/>
  </numFmts>
  <fonts count="47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Georgia Pro Black"/>
      <family val="1"/>
    </font>
    <font>
      <b/>
      <sz val="9"/>
      <color theme="1"/>
      <name val="Georgia Pro Black"/>
      <family val="1"/>
    </font>
    <font>
      <b/>
      <sz val="9"/>
      <color rgb="FF000000"/>
      <name val="Georgia Pro Black"/>
      <family val="1"/>
    </font>
    <font>
      <sz val="9"/>
      <color theme="1"/>
      <name val="Georgia"/>
      <family val="1"/>
    </font>
    <font>
      <sz val="9"/>
      <color rgb="FF000000"/>
      <name val="Georgia"/>
      <family val="1"/>
    </font>
    <font>
      <sz val="10"/>
      <color theme="1"/>
      <name val="Georgia"/>
      <family val="1"/>
    </font>
    <font>
      <sz val="10"/>
      <color rgb="FF000000"/>
      <name val="Georgia"/>
      <family val="1"/>
    </font>
    <font>
      <b/>
      <sz val="10"/>
      <color theme="1"/>
      <name val="Georgia"/>
      <family val="1"/>
    </font>
    <font>
      <b/>
      <sz val="11"/>
      <color theme="1"/>
      <name val="Georgia"/>
      <family val="1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2"/>
      <color rgb="FF000000"/>
      <name val="Georgia Pro Black"/>
      <family val="1"/>
    </font>
    <font>
      <sz val="11"/>
      <color theme="1"/>
      <name val="Power Geez Unicode2"/>
    </font>
    <font>
      <sz val="11"/>
      <color theme="1"/>
      <name val="Power Geez Unicode1"/>
    </font>
    <font>
      <b/>
      <sz val="12"/>
      <color theme="1"/>
      <name val="Georgia"/>
      <family val="1"/>
    </font>
    <font>
      <sz val="12"/>
      <color theme="1"/>
      <name val="Georgia"/>
      <family val="1"/>
    </font>
    <font>
      <sz val="12"/>
      <color rgb="FF000000"/>
      <name val="Georgia"/>
      <family val="1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Georgia"/>
      <family val="1"/>
    </font>
    <font>
      <b/>
      <sz val="14"/>
      <color theme="1"/>
      <name val="Georgia"/>
      <family val="1"/>
    </font>
    <font>
      <b/>
      <sz val="14"/>
      <color rgb="FF000000"/>
      <name val="Georgia"/>
      <family val="1"/>
    </font>
    <font>
      <b/>
      <vertAlign val="superscript"/>
      <sz val="12"/>
      <color rgb="FF000000"/>
      <name val="Georgia"/>
      <family val="1"/>
    </font>
    <font>
      <sz val="11"/>
      <color theme="1"/>
      <name val="Georgia"/>
      <family val="1"/>
    </font>
    <font>
      <sz val="11"/>
      <color rgb="FF000000"/>
      <name val="Georgia"/>
      <family val="1"/>
    </font>
    <font>
      <sz val="14"/>
      <color rgb="FF000000"/>
      <name val="Georgia"/>
      <family val="1"/>
    </font>
    <font>
      <b/>
      <sz val="11"/>
      <color rgb="FF000000"/>
      <name val="Georgia"/>
      <family val="1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Ethiopic Dire Dawa"/>
    </font>
    <font>
      <b/>
      <sz val="12"/>
      <color rgb="FF000000"/>
      <name val="Ethiopic Dire Dawa"/>
    </font>
    <font>
      <sz val="12"/>
      <color rgb="FF000000"/>
      <name val="Abyssinica SIL"/>
    </font>
    <font>
      <b/>
      <vertAlign val="superscript"/>
      <sz val="12"/>
      <color rgb="FF000000"/>
      <name val="Calibri"/>
      <family val="2"/>
    </font>
    <font>
      <b/>
      <sz val="10"/>
      <color rgb="FF000000"/>
      <name val="Georgia"/>
      <family val="1"/>
    </font>
    <font>
      <b/>
      <vertAlign val="superscript"/>
      <sz val="10"/>
      <color rgb="FF000000"/>
      <name val="Georgia"/>
      <family val="1"/>
    </font>
    <font>
      <b/>
      <sz val="9"/>
      <color theme="1"/>
      <name val="Georgia"/>
      <family val="1"/>
    </font>
    <font>
      <b/>
      <sz val="10"/>
      <color theme="1"/>
      <name val="Calibri"/>
      <family val="2"/>
      <scheme val="minor"/>
    </font>
    <font>
      <b/>
      <sz val="9"/>
      <color rgb="FF000000"/>
      <name val="Georgia"/>
      <family val="1"/>
    </font>
    <font>
      <b/>
      <vertAlign val="superscript"/>
      <sz val="9"/>
      <color rgb="FF000000"/>
      <name val="Georgia"/>
      <family val="1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6">
    <xf numFmtId="0" fontId="0" fillId="0" borderId="0" xfId="0"/>
    <xf numFmtId="0" fontId="0" fillId="3" borderId="0" xfId="0" applyFill="1"/>
    <xf numFmtId="0" fontId="3" fillId="3" borderId="0" xfId="0" applyFont="1" applyFill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9" fillId="2" borderId="0" xfId="0" applyFont="1" applyFill="1"/>
    <xf numFmtId="0" fontId="9" fillId="2" borderId="0" xfId="0" applyFont="1" applyFill="1" applyAlignment="1">
      <alignment horizontal="center" vertical="center"/>
    </xf>
    <xf numFmtId="0" fontId="9" fillId="0" borderId="0" xfId="0" applyFont="1"/>
    <xf numFmtId="0" fontId="9" fillId="3" borderId="0" xfId="0" applyFont="1" applyFill="1" applyAlignment="1">
      <alignment horizontal="center" vertical="center"/>
    </xf>
    <xf numFmtId="0" fontId="9" fillId="3" borderId="0" xfId="0" applyFont="1" applyFill="1"/>
    <xf numFmtId="0" fontId="9" fillId="0" borderId="0" xfId="0" applyFont="1" applyAlignment="1">
      <alignment horizontal="center" vertical="center"/>
    </xf>
    <xf numFmtId="0" fontId="11" fillId="2" borderId="0" xfId="0" applyFont="1" applyFill="1"/>
    <xf numFmtId="0" fontId="11" fillId="2" borderId="0" xfId="0" applyFont="1" applyFill="1" applyAlignment="1">
      <alignment horizontal="center" vertical="center"/>
    </xf>
    <xf numFmtId="0" fontId="11" fillId="0" borderId="0" xfId="0" applyFont="1"/>
    <xf numFmtId="0" fontId="12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/>
    <xf numFmtId="0" fontId="11" fillId="3" borderId="0" xfId="0" applyFont="1" applyFill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1" fillId="3" borderId="0" xfId="0" applyFont="1" applyFill="1"/>
    <xf numFmtId="0" fontId="12" fillId="3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3" borderId="0" xfId="0" applyFont="1" applyFill="1"/>
    <xf numFmtId="0" fontId="13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right"/>
    </xf>
    <xf numFmtId="0" fontId="12" fillId="0" borderId="1" xfId="0" applyFont="1" applyBorder="1" applyAlignment="1">
      <alignment horizontal="left" vertical="center"/>
    </xf>
    <xf numFmtId="0" fontId="14" fillId="3" borderId="0" xfId="0" applyFont="1" applyFill="1"/>
    <xf numFmtId="0" fontId="14" fillId="3" borderId="0" xfId="0" applyFont="1" applyFill="1" applyAlignment="1">
      <alignment horizontal="center" vertical="center"/>
    </xf>
    <xf numFmtId="0" fontId="11" fillId="3" borderId="7" xfId="0" applyFont="1" applyFill="1" applyBorder="1"/>
    <xf numFmtId="0" fontId="11" fillId="2" borderId="6" xfId="0" applyFont="1" applyFill="1" applyBorder="1"/>
    <xf numFmtId="0" fontId="11" fillId="2" borderId="5" xfId="0" applyFont="1" applyFill="1" applyBorder="1"/>
    <xf numFmtId="0" fontId="11" fillId="3" borderId="5" xfId="0" applyFont="1" applyFill="1" applyBorder="1" applyAlignment="1">
      <alignment horizontal="center" vertical="center"/>
    </xf>
    <xf numFmtId="0" fontId="11" fillId="0" borderId="1" xfId="0" applyFont="1" applyBorder="1"/>
    <xf numFmtId="0" fontId="11" fillId="0" borderId="5" xfId="0" applyFont="1" applyBorder="1"/>
    <xf numFmtId="0" fontId="15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right"/>
    </xf>
    <xf numFmtId="0" fontId="15" fillId="3" borderId="12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/>
    </xf>
    <xf numFmtId="0" fontId="15" fillId="3" borderId="0" xfId="0" applyFont="1" applyFill="1" applyAlignment="1">
      <alignment horizontal="left"/>
    </xf>
    <xf numFmtId="0" fontId="17" fillId="3" borderId="0" xfId="0" applyFont="1" applyFill="1"/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right"/>
    </xf>
    <xf numFmtId="0" fontId="15" fillId="3" borderId="0" xfId="0" applyFont="1" applyFill="1"/>
    <xf numFmtId="0" fontId="17" fillId="3" borderId="10" xfId="0" applyFont="1" applyFill="1" applyBorder="1"/>
    <xf numFmtId="0" fontId="12" fillId="0" borderId="1" xfId="0" applyFont="1" applyBorder="1" applyAlignment="1" applyProtection="1">
      <alignment horizontal="center" vertical="center"/>
      <protection locked="0"/>
    </xf>
    <xf numFmtId="0" fontId="12" fillId="0" borderId="2" xfId="0" applyFont="1" applyBorder="1" applyAlignment="1" applyProtection="1">
      <alignment horizontal="center" vertical="center"/>
      <protection locked="0"/>
    </xf>
    <xf numFmtId="0" fontId="18" fillId="0" borderId="1" xfId="0" applyFont="1" applyBorder="1" applyProtection="1">
      <protection locked="0"/>
    </xf>
    <xf numFmtId="0" fontId="0" fillId="3" borderId="1" xfId="0" applyFill="1" applyBorder="1" applyProtection="1">
      <protection locked="0"/>
    </xf>
    <xf numFmtId="164" fontId="12" fillId="0" borderId="1" xfId="0" applyNumberFormat="1" applyFont="1" applyBorder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right"/>
    </xf>
    <xf numFmtId="0" fontId="20" fillId="3" borderId="0" xfId="0" applyFont="1" applyFill="1"/>
    <xf numFmtId="0" fontId="20" fillId="3" borderId="13" xfId="0" applyFont="1" applyFill="1" applyBorder="1"/>
    <xf numFmtId="0" fontId="21" fillId="3" borderId="0" xfId="0" applyFont="1" applyFill="1"/>
    <xf numFmtId="0" fontId="21" fillId="3" borderId="13" xfId="0" applyFont="1" applyFill="1" applyBorder="1"/>
    <xf numFmtId="0" fontId="21" fillId="0" borderId="0" xfId="0" applyFont="1"/>
    <xf numFmtId="0" fontId="22" fillId="0" borderId="1" xfId="0" applyFont="1" applyBorder="1" applyAlignment="1">
      <alignment horizontal="center" vertical="center"/>
    </xf>
    <xf numFmtId="1" fontId="22" fillId="0" borderId="1" xfId="0" applyNumberFormat="1" applyFont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1" fontId="22" fillId="3" borderId="1" xfId="0" applyNumberFormat="1" applyFont="1" applyFill="1" applyBorder="1" applyAlignment="1">
      <alignment horizontal="center" vertical="center"/>
    </xf>
    <xf numFmtId="0" fontId="23" fillId="3" borderId="0" xfId="0" applyFont="1" applyFill="1"/>
    <xf numFmtId="0" fontId="22" fillId="3" borderId="0" xfId="0" applyFont="1" applyFill="1" applyAlignment="1">
      <alignment horizontal="center" vertical="center"/>
    </xf>
    <xf numFmtId="1" fontId="22" fillId="3" borderId="0" xfId="0" applyNumberFormat="1" applyFont="1" applyFill="1" applyAlignment="1">
      <alignment horizontal="center" vertical="center"/>
    </xf>
    <xf numFmtId="0" fontId="24" fillId="3" borderId="0" xfId="0" applyFont="1" applyFill="1" applyAlignment="1">
      <alignment horizontal="center" vertical="center"/>
    </xf>
    <xf numFmtId="0" fontId="22" fillId="3" borderId="0" xfId="0" applyFont="1" applyFill="1" applyAlignment="1">
      <alignment vertical="center"/>
    </xf>
    <xf numFmtId="0" fontId="21" fillId="2" borderId="0" xfId="0" applyFont="1" applyFill="1"/>
    <xf numFmtId="0" fontId="22" fillId="3" borderId="1" xfId="0" applyFont="1" applyFill="1" applyBorder="1" applyAlignment="1">
      <alignment horizontal="left" vertical="center"/>
    </xf>
    <xf numFmtId="0" fontId="21" fillId="3" borderId="1" xfId="0" applyFont="1" applyFill="1" applyBorder="1" applyAlignment="1">
      <alignment horizontal="left" vertical="center"/>
    </xf>
    <xf numFmtId="0" fontId="21" fillId="3" borderId="1" xfId="0" applyFont="1" applyFill="1" applyBorder="1" applyAlignment="1">
      <alignment horizontal="center" vertical="center"/>
    </xf>
    <xf numFmtId="1" fontId="21" fillId="3" borderId="1" xfId="0" applyNumberFormat="1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left" vertical="center"/>
    </xf>
    <xf numFmtId="0" fontId="21" fillId="3" borderId="2" xfId="0" applyFont="1" applyFill="1" applyBorder="1" applyAlignment="1">
      <alignment horizontal="center" vertical="center"/>
    </xf>
    <xf numFmtId="1" fontId="21" fillId="3" borderId="2" xfId="0" applyNumberFormat="1" applyFont="1" applyFill="1" applyBorder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0" fillId="0" borderId="0" xfId="0" applyFont="1"/>
    <xf numFmtId="0" fontId="26" fillId="3" borderId="0" xfId="0" applyFont="1" applyFill="1"/>
    <xf numFmtId="0" fontId="26" fillId="3" borderId="13" xfId="0" applyFont="1" applyFill="1" applyBorder="1"/>
    <xf numFmtId="0" fontId="26" fillId="0" borderId="0" xfId="0" applyFont="1"/>
    <xf numFmtId="0" fontId="20" fillId="3" borderId="0" xfId="0" applyFont="1" applyFill="1" applyAlignment="1">
      <alignment vertical="center"/>
    </xf>
    <xf numFmtId="0" fontId="25" fillId="3" borderId="0" xfId="0" applyFont="1" applyFill="1" applyAlignment="1">
      <alignment horizontal="center" vertical="center"/>
    </xf>
    <xf numFmtId="0" fontId="20" fillId="2" borderId="0" xfId="0" applyFont="1" applyFill="1"/>
    <xf numFmtId="0" fontId="25" fillId="0" borderId="1" xfId="0" applyFont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9" fillId="3" borderId="0" xfId="0" applyFont="1" applyFill="1"/>
    <xf numFmtId="0" fontId="30" fillId="0" borderId="1" xfId="0" applyFont="1" applyBorder="1" applyAlignment="1">
      <alignment horizontal="center" vertical="center"/>
    </xf>
    <xf numFmtId="1" fontId="30" fillId="0" borderId="1" xfId="0" applyNumberFormat="1" applyFont="1" applyBorder="1" applyAlignment="1">
      <alignment horizontal="center" vertical="center"/>
    </xf>
    <xf numFmtId="0" fontId="29" fillId="3" borderId="13" xfId="0" applyFont="1" applyFill="1" applyBorder="1"/>
    <xf numFmtId="0" fontId="29" fillId="0" borderId="0" xfId="0" applyFont="1"/>
    <xf numFmtId="0" fontId="25" fillId="3" borderId="0" xfId="0" applyFont="1" applyFill="1" applyAlignment="1">
      <alignment horizontal="left" vertical="top"/>
    </xf>
    <xf numFmtId="0" fontId="32" fillId="3" borderId="0" xfId="0" applyFont="1" applyFill="1" applyAlignment="1">
      <alignment horizontal="left" vertical="top"/>
    </xf>
    <xf numFmtId="0" fontId="30" fillId="3" borderId="1" xfId="0" applyFont="1" applyFill="1" applyBorder="1" applyAlignment="1">
      <alignment horizontal="center" vertical="center"/>
    </xf>
    <xf numFmtId="1" fontId="30" fillId="3" borderId="1" xfId="0" applyNumberFormat="1" applyFont="1" applyFill="1" applyBorder="1" applyAlignment="1">
      <alignment horizontal="center" vertical="center"/>
    </xf>
    <xf numFmtId="0" fontId="30" fillId="3" borderId="0" xfId="0" applyFont="1" applyFill="1" applyAlignment="1">
      <alignment horizontal="center" vertical="center"/>
    </xf>
    <xf numFmtId="0" fontId="33" fillId="3" borderId="0" xfId="0" applyFont="1" applyFill="1" applyAlignment="1">
      <alignment horizontal="center" vertical="center"/>
    </xf>
    <xf numFmtId="0" fontId="25" fillId="3" borderId="0" xfId="0" applyFont="1" applyFill="1" applyAlignment="1">
      <alignment horizontal="right" vertical="center"/>
    </xf>
    <xf numFmtId="1" fontId="25" fillId="3" borderId="0" xfId="0" applyNumberFormat="1" applyFont="1" applyFill="1" applyAlignment="1">
      <alignment horizontal="center" vertical="center"/>
    </xf>
    <xf numFmtId="0" fontId="34" fillId="3" borderId="0" xfId="0" applyFont="1" applyFill="1"/>
    <xf numFmtId="0" fontId="3" fillId="3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0" fontId="27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5" fillId="3" borderId="0" xfId="0" applyFont="1" applyFill="1"/>
    <xf numFmtId="0" fontId="36" fillId="3" borderId="0" xfId="0" applyFont="1" applyFill="1" applyAlignment="1">
      <alignment textRotation="45"/>
    </xf>
    <xf numFmtId="2" fontId="37" fillId="3" borderId="0" xfId="0" applyNumberFormat="1" applyFont="1" applyFill="1" applyAlignment="1">
      <alignment horizontal="center" vertical="center" textRotation="45"/>
    </xf>
    <xf numFmtId="0" fontId="37" fillId="3" borderId="0" xfId="0" applyFont="1" applyFill="1" applyAlignment="1">
      <alignment vertical="center" textRotation="45"/>
    </xf>
    <xf numFmtId="0" fontId="36" fillId="2" borderId="0" xfId="0" applyFont="1" applyFill="1" applyAlignment="1">
      <alignment textRotation="45"/>
    </xf>
    <xf numFmtId="0" fontId="36" fillId="0" borderId="0" xfId="0" applyFont="1" applyAlignment="1">
      <alignment textRotation="45"/>
    </xf>
    <xf numFmtId="1" fontId="20" fillId="3" borderId="0" xfId="0" applyNumberFormat="1" applyFont="1" applyFill="1" applyAlignment="1">
      <alignment horizontal="center" vertical="center"/>
    </xf>
    <xf numFmtId="1" fontId="21" fillId="3" borderId="0" xfId="0" applyNumberFormat="1" applyFont="1" applyFill="1" applyAlignment="1">
      <alignment horizontal="center" vertical="center"/>
    </xf>
    <xf numFmtId="1" fontId="21" fillId="2" borderId="0" xfId="0" applyNumberFormat="1" applyFont="1" applyFill="1" applyAlignment="1">
      <alignment horizontal="center" vertical="center"/>
    </xf>
    <xf numFmtId="1" fontId="21" fillId="0" borderId="0" xfId="0" applyNumberFormat="1" applyFont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3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3" fillId="4" borderId="0" xfId="0" applyFont="1" applyFill="1"/>
    <xf numFmtId="0" fontId="3" fillId="3" borderId="1" xfId="0" applyFont="1" applyFill="1" applyBorder="1" applyAlignment="1">
      <alignment horizontal="center" vertical="center"/>
    </xf>
    <xf numFmtId="0" fontId="23" fillId="3" borderId="1" xfId="0" applyFont="1" applyFill="1" applyBorder="1"/>
    <xf numFmtId="2" fontId="22" fillId="0" borderId="1" xfId="0" applyNumberFormat="1" applyFont="1" applyBorder="1" applyAlignment="1">
      <alignment horizontal="center" vertical="center"/>
    </xf>
    <xf numFmtId="2" fontId="22" fillId="3" borderId="1" xfId="0" applyNumberFormat="1" applyFont="1" applyFill="1" applyBorder="1" applyAlignment="1">
      <alignment horizontal="center" vertical="center"/>
    </xf>
    <xf numFmtId="2" fontId="21" fillId="3" borderId="1" xfId="0" applyNumberFormat="1" applyFont="1" applyFill="1" applyBorder="1" applyAlignment="1">
      <alignment horizontal="center" vertical="center"/>
    </xf>
    <xf numFmtId="2" fontId="21" fillId="3" borderId="2" xfId="0" applyNumberFormat="1" applyFont="1" applyFill="1" applyBorder="1" applyAlignment="1">
      <alignment horizontal="center" vertical="center"/>
    </xf>
    <xf numFmtId="0" fontId="19" fillId="3" borderId="1" xfId="0" applyFont="1" applyFill="1" applyBorder="1" applyProtection="1">
      <protection locked="0"/>
    </xf>
    <xf numFmtId="0" fontId="40" fillId="0" borderId="1" xfId="0" applyFont="1" applyBorder="1" applyAlignment="1">
      <alignment horizontal="center" vertical="center"/>
    </xf>
    <xf numFmtId="0" fontId="40" fillId="3" borderId="1" xfId="0" applyFont="1" applyFill="1" applyBorder="1" applyAlignment="1">
      <alignment horizontal="center" vertical="center"/>
    </xf>
    <xf numFmtId="0" fontId="42" fillId="3" borderId="0" xfId="0" applyFont="1" applyFill="1"/>
    <xf numFmtId="0" fontId="42" fillId="0" borderId="0" xfId="0" applyFont="1"/>
    <xf numFmtId="0" fontId="43" fillId="3" borderId="0" xfId="0" applyFont="1" applyFill="1"/>
    <xf numFmtId="0" fontId="44" fillId="0" borderId="1" xfId="0" applyFont="1" applyBorder="1" applyAlignment="1">
      <alignment horizontal="center" vertical="center"/>
    </xf>
    <xf numFmtId="0" fontId="13" fillId="0" borderId="0" xfId="0" applyFont="1"/>
    <xf numFmtId="0" fontId="44" fillId="3" borderId="1" xfId="0" applyFont="1" applyFill="1" applyBorder="1" applyAlignment="1">
      <alignment horizontal="center" vertical="center"/>
    </xf>
    <xf numFmtId="0" fontId="46" fillId="3" borderId="0" xfId="0" applyFont="1" applyFill="1"/>
    <xf numFmtId="0" fontId="13" fillId="2" borderId="0" xfId="0" applyFont="1" applyFill="1"/>
    <xf numFmtId="0" fontId="44" fillId="3" borderId="1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center"/>
    </xf>
    <xf numFmtId="0" fontId="42" fillId="3" borderId="2" xfId="0" applyFont="1" applyFill="1" applyBorder="1" applyAlignment="1">
      <alignment horizontal="center" vertical="center"/>
    </xf>
    <xf numFmtId="0" fontId="42" fillId="3" borderId="2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40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44" fillId="3" borderId="0" xfId="0" applyFont="1" applyFill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22" fillId="3" borderId="0" xfId="0" applyFont="1" applyFill="1" applyAlignment="1">
      <alignment horizontal="left"/>
    </xf>
    <xf numFmtId="0" fontId="22" fillId="3" borderId="0" xfId="0" applyFont="1" applyFill="1" applyAlignment="1">
      <alignment horizontal="center" vertical="center"/>
    </xf>
    <xf numFmtId="0" fontId="22" fillId="3" borderId="0" xfId="0" applyFont="1" applyFill="1" applyAlignment="1">
      <alignment horizontal="left" vertical="center"/>
    </xf>
    <xf numFmtId="2" fontId="25" fillId="3" borderId="2" xfId="0" applyNumberFormat="1" applyFont="1" applyFill="1" applyBorder="1" applyAlignment="1">
      <alignment horizontal="center" vertical="center"/>
    </xf>
    <xf numFmtId="2" fontId="25" fillId="3" borderId="3" xfId="0" applyNumberFormat="1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0" fontId="22" fillId="3" borderId="3" xfId="0" applyFont="1" applyFill="1" applyBorder="1" applyAlignment="1">
      <alignment horizontal="center" vertical="center"/>
    </xf>
    <xf numFmtId="0" fontId="32" fillId="3" borderId="0" xfId="0" applyFont="1" applyFill="1" applyAlignment="1">
      <alignment horizontal="left" vertical="top"/>
    </xf>
    <xf numFmtId="0" fontId="25" fillId="3" borderId="0" xfId="0" applyFont="1" applyFill="1" applyAlignment="1">
      <alignment horizontal="center" vertical="center"/>
    </xf>
    <xf numFmtId="0" fontId="25" fillId="3" borderId="0" xfId="0" applyFont="1" applyFill="1" applyAlignment="1">
      <alignment horizontal="left" vertical="center"/>
    </xf>
    <xf numFmtId="0" fontId="37" fillId="3" borderId="8" xfId="0" applyFont="1" applyFill="1" applyBorder="1" applyAlignment="1">
      <alignment horizontal="center" vertical="center" textRotation="45"/>
    </xf>
    <xf numFmtId="0" fontId="37" fillId="3" borderId="13" xfId="0" applyFont="1" applyFill="1" applyBorder="1" applyAlignment="1">
      <alignment horizontal="center" vertical="center" textRotation="45"/>
    </xf>
    <xf numFmtId="0" fontId="37" fillId="3" borderId="9" xfId="0" applyFont="1" applyFill="1" applyBorder="1" applyAlignment="1">
      <alignment horizontal="center" vertical="center" textRotation="45"/>
    </xf>
    <xf numFmtId="0" fontId="25" fillId="3" borderId="2" xfId="0" applyFont="1" applyFill="1" applyBorder="1" applyAlignment="1">
      <alignment horizontal="center" vertical="center"/>
    </xf>
    <xf numFmtId="0" fontId="25" fillId="3" borderId="3" xfId="0" applyFont="1" applyFill="1" applyBorder="1" applyAlignment="1">
      <alignment horizontal="center" vertical="center"/>
    </xf>
    <xf numFmtId="0" fontId="27" fillId="3" borderId="5" xfId="0" applyFont="1" applyFill="1" applyBorder="1" applyAlignment="1">
      <alignment horizontal="center" vertical="center"/>
    </xf>
    <xf numFmtId="0" fontId="27" fillId="3" borderId="14" xfId="0" applyFont="1" applyFill="1" applyBorder="1" applyAlignment="1">
      <alignment horizontal="center" vertical="center"/>
    </xf>
    <xf numFmtId="0" fontId="27" fillId="3" borderId="6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5" fillId="0" borderId="2" xfId="0" applyFont="1" applyBorder="1" applyAlignment="1">
      <alignment horizontal="left" vertical="center"/>
    </xf>
    <xf numFmtId="0" fontId="25" fillId="0" borderId="4" xfId="0" applyFont="1" applyBorder="1" applyAlignment="1">
      <alignment horizontal="left" vertical="center"/>
    </xf>
    <xf numFmtId="0" fontId="25" fillId="0" borderId="3" xfId="0" applyFont="1" applyBorder="1" applyAlignment="1">
      <alignment horizontal="left" vertical="center"/>
    </xf>
    <xf numFmtId="0" fontId="25" fillId="0" borderId="1" xfId="0" applyFont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25" fillId="3" borderId="5" xfId="0" applyFont="1" applyFill="1" applyBorder="1" applyAlignment="1">
      <alignment horizontal="center" vertical="center"/>
    </xf>
    <xf numFmtId="0" fontId="25" fillId="3" borderId="8" xfId="0" applyFont="1" applyFill="1" applyBorder="1" applyAlignment="1">
      <alignment horizontal="center" vertical="center"/>
    </xf>
    <xf numFmtId="0" fontId="38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2" xfId="0" applyFont="1" applyBorder="1" applyAlignment="1">
      <alignment horizontal="left" vertical="center"/>
    </xf>
    <xf numFmtId="0" fontId="22" fillId="0" borderId="4" xfId="0" applyFont="1" applyBorder="1" applyAlignment="1">
      <alignment horizontal="left" vertical="center"/>
    </xf>
    <xf numFmtId="0" fontId="22" fillId="0" borderId="3" xfId="0" applyFont="1" applyBorder="1" applyAlignment="1">
      <alignment horizontal="left" vertical="center"/>
    </xf>
    <xf numFmtId="0" fontId="38" fillId="0" borderId="2" xfId="0" applyFont="1" applyBorder="1" applyAlignment="1">
      <alignment horizontal="left" vertical="center"/>
    </xf>
    <xf numFmtId="0" fontId="38" fillId="0" borderId="4" xfId="0" applyFont="1" applyBorder="1" applyAlignment="1">
      <alignment horizontal="left" vertical="center"/>
    </xf>
    <xf numFmtId="0" fontId="38" fillId="0" borderId="3" xfId="0" applyFont="1" applyBorder="1" applyAlignment="1">
      <alignment horizontal="left" vertical="center"/>
    </xf>
    <xf numFmtId="0" fontId="22" fillId="0" borderId="4" xfId="0" applyFont="1" applyBorder="1" applyAlignment="1">
      <alignment horizontal="center" vertical="center"/>
    </xf>
    <xf numFmtId="0" fontId="22" fillId="3" borderId="4" xfId="0" applyFont="1" applyFill="1" applyBorder="1" applyAlignment="1">
      <alignment horizontal="center" vertical="center"/>
    </xf>
    <xf numFmtId="0" fontId="37" fillId="3" borderId="2" xfId="0" applyFont="1" applyFill="1" applyBorder="1" applyAlignment="1">
      <alignment horizontal="center" vertical="center" textRotation="45"/>
    </xf>
    <xf numFmtId="0" fontId="37" fillId="3" borderId="4" xfId="0" applyFont="1" applyFill="1" applyBorder="1" applyAlignment="1">
      <alignment horizontal="center" vertical="center" textRotation="45"/>
    </xf>
    <xf numFmtId="0" fontId="37" fillId="3" borderId="3" xfId="0" applyFont="1" applyFill="1" applyBorder="1" applyAlignment="1">
      <alignment horizontal="center" vertical="center" textRotation="45"/>
    </xf>
    <xf numFmtId="0" fontId="31" fillId="3" borderId="0" xfId="0" applyFont="1" applyFill="1" applyAlignment="1">
      <alignment horizontal="center" vertical="center"/>
    </xf>
    <xf numFmtId="0" fontId="25" fillId="3" borderId="2" xfId="0" applyFont="1" applyFill="1" applyBorder="1" applyAlignment="1">
      <alignment horizontal="left" vertical="center"/>
    </xf>
    <xf numFmtId="0" fontId="25" fillId="3" borderId="4" xfId="0" applyFont="1" applyFill="1" applyBorder="1" applyAlignment="1">
      <alignment horizontal="left" vertical="center"/>
    </xf>
    <xf numFmtId="0" fontId="25" fillId="3" borderId="3" xfId="0" applyFont="1" applyFill="1" applyBorder="1" applyAlignment="1">
      <alignment horizontal="left" vertical="center"/>
    </xf>
    <xf numFmtId="0" fontId="25" fillId="3" borderId="4" xfId="0" applyFont="1" applyFill="1" applyBorder="1" applyAlignment="1">
      <alignment horizontal="center" vertical="center"/>
    </xf>
    <xf numFmtId="2" fontId="37" fillId="3" borderId="2" xfId="0" applyNumberFormat="1" applyFont="1" applyFill="1" applyBorder="1" applyAlignment="1">
      <alignment horizontal="center" vertical="center" textRotation="45"/>
    </xf>
    <xf numFmtId="2" fontId="37" fillId="3" borderId="4" xfId="0" applyNumberFormat="1" applyFont="1" applyFill="1" applyBorder="1" applyAlignment="1">
      <alignment horizontal="center" vertical="center" textRotation="45"/>
    </xf>
    <xf numFmtId="2" fontId="37" fillId="3" borderId="3" xfId="0" applyNumberFormat="1" applyFont="1" applyFill="1" applyBorder="1" applyAlignment="1">
      <alignment horizontal="center" vertical="center" textRotation="45"/>
    </xf>
    <xf numFmtId="0" fontId="21" fillId="3" borderId="2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left" vertical="center"/>
    </xf>
    <xf numFmtId="0" fontId="20" fillId="3" borderId="4" xfId="0" applyFont="1" applyFill="1" applyBorder="1" applyAlignment="1">
      <alignment horizontal="left" vertical="center"/>
    </xf>
    <xf numFmtId="0" fontId="20" fillId="3" borderId="2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36" fillId="3" borderId="2" xfId="0" applyFont="1" applyFill="1" applyBorder="1" applyAlignment="1">
      <alignment horizontal="center" vertical="center" textRotation="45"/>
    </xf>
    <xf numFmtId="0" fontId="36" fillId="3" borderId="4" xfId="0" applyFont="1" applyFill="1" applyBorder="1" applyAlignment="1">
      <alignment horizontal="center" vertical="center" textRotation="45"/>
    </xf>
    <xf numFmtId="0" fontId="20" fillId="3" borderId="3" xfId="0" applyFont="1" applyFill="1" applyBorder="1" applyAlignment="1">
      <alignment horizontal="left" vertical="center"/>
    </xf>
    <xf numFmtId="0" fontId="20" fillId="3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left" vertical="center"/>
    </xf>
    <xf numFmtId="0" fontId="36" fillId="3" borderId="3" xfId="0" applyFont="1" applyFill="1" applyBorder="1" applyAlignment="1">
      <alignment horizontal="center" vertical="center" textRotation="45"/>
    </xf>
    <xf numFmtId="0" fontId="21" fillId="3" borderId="3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/>
    </xf>
    <xf numFmtId="0" fontId="15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/>
    </xf>
    <xf numFmtId="0" fontId="40" fillId="3" borderId="5" xfId="0" applyFont="1" applyFill="1" applyBorder="1" applyAlignment="1">
      <alignment horizontal="center" vertical="center"/>
    </xf>
    <xf numFmtId="0" fontId="40" fillId="3" borderId="14" xfId="0" applyFont="1" applyFill="1" applyBorder="1" applyAlignment="1">
      <alignment horizontal="center" vertical="center"/>
    </xf>
    <xf numFmtId="0" fontId="40" fillId="3" borderId="6" xfId="0" applyFont="1" applyFill="1" applyBorder="1" applyAlignment="1">
      <alignment horizontal="center" vertical="center"/>
    </xf>
    <xf numFmtId="0" fontId="40" fillId="3" borderId="2" xfId="0" applyFont="1" applyFill="1" applyBorder="1" applyAlignment="1">
      <alignment horizontal="center" vertical="center"/>
    </xf>
    <xf numFmtId="0" fontId="40" fillId="3" borderId="3" xfId="0" applyFont="1" applyFill="1" applyBorder="1" applyAlignment="1">
      <alignment horizontal="center" vertical="center"/>
    </xf>
    <xf numFmtId="2" fontId="40" fillId="3" borderId="1" xfId="0" applyNumberFormat="1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42" fillId="3" borderId="2" xfId="0" applyFont="1" applyFill="1" applyBorder="1" applyAlignment="1">
      <alignment horizontal="left" vertical="center"/>
    </xf>
    <xf numFmtId="0" fontId="42" fillId="3" borderId="4" xfId="0" applyFont="1" applyFill="1" applyBorder="1" applyAlignment="1">
      <alignment horizontal="left" vertical="center"/>
    </xf>
    <xf numFmtId="0" fontId="42" fillId="3" borderId="2" xfId="0" applyFont="1" applyFill="1" applyBorder="1" applyAlignment="1">
      <alignment horizontal="center" vertical="center"/>
    </xf>
    <xf numFmtId="0" fontId="42" fillId="3" borderId="1" xfId="0" applyFont="1" applyFill="1" applyBorder="1" applyAlignment="1">
      <alignment horizontal="center" vertical="center"/>
    </xf>
    <xf numFmtId="0" fontId="44" fillId="3" borderId="2" xfId="0" applyFont="1" applyFill="1" applyBorder="1" applyAlignment="1">
      <alignment horizontal="center" vertical="center"/>
    </xf>
    <xf numFmtId="0" fontId="44" fillId="3" borderId="4" xfId="0" applyFont="1" applyFill="1" applyBorder="1" applyAlignment="1">
      <alignment horizontal="center" vertical="center"/>
    </xf>
    <xf numFmtId="0" fontId="44" fillId="3" borderId="3" xfId="0" applyFont="1" applyFill="1" applyBorder="1" applyAlignment="1">
      <alignment horizontal="center"/>
    </xf>
    <xf numFmtId="0" fontId="44" fillId="3" borderId="2" xfId="0" applyFont="1" applyFill="1" applyBorder="1" applyAlignment="1">
      <alignment horizontal="left" vertical="center"/>
    </xf>
    <xf numFmtId="0" fontId="44" fillId="3" borderId="4" xfId="0" applyFont="1" applyFill="1" applyBorder="1" applyAlignment="1">
      <alignment horizontal="left" vertical="center"/>
    </xf>
    <xf numFmtId="0" fontId="44" fillId="3" borderId="3" xfId="0" applyFont="1" applyFill="1" applyBorder="1" applyAlignment="1">
      <alignment horizontal="left" vertical="center"/>
    </xf>
    <xf numFmtId="2" fontId="44" fillId="3" borderId="1" xfId="0" applyNumberFormat="1" applyFont="1" applyFill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0" fontId="44" fillId="0" borderId="4" xfId="0" applyFont="1" applyBorder="1" applyAlignment="1">
      <alignment horizontal="center" vertical="center"/>
    </xf>
    <xf numFmtId="0" fontId="44" fillId="0" borderId="3" xfId="0" applyFont="1" applyBorder="1" applyAlignment="1">
      <alignment horizontal="center" vertical="center"/>
    </xf>
    <xf numFmtId="0" fontId="44" fillId="0" borderId="2" xfId="0" applyFont="1" applyBorder="1" applyAlignment="1">
      <alignment horizontal="left" vertical="center"/>
    </xf>
    <xf numFmtId="0" fontId="44" fillId="0" borderId="4" xfId="0" applyFont="1" applyBorder="1" applyAlignment="1">
      <alignment horizontal="left" vertical="center"/>
    </xf>
    <xf numFmtId="0" fontId="44" fillId="0" borderId="3" xfId="0" applyFont="1" applyBorder="1" applyAlignment="1">
      <alignment horizontal="left" vertical="center"/>
    </xf>
    <xf numFmtId="0" fontId="44" fillId="3" borderId="1" xfId="0" applyFont="1" applyFill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40" fillId="0" borderId="4" xfId="0" applyFont="1" applyBorder="1" applyAlignment="1">
      <alignment horizontal="center" vertical="center"/>
    </xf>
    <xf numFmtId="0" fontId="40" fillId="0" borderId="3" xfId="0" applyFont="1" applyBorder="1" applyAlignment="1">
      <alignment horizontal="center" vertical="center"/>
    </xf>
    <xf numFmtId="0" fontId="40" fillId="0" borderId="2" xfId="0" applyFont="1" applyBorder="1" applyAlignment="1">
      <alignment horizontal="left" vertical="center"/>
    </xf>
    <xf numFmtId="0" fontId="40" fillId="0" borderId="4" xfId="0" applyFont="1" applyBorder="1" applyAlignment="1">
      <alignment horizontal="left" vertical="center"/>
    </xf>
    <xf numFmtId="0" fontId="40" fillId="0" borderId="3" xfId="0" applyFont="1" applyBorder="1" applyAlignment="1">
      <alignment horizontal="left" vertical="center"/>
    </xf>
    <xf numFmtId="0" fontId="40" fillId="3" borderId="1" xfId="0" applyFont="1" applyFill="1" applyBorder="1" applyAlignment="1">
      <alignment horizontal="center" vertical="center"/>
    </xf>
    <xf numFmtId="0" fontId="40" fillId="0" borderId="1" xfId="0" applyFont="1" applyBorder="1" applyAlignment="1">
      <alignment horizontal="left" vertical="center"/>
    </xf>
    <xf numFmtId="0" fontId="42" fillId="3" borderId="4" xfId="0" applyFont="1" applyFill="1" applyBorder="1" applyAlignment="1">
      <alignment horizontal="center" vertical="center"/>
    </xf>
    <xf numFmtId="0" fontId="42" fillId="3" borderId="3" xfId="0" applyFont="1" applyFill="1" applyBorder="1" applyAlignment="1">
      <alignment horizontal="center"/>
    </xf>
    <xf numFmtId="0" fontId="42" fillId="3" borderId="3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left" vertical="center"/>
    </xf>
    <xf numFmtId="0" fontId="42" fillId="3" borderId="4" xfId="0" applyFont="1" applyFill="1" applyBorder="1" applyAlignment="1">
      <alignment horizontal="center"/>
    </xf>
    <xf numFmtId="0" fontId="40" fillId="3" borderId="4" xfId="0" applyFont="1" applyFill="1" applyBorder="1" applyAlignment="1">
      <alignment horizontal="center" vertical="center"/>
    </xf>
    <xf numFmtId="0" fontId="40" fillId="3" borderId="2" xfId="0" applyFont="1" applyFill="1" applyBorder="1" applyAlignment="1">
      <alignment horizontal="left" vertical="center"/>
    </xf>
    <xf numFmtId="0" fontId="40" fillId="3" borderId="4" xfId="0" applyFont="1" applyFill="1" applyBorder="1" applyAlignment="1">
      <alignment horizontal="left" vertical="center"/>
    </xf>
    <xf numFmtId="0" fontId="40" fillId="3" borderId="3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7" fillId="0" borderId="10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537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0.79998168889431442"/>
      </font>
    </dxf>
    <dxf>
      <font>
        <color theme="3" tint="0.7999816888943144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0.79998168889431442"/>
      </font>
    </dxf>
    <dxf>
      <font>
        <color rgb="FF9C0006"/>
      </font>
      <fill>
        <patternFill>
          <bgColor rgb="FFFFC7CE"/>
        </patternFill>
      </fill>
    </dxf>
    <dxf>
      <font>
        <color theme="3" tint="0.7999816888943144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O119"/>
  <sheetViews>
    <sheetView showZeros="0" workbookViewId="0">
      <selection activeCell="D5" sqref="D5:N54"/>
    </sheetView>
  </sheetViews>
  <sheetFormatPr defaultColWidth="8.85546875" defaultRowHeight="12.75"/>
  <cols>
    <col min="1" max="1" width="8.85546875" style="26"/>
    <col min="2" max="2" width="4.140625" style="28" bestFit="1" customWidth="1"/>
    <col min="3" max="3" width="8.140625" style="28" hidden="1" customWidth="1"/>
    <col min="4" max="4" width="25.5703125" style="20" bestFit="1" customWidth="1"/>
    <col min="5" max="6" width="3.7109375" style="20" bestFit="1" customWidth="1"/>
    <col min="7" max="7" width="8.28515625" style="20" bestFit="1" customWidth="1"/>
    <col min="8" max="8" width="7.28515625" style="20" bestFit="1" customWidth="1"/>
    <col min="9" max="9" width="6.5703125" style="20" bestFit="1" customWidth="1"/>
    <col min="10" max="10" width="7.28515625" style="20" bestFit="1" customWidth="1"/>
    <col min="11" max="11" width="4.28515625" style="20" bestFit="1" customWidth="1"/>
    <col min="12" max="12" width="10.7109375" style="20" customWidth="1"/>
    <col min="13" max="13" width="4.28515625" style="20" bestFit="1" customWidth="1"/>
    <col min="14" max="14" width="5" style="20" bestFit="1" customWidth="1"/>
    <col min="15" max="15" width="6.5703125" style="20" customWidth="1"/>
    <col min="16" max="16" width="7" style="20" customWidth="1"/>
    <col min="17" max="17" width="6.7109375" style="20" customWidth="1"/>
    <col min="18" max="18" width="5.140625" style="20" customWidth="1"/>
    <col min="19" max="19" width="2.7109375" style="20" hidden="1" customWidth="1"/>
    <col min="20" max="20" width="4.28515625" style="20" hidden="1" customWidth="1"/>
    <col min="21" max="21" width="4.5703125" style="20" hidden="1" customWidth="1"/>
    <col min="22" max="22" width="8.85546875" style="20" hidden="1" customWidth="1"/>
    <col min="23" max="23" width="7.42578125" style="20" hidden="1" customWidth="1"/>
    <col min="24" max="24" width="16.28515625" style="20" hidden="1" customWidth="1"/>
    <col min="25" max="33" width="8.85546875" style="26"/>
    <col min="34" max="16384" width="8.85546875" style="20"/>
  </cols>
  <sheetData>
    <row r="1" spans="2:24" s="29" customFormat="1">
      <c r="B1" s="30"/>
      <c r="C1" s="30"/>
      <c r="D1" s="31" t="s">
        <v>20</v>
      </c>
      <c r="E1" s="29" t="s">
        <v>78</v>
      </c>
      <c r="L1" s="29" t="s">
        <v>21</v>
      </c>
    </row>
    <row r="2" spans="2:24" s="26" customFormat="1">
      <c r="B2" s="24"/>
      <c r="C2" s="24"/>
      <c r="G2" s="26" t="s">
        <v>22</v>
      </c>
      <c r="J2" s="26" t="s">
        <v>23</v>
      </c>
    </row>
    <row r="3" spans="2:24">
      <c r="B3" s="162" t="s">
        <v>0</v>
      </c>
      <c r="C3" s="160" t="s">
        <v>19</v>
      </c>
      <c r="D3" s="162" t="s">
        <v>1</v>
      </c>
      <c r="E3" s="162" t="s">
        <v>2</v>
      </c>
      <c r="F3" s="162" t="s">
        <v>3</v>
      </c>
      <c r="G3" s="162" t="s">
        <v>4</v>
      </c>
      <c r="H3" s="162"/>
      <c r="I3" s="162"/>
      <c r="J3" s="162"/>
      <c r="K3" s="162"/>
      <c r="L3" s="162"/>
      <c r="M3" s="162"/>
      <c r="N3" s="162"/>
      <c r="O3" s="160" t="s">
        <v>25</v>
      </c>
      <c r="P3" s="160" t="s">
        <v>26</v>
      </c>
      <c r="Q3" s="160" t="s">
        <v>18</v>
      </c>
      <c r="R3" s="158" t="s">
        <v>6</v>
      </c>
      <c r="S3" s="18"/>
      <c r="T3" s="18"/>
      <c r="U3" s="18"/>
      <c r="V3" s="18"/>
      <c r="W3" s="18"/>
      <c r="X3" s="18"/>
    </row>
    <row r="4" spans="2:24">
      <c r="B4" s="162"/>
      <c r="C4" s="161"/>
      <c r="D4" s="162"/>
      <c r="E4" s="162"/>
      <c r="F4" s="162"/>
      <c r="G4" s="21" t="s">
        <v>7</v>
      </c>
      <c r="H4" s="21" t="s">
        <v>8</v>
      </c>
      <c r="I4" s="21" t="s">
        <v>9</v>
      </c>
      <c r="J4" s="21" t="s">
        <v>10</v>
      </c>
      <c r="K4" s="21" t="s">
        <v>80</v>
      </c>
      <c r="L4" s="21" t="s">
        <v>81</v>
      </c>
      <c r="M4" s="21" t="s">
        <v>12</v>
      </c>
      <c r="N4" s="21" t="s">
        <v>11</v>
      </c>
      <c r="O4" s="161"/>
      <c r="P4" s="161"/>
      <c r="Q4" s="161"/>
      <c r="R4" s="159"/>
      <c r="S4" s="18"/>
      <c r="T4" s="18"/>
      <c r="U4" s="18"/>
      <c r="V4" s="18"/>
      <c r="W4" s="18"/>
      <c r="X4" s="18"/>
    </row>
    <row r="5" spans="2:24" ht="15">
      <c r="B5" s="51">
        <v>1</v>
      </c>
      <c r="C5" s="51"/>
      <c r="D5" s="53" t="s">
        <v>97</v>
      </c>
      <c r="E5" s="53" t="s">
        <v>14</v>
      </c>
      <c r="F5" s="54">
        <v>7</v>
      </c>
      <c r="G5" s="54">
        <v>99</v>
      </c>
      <c r="H5" s="54">
        <v>100</v>
      </c>
      <c r="I5" s="54">
        <v>97</v>
      </c>
      <c r="J5" s="54">
        <v>97</v>
      </c>
      <c r="K5" s="54">
        <v>100</v>
      </c>
      <c r="L5" s="54">
        <v>96</v>
      </c>
      <c r="M5" s="54">
        <v>100</v>
      </c>
      <c r="N5" s="54">
        <v>91</v>
      </c>
      <c r="O5" s="21"/>
      <c r="P5" s="21">
        <f>IF(AND(B5&lt;&gt;"C",U5&gt;0),"",IF(AND(B5="C",U5&lt;&gt;5),"",IF($D$1&lt;&gt;Ave!$AI$2,"",SUM(G5:N5))))</f>
        <v>780</v>
      </c>
      <c r="Q5" s="55">
        <f>IF(AND(B5&lt;&gt;"C",U5&gt;0),"",IF(AND(B5="C",U5&lt;&gt;5),"",IF(AND(B5="C",U5=5),P5/4,P5/8)))</f>
        <v>97.5</v>
      </c>
      <c r="R5" s="22">
        <f>IF(Q5="","",RANK(Q5,$Q$5:$Q$64))</f>
        <v>2</v>
      </c>
      <c r="S5" s="18"/>
      <c r="T5" s="18"/>
      <c r="U5" s="23">
        <f>COUNTIF(G5:N5,"")</f>
        <v>0</v>
      </c>
      <c r="V5" s="18"/>
      <c r="W5" s="18"/>
      <c r="X5" s="18" t="s">
        <v>13</v>
      </c>
    </row>
    <row r="6" spans="2:24" ht="15">
      <c r="B6" s="51">
        <v>2</v>
      </c>
      <c r="C6" s="51"/>
      <c r="D6" s="53" t="s">
        <v>98</v>
      </c>
      <c r="E6" s="53" t="s">
        <v>14</v>
      </c>
      <c r="F6" s="54">
        <v>7</v>
      </c>
      <c r="G6" s="54">
        <v>62</v>
      </c>
      <c r="H6" s="54">
        <v>80</v>
      </c>
      <c r="I6" s="54">
        <v>65</v>
      </c>
      <c r="J6" s="54">
        <v>58</v>
      </c>
      <c r="K6" s="54">
        <v>61</v>
      </c>
      <c r="L6" s="54">
        <v>75</v>
      </c>
      <c r="M6" s="54">
        <v>80</v>
      </c>
      <c r="N6" s="54">
        <v>85</v>
      </c>
      <c r="O6" s="21"/>
      <c r="P6" s="21">
        <f>IF(AND(B6&lt;&gt;"C",U6&gt;0),"",IF(AND(B6="C",U6&lt;&gt;5),"",IF($D$1&lt;&gt;Ave!$AI$2,"",SUM(G6:N6))))</f>
        <v>566</v>
      </c>
      <c r="Q6" s="55">
        <f t="shared" ref="Q6:Q64" si="0">IF(AND(B6&lt;&gt;"C",U6&gt;0),"",IF(AND(B6="C",U6&lt;&gt;5),"",IF(AND(B6="C",U6=5),P6/4,P6/8)))</f>
        <v>70.75</v>
      </c>
      <c r="R6" s="22">
        <f t="shared" ref="R6:R64" si="1">IF(Q6="","",RANK(Q6,$Q$5:$Q$64))</f>
        <v>34</v>
      </c>
      <c r="S6" s="18"/>
      <c r="T6" s="18"/>
      <c r="U6" s="23">
        <f t="shared" ref="U6:U64" si="2">COUNTIF(G6:N6,"")</f>
        <v>0</v>
      </c>
      <c r="V6" s="18"/>
      <c r="W6" s="18"/>
      <c r="X6" s="18" t="s">
        <v>14</v>
      </c>
    </row>
    <row r="7" spans="2:24" ht="15">
      <c r="B7" s="51">
        <v>3</v>
      </c>
      <c r="C7" s="51"/>
      <c r="D7" s="53" t="s">
        <v>99</v>
      </c>
      <c r="E7" s="53" t="s">
        <v>14</v>
      </c>
      <c r="F7" s="54">
        <v>7</v>
      </c>
      <c r="G7" s="54">
        <v>84</v>
      </c>
      <c r="H7" s="54">
        <v>83</v>
      </c>
      <c r="I7" s="54">
        <v>96</v>
      </c>
      <c r="J7" s="54">
        <v>73</v>
      </c>
      <c r="K7" s="54">
        <v>86</v>
      </c>
      <c r="L7" s="54">
        <v>92</v>
      </c>
      <c r="M7" s="54">
        <v>92</v>
      </c>
      <c r="N7" s="54">
        <v>83</v>
      </c>
      <c r="O7" s="21"/>
      <c r="P7" s="21">
        <f>IF(AND(B7&lt;&gt;"C",U7&gt;0),"",IF(AND(B7="C",U7&lt;&gt;5),"",IF($D$1&lt;&gt;Ave!$AI$2,"",SUM(G7:N7))))</f>
        <v>689</v>
      </c>
      <c r="Q7" s="55">
        <f t="shared" si="0"/>
        <v>86.125</v>
      </c>
      <c r="R7" s="22">
        <f t="shared" si="1"/>
        <v>11</v>
      </c>
      <c r="S7" s="18"/>
      <c r="T7" s="18"/>
      <c r="U7" s="23">
        <f t="shared" si="2"/>
        <v>0</v>
      </c>
      <c r="V7" s="18"/>
      <c r="W7" s="18"/>
      <c r="X7" s="18"/>
    </row>
    <row r="8" spans="2:24" ht="15">
      <c r="B8" s="51">
        <v>4</v>
      </c>
      <c r="C8" s="51"/>
      <c r="D8" s="53" t="s">
        <v>100</v>
      </c>
      <c r="E8" s="53" t="s">
        <v>13</v>
      </c>
      <c r="F8" s="54">
        <v>7</v>
      </c>
      <c r="G8" s="54">
        <v>93</v>
      </c>
      <c r="H8" s="54">
        <v>91</v>
      </c>
      <c r="I8" s="54">
        <v>93</v>
      </c>
      <c r="J8" s="54">
        <v>83</v>
      </c>
      <c r="K8" s="54">
        <v>94</v>
      </c>
      <c r="L8" s="54">
        <v>86</v>
      </c>
      <c r="M8" s="54">
        <v>87</v>
      </c>
      <c r="N8" s="54">
        <v>86</v>
      </c>
      <c r="O8" s="21"/>
      <c r="P8" s="21">
        <f>IF(AND(B8&lt;&gt;"C",U8&gt;0),"",IF(AND(B8="C",U8&lt;&gt;5),"",IF($D$1&lt;&gt;Ave!$AI$2,"",SUM(G8:N8))))</f>
        <v>713</v>
      </c>
      <c r="Q8" s="55">
        <f t="shared" si="0"/>
        <v>89.125</v>
      </c>
      <c r="R8" s="22">
        <f t="shared" si="1"/>
        <v>7</v>
      </c>
      <c r="S8" s="18"/>
      <c r="T8" s="18"/>
      <c r="U8" s="23">
        <f t="shared" si="2"/>
        <v>0</v>
      </c>
      <c r="V8" s="18"/>
      <c r="W8" s="18"/>
      <c r="X8" s="18"/>
    </row>
    <row r="9" spans="2:24" ht="15">
      <c r="B9" s="51">
        <v>5</v>
      </c>
      <c r="C9" s="51"/>
      <c r="D9" s="53" t="s">
        <v>101</v>
      </c>
      <c r="E9" s="53" t="s">
        <v>13</v>
      </c>
      <c r="F9" s="54">
        <v>7</v>
      </c>
      <c r="G9" s="54">
        <v>59</v>
      </c>
      <c r="H9" s="54">
        <v>71</v>
      </c>
      <c r="I9" s="54">
        <v>81</v>
      </c>
      <c r="J9" s="54">
        <v>62</v>
      </c>
      <c r="K9" s="54">
        <v>44</v>
      </c>
      <c r="L9" s="54">
        <v>64</v>
      </c>
      <c r="M9" s="54">
        <v>87</v>
      </c>
      <c r="N9" s="54">
        <v>55</v>
      </c>
      <c r="O9" s="21"/>
      <c r="P9" s="21">
        <f>IF(AND(B9&lt;&gt;"C",U9&gt;0),"",IF(AND(B9="C",U9&lt;&gt;5),"",IF($D$1&lt;&gt;Ave!$AI$2,"",SUM(G9:N9))))</f>
        <v>523</v>
      </c>
      <c r="Q9" s="55">
        <f t="shared" si="0"/>
        <v>65.375</v>
      </c>
      <c r="R9" s="22">
        <f t="shared" si="1"/>
        <v>41</v>
      </c>
      <c r="S9" s="18"/>
      <c r="T9" s="18"/>
      <c r="U9" s="23">
        <f t="shared" si="2"/>
        <v>0</v>
      </c>
      <c r="V9" s="18"/>
      <c r="W9" s="18"/>
      <c r="X9" s="18"/>
    </row>
    <row r="10" spans="2:24" ht="15">
      <c r="B10" s="51">
        <v>6</v>
      </c>
      <c r="C10" s="51"/>
      <c r="D10" s="53" t="s">
        <v>102</v>
      </c>
      <c r="E10" s="53" t="s">
        <v>13</v>
      </c>
      <c r="F10" s="54">
        <v>7</v>
      </c>
      <c r="G10" s="54">
        <v>84</v>
      </c>
      <c r="H10" s="54">
        <v>94</v>
      </c>
      <c r="I10" s="54">
        <v>96</v>
      </c>
      <c r="J10" s="54">
        <v>76</v>
      </c>
      <c r="K10" s="54">
        <v>96</v>
      </c>
      <c r="L10" s="54">
        <v>84</v>
      </c>
      <c r="M10" s="54">
        <v>86</v>
      </c>
      <c r="N10" s="54">
        <v>100</v>
      </c>
      <c r="O10" s="21"/>
      <c r="P10" s="21">
        <f>IF(AND(B10&lt;&gt;"C",U10&gt;0),"",IF(AND(B10="C",U10&lt;&gt;5),"",IF($D$1&lt;&gt;Ave!$AI$2,"",SUM(G10:N10))))</f>
        <v>716</v>
      </c>
      <c r="Q10" s="55">
        <f t="shared" si="0"/>
        <v>89.5</v>
      </c>
      <c r="R10" s="22">
        <f t="shared" si="1"/>
        <v>6</v>
      </c>
      <c r="S10" s="18"/>
      <c r="T10" s="18"/>
      <c r="U10" s="23">
        <f t="shared" si="2"/>
        <v>0</v>
      </c>
      <c r="V10" s="18"/>
      <c r="W10" s="18"/>
      <c r="X10" s="18"/>
    </row>
    <row r="11" spans="2:24" ht="15">
      <c r="B11" s="51">
        <v>7</v>
      </c>
      <c r="C11" s="51">
        <v>7</v>
      </c>
      <c r="D11" s="53" t="s">
        <v>103</v>
      </c>
      <c r="E11" s="53" t="s">
        <v>13</v>
      </c>
      <c r="F11" s="54">
        <v>7</v>
      </c>
      <c r="G11" s="54">
        <v>50</v>
      </c>
      <c r="H11" s="54">
        <v>74</v>
      </c>
      <c r="I11" s="54">
        <v>40</v>
      </c>
      <c r="J11" s="54">
        <v>64</v>
      </c>
      <c r="K11" s="54">
        <v>69</v>
      </c>
      <c r="L11" s="54">
        <v>45</v>
      </c>
      <c r="M11" s="54">
        <v>76</v>
      </c>
      <c r="N11" s="54">
        <v>89</v>
      </c>
      <c r="O11" s="21"/>
      <c r="P11" s="21">
        <f>IF(AND(B11&lt;&gt;"C",U11&gt;0),"",IF(AND(B11="C",U11&lt;&gt;5),"",IF($D$1&lt;&gt;Ave!$AI$2,"",SUM(G11:N11))))</f>
        <v>507</v>
      </c>
      <c r="Q11" s="55">
        <f t="shared" si="0"/>
        <v>63.375</v>
      </c>
      <c r="R11" s="22">
        <f t="shared" si="1"/>
        <v>44</v>
      </c>
      <c r="S11" s="18"/>
      <c r="T11" s="18"/>
      <c r="U11" s="23">
        <f t="shared" si="2"/>
        <v>0</v>
      </c>
      <c r="V11" s="18"/>
      <c r="W11" s="18"/>
      <c r="X11" s="18"/>
    </row>
    <row r="12" spans="2:24" ht="15">
      <c r="B12" s="51">
        <v>8</v>
      </c>
      <c r="C12" s="51">
        <v>8</v>
      </c>
      <c r="D12" s="53" t="s">
        <v>104</v>
      </c>
      <c r="E12" s="53" t="s">
        <v>13</v>
      </c>
      <c r="F12" s="54">
        <v>7</v>
      </c>
      <c r="G12" s="54">
        <v>84</v>
      </c>
      <c r="H12" s="54">
        <v>88</v>
      </c>
      <c r="I12" s="54">
        <v>94</v>
      </c>
      <c r="J12" s="54">
        <v>79</v>
      </c>
      <c r="K12" s="54">
        <v>81</v>
      </c>
      <c r="L12" s="54">
        <v>74</v>
      </c>
      <c r="M12" s="54">
        <v>79</v>
      </c>
      <c r="N12" s="54">
        <v>94</v>
      </c>
      <c r="O12" s="21"/>
      <c r="P12" s="21">
        <f>IF(AND(B12&lt;&gt;"C",U12&gt;0),"",IF(AND(B12="C",U12&lt;&gt;5),"",IF($D$1&lt;&gt;Ave!$AI$2,"",SUM(G12:N12))))</f>
        <v>673</v>
      </c>
      <c r="Q12" s="55">
        <f t="shared" si="0"/>
        <v>84.125</v>
      </c>
      <c r="R12" s="22">
        <f t="shared" si="1"/>
        <v>14</v>
      </c>
      <c r="S12" s="18"/>
      <c r="T12" s="18"/>
      <c r="U12" s="23">
        <f t="shared" si="2"/>
        <v>0</v>
      </c>
      <c r="V12" s="18"/>
      <c r="W12" s="18"/>
      <c r="X12" s="18"/>
    </row>
    <row r="13" spans="2:24" ht="15">
      <c r="B13" s="51">
        <v>9</v>
      </c>
      <c r="C13" s="51">
        <v>9</v>
      </c>
      <c r="D13" s="53" t="s">
        <v>105</v>
      </c>
      <c r="E13" s="53" t="s">
        <v>13</v>
      </c>
      <c r="F13" s="54">
        <v>7</v>
      </c>
      <c r="G13" s="54">
        <v>94</v>
      </c>
      <c r="H13" s="54">
        <v>83</v>
      </c>
      <c r="I13" s="54">
        <v>94</v>
      </c>
      <c r="J13" s="54">
        <v>83</v>
      </c>
      <c r="K13" s="54">
        <v>95</v>
      </c>
      <c r="L13" s="54">
        <v>78</v>
      </c>
      <c r="M13" s="54">
        <v>84</v>
      </c>
      <c r="N13" s="54">
        <v>81</v>
      </c>
      <c r="O13" s="21"/>
      <c r="P13" s="21">
        <f>IF(AND(B13&lt;&gt;"C",U13&gt;0),"",IF(AND(B13="C",U13&lt;&gt;5),"",IF($D$1&lt;&gt;Ave!$AI$2,"",SUM(G13:N13))))</f>
        <v>692</v>
      </c>
      <c r="Q13" s="55">
        <f t="shared" si="0"/>
        <v>86.5</v>
      </c>
      <c r="R13" s="22">
        <f t="shared" si="1"/>
        <v>10</v>
      </c>
      <c r="S13" s="18"/>
      <c r="T13" s="18"/>
      <c r="U13" s="23">
        <f t="shared" si="2"/>
        <v>0</v>
      </c>
      <c r="V13" s="18"/>
      <c r="W13" s="18"/>
      <c r="X13" s="18"/>
    </row>
    <row r="14" spans="2:24" ht="15">
      <c r="B14" s="51">
        <v>10</v>
      </c>
      <c r="C14" s="51">
        <v>10</v>
      </c>
      <c r="D14" s="53" t="s">
        <v>106</v>
      </c>
      <c r="E14" s="53" t="s">
        <v>13</v>
      </c>
      <c r="F14" s="54">
        <v>7</v>
      </c>
      <c r="G14" s="54">
        <v>64</v>
      </c>
      <c r="H14" s="54">
        <v>82</v>
      </c>
      <c r="I14" s="54">
        <v>47</v>
      </c>
      <c r="J14" s="54">
        <v>77</v>
      </c>
      <c r="K14" s="54">
        <v>80</v>
      </c>
      <c r="L14" s="54">
        <v>67</v>
      </c>
      <c r="M14" s="54">
        <v>70</v>
      </c>
      <c r="N14" s="54">
        <v>89</v>
      </c>
      <c r="O14" s="21"/>
      <c r="P14" s="21">
        <f>IF(AND(B14&lt;&gt;"C",U14&gt;0),"",IF(AND(B14="C",U14&lt;&gt;5),"",IF($D$1&lt;&gt;Ave!$AI$2,"",SUM(G14:N14))))</f>
        <v>576</v>
      </c>
      <c r="Q14" s="55">
        <f t="shared" si="0"/>
        <v>72</v>
      </c>
      <c r="R14" s="22">
        <f t="shared" si="1"/>
        <v>33</v>
      </c>
      <c r="S14" s="18"/>
      <c r="T14" s="18"/>
      <c r="U14" s="23">
        <f t="shared" si="2"/>
        <v>0</v>
      </c>
      <c r="V14" s="18"/>
      <c r="W14" s="18"/>
      <c r="X14" s="18"/>
    </row>
    <row r="15" spans="2:24" ht="15">
      <c r="B15" s="51">
        <v>11</v>
      </c>
      <c r="C15" s="51">
        <v>11</v>
      </c>
      <c r="D15" s="53" t="s">
        <v>107</v>
      </c>
      <c r="E15" s="53" t="s">
        <v>14</v>
      </c>
      <c r="F15" s="54">
        <v>7</v>
      </c>
      <c r="G15" s="54">
        <v>95</v>
      </c>
      <c r="H15" s="54">
        <v>98</v>
      </c>
      <c r="I15" s="54">
        <v>91</v>
      </c>
      <c r="J15" s="54">
        <v>88</v>
      </c>
      <c r="K15" s="54">
        <v>93</v>
      </c>
      <c r="L15" s="54">
        <v>70</v>
      </c>
      <c r="M15" s="54">
        <v>98</v>
      </c>
      <c r="N15" s="54">
        <v>89</v>
      </c>
      <c r="O15" s="21"/>
      <c r="P15" s="21">
        <f>IF(AND(B15&lt;&gt;"C",U15&gt;0),"",IF(AND(B15="C",U15&lt;&gt;5),"",IF($D$1&lt;&gt;Ave!$AI$2,"",SUM(G15:N15))))</f>
        <v>722</v>
      </c>
      <c r="Q15" s="55">
        <f t="shared" si="0"/>
        <v>90.25</v>
      </c>
      <c r="R15" s="22">
        <f t="shared" si="1"/>
        <v>4</v>
      </c>
      <c r="S15" s="18"/>
      <c r="T15" s="18"/>
      <c r="U15" s="23">
        <f t="shared" si="2"/>
        <v>0</v>
      </c>
      <c r="V15" s="18"/>
      <c r="W15" s="18"/>
      <c r="X15" s="18"/>
    </row>
    <row r="16" spans="2:24" ht="15">
      <c r="B16" s="51">
        <v>12</v>
      </c>
      <c r="C16" s="51">
        <v>12</v>
      </c>
      <c r="D16" s="53" t="s">
        <v>108</v>
      </c>
      <c r="E16" s="53" t="s">
        <v>13</v>
      </c>
      <c r="F16" s="54">
        <v>7</v>
      </c>
      <c r="G16" s="54">
        <v>64</v>
      </c>
      <c r="H16" s="54">
        <v>87</v>
      </c>
      <c r="I16" s="54">
        <v>65</v>
      </c>
      <c r="J16" s="54">
        <v>69</v>
      </c>
      <c r="K16" s="54">
        <v>73</v>
      </c>
      <c r="L16" s="54">
        <v>69</v>
      </c>
      <c r="M16" s="54">
        <v>93</v>
      </c>
      <c r="N16" s="54">
        <v>83</v>
      </c>
      <c r="O16" s="21"/>
      <c r="P16" s="21">
        <f>IF(AND(B16&lt;&gt;"C",U16&gt;0),"",IF(AND(B16="C",U16&lt;&gt;5),"",IF($D$1&lt;&gt;Ave!$AI$2,"",SUM(G16:N16))))</f>
        <v>603</v>
      </c>
      <c r="Q16" s="55">
        <f t="shared" si="0"/>
        <v>75.375</v>
      </c>
      <c r="R16" s="22">
        <f t="shared" si="1"/>
        <v>29</v>
      </c>
      <c r="S16" s="18"/>
      <c r="T16" s="18"/>
      <c r="U16" s="23">
        <f t="shared" si="2"/>
        <v>0</v>
      </c>
      <c r="V16" s="18"/>
      <c r="W16" s="18"/>
      <c r="X16" s="18"/>
    </row>
    <row r="17" spans="2:24" ht="15">
      <c r="B17" s="51">
        <v>13</v>
      </c>
      <c r="C17" s="51">
        <v>13</v>
      </c>
      <c r="D17" s="53" t="s">
        <v>109</v>
      </c>
      <c r="E17" s="53" t="s">
        <v>14</v>
      </c>
      <c r="F17" s="54">
        <v>7</v>
      </c>
      <c r="G17" s="54">
        <v>89</v>
      </c>
      <c r="H17" s="54">
        <v>86</v>
      </c>
      <c r="I17" s="54">
        <v>89</v>
      </c>
      <c r="J17" s="54">
        <v>67</v>
      </c>
      <c r="K17" s="54">
        <v>76</v>
      </c>
      <c r="L17" s="54">
        <v>78</v>
      </c>
      <c r="M17" s="54">
        <v>86</v>
      </c>
      <c r="N17" s="54">
        <v>65</v>
      </c>
      <c r="O17" s="21"/>
      <c r="P17" s="21">
        <f>IF(AND(B17&lt;&gt;"C",U17&gt;0),"",IF(AND(B17="C",U17&lt;&gt;5),"",IF($D$1&lt;&gt;Ave!$AI$2,"",SUM(G17:N17))))</f>
        <v>636</v>
      </c>
      <c r="Q17" s="55">
        <f t="shared" si="0"/>
        <v>79.5</v>
      </c>
      <c r="R17" s="22">
        <f t="shared" si="1"/>
        <v>22</v>
      </c>
      <c r="S17" s="18"/>
      <c r="T17" s="18"/>
      <c r="U17" s="23">
        <f t="shared" si="2"/>
        <v>0</v>
      </c>
      <c r="V17" s="18"/>
      <c r="W17" s="18"/>
      <c r="X17" s="18"/>
    </row>
    <row r="18" spans="2:24" ht="15">
      <c r="B18" s="51">
        <v>14</v>
      </c>
      <c r="C18" s="51">
        <v>14</v>
      </c>
      <c r="D18" s="53" t="s">
        <v>110</v>
      </c>
      <c r="E18" s="53" t="s">
        <v>14</v>
      </c>
      <c r="F18" s="54">
        <v>7</v>
      </c>
      <c r="G18" s="54">
        <v>96</v>
      </c>
      <c r="H18" s="54">
        <v>97</v>
      </c>
      <c r="I18" s="54">
        <v>91</v>
      </c>
      <c r="J18" s="54">
        <v>88</v>
      </c>
      <c r="K18" s="54">
        <v>91</v>
      </c>
      <c r="L18" s="54">
        <v>79</v>
      </c>
      <c r="M18" s="54">
        <v>89</v>
      </c>
      <c r="N18" s="54">
        <v>50</v>
      </c>
      <c r="O18" s="21"/>
      <c r="P18" s="21">
        <f>IF(AND(B18&lt;&gt;"C",U18&gt;0),"",IF(AND(B18="C",U18&lt;&gt;5),"",IF($D$1&lt;&gt;Ave!$AI$2,"",SUM(G18:N18))))</f>
        <v>681</v>
      </c>
      <c r="Q18" s="55">
        <f t="shared" si="0"/>
        <v>85.125</v>
      </c>
      <c r="R18" s="22">
        <f t="shared" si="1"/>
        <v>12</v>
      </c>
      <c r="S18" s="18"/>
      <c r="T18" s="18"/>
      <c r="U18" s="23">
        <f t="shared" si="2"/>
        <v>0</v>
      </c>
      <c r="V18" s="18"/>
      <c r="W18" s="18"/>
      <c r="X18" s="18"/>
    </row>
    <row r="19" spans="2:24" ht="15">
      <c r="B19" s="51">
        <v>15</v>
      </c>
      <c r="C19" s="51">
        <v>15</v>
      </c>
      <c r="D19" s="53" t="s">
        <v>111</v>
      </c>
      <c r="E19" s="53" t="s">
        <v>14</v>
      </c>
      <c r="F19" s="54">
        <v>7</v>
      </c>
      <c r="G19" s="54">
        <v>59</v>
      </c>
      <c r="H19" s="54">
        <v>58</v>
      </c>
      <c r="I19" s="54">
        <v>73</v>
      </c>
      <c r="J19" s="54">
        <v>74</v>
      </c>
      <c r="K19" s="54">
        <v>77</v>
      </c>
      <c r="L19" s="54">
        <v>72</v>
      </c>
      <c r="M19" s="54">
        <v>84</v>
      </c>
      <c r="N19" s="54">
        <v>68</v>
      </c>
      <c r="O19" s="21"/>
      <c r="P19" s="21">
        <f>IF(AND(B19&lt;&gt;"C",U19&gt;0),"",IF(AND(B19="C",U19&lt;&gt;5),"",IF($D$1&lt;&gt;Ave!$AI$2,"",SUM(G19:N19))))</f>
        <v>565</v>
      </c>
      <c r="Q19" s="55">
        <f t="shared" si="0"/>
        <v>70.625</v>
      </c>
      <c r="R19" s="22">
        <f t="shared" si="1"/>
        <v>35</v>
      </c>
      <c r="S19" s="18"/>
      <c r="T19" s="18"/>
      <c r="U19" s="23">
        <f t="shared" si="2"/>
        <v>0</v>
      </c>
      <c r="V19" s="18"/>
      <c r="W19" s="18"/>
      <c r="X19" s="18"/>
    </row>
    <row r="20" spans="2:24" ht="15">
      <c r="B20" s="51">
        <v>16</v>
      </c>
      <c r="C20" s="51">
        <v>16</v>
      </c>
      <c r="D20" s="53" t="s">
        <v>112</v>
      </c>
      <c r="E20" s="53" t="s">
        <v>14</v>
      </c>
      <c r="F20" s="54">
        <v>7</v>
      </c>
      <c r="G20" s="54">
        <v>65</v>
      </c>
      <c r="H20" s="54">
        <v>68</v>
      </c>
      <c r="I20" s="54">
        <v>81</v>
      </c>
      <c r="J20" s="54">
        <v>71</v>
      </c>
      <c r="K20" s="54">
        <v>64</v>
      </c>
      <c r="L20" s="54">
        <v>57</v>
      </c>
      <c r="M20" s="54">
        <v>86</v>
      </c>
      <c r="N20" s="54">
        <v>69</v>
      </c>
      <c r="O20" s="21"/>
      <c r="P20" s="21">
        <f>IF(AND(B20&lt;&gt;"C",U20&gt;0),"",IF(AND(B20="C",U20&lt;&gt;5),"",IF($D$1&lt;&gt;Ave!$AI$2,"",SUM(G20:N20))))</f>
        <v>561</v>
      </c>
      <c r="Q20" s="55">
        <f t="shared" si="0"/>
        <v>70.125</v>
      </c>
      <c r="R20" s="22">
        <f t="shared" si="1"/>
        <v>36</v>
      </c>
      <c r="S20" s="18"/>
      <c r="T20" s="18"/>
      <c r="U20" s="23">
        <f t="shared" si="2"/>
        <v>0</v>
      </c>
      <c r="V20" s="18"/>
      <c r="W20" s="18"/>
      <c r="X20" s="18"/>
    </row>
    <row r="21" spans="2:24" ht="15">
      <c r="B21" s="51">
        <v>17</v>
      </c>
      <c r="C21" s="51">
        <v>17</v>
      </c>
      <c r="D21" s="53" t="s">
        <v>113</v>
      </c>
      <c r="E21" s="53" t="s">
        <v>14</v>
      </c>
      <c r="F21" s="54">
        <v>7</v>
      </c>
      <c r="G21" s="54">
        <v>42</v>
      </c>
      <c r="H21" s="54">
        <v>74</v>
      </c>
      <c r="I21" s="54">
        <v>53</v>
      </c>
      <c r="J21" s="54">
        <v>57</v>
      </c>
      <c r="K21" s="54">
        <v>78</v>
      </c>
      <c r="L21" s="54">
        <v>67</v>
      </c>
      <c r="M21" s="54">
        <v>73</v>
      </c>
      <c r="N21" s="54">
        <v>74</v>
      </c>
      <c r="O21" s="21"/>
      <c r="P21" s="21">
        <f>IF(AND(B21&lt;&gt;"C",U21&gt;0),"",IF(AND(B21="C",U21&lt;&gt;5),"",IF($D$1&lt;&gt;Ave!$AI$2,"",SUM(G21:N21))))</f>
        <v>518</v>
      </c>
      <c r="Q21" s="55">
        <f t="shared" si="0"/>
        <v>64.75</v>
      </c>
      <c r="R21" s="22">
        <f t="shared" si="1"/>
        <v>42</v>
      </c>
      <c r="S21" s="18"/>
      <c r="T21" s="18"/>
      <c r="U21" s="23">
        <f t="shared" si="2"/>
        <v>0</v>
      </c>
      <c r="V21" s="18"/>
      <c r="W21" s="18"/>
      <c r="X21" s="18"/>
    </row>
    <row r="22" spans="2:24" ht="15">
      <c r="B22" s="51">
        <v>18</v>
      </c>
      <c r="C22" s="51">
        <v>18</v>
      </c>
      <c r="D22" s="53" t="s">
        <v>114</v>
      </c>
      <c r="E22" s="53" t="s">
        <v>14</v>
      </c>
      <c r="F22" s="54">
        <v>7</v>
      </c>
      <c r="G22" s="54">
        <v>71</v>
      </c>
      <c r="H22" s="54">
        <v>87</v>
      </c>
      <c r="I22" s="54">
        <v>59</v>
      </c>
      <c r="J22" s="54">
        <v>66</v>
      </c>
      <c r="K22" s="54">
        <v>54</v>
      </c>
      <c r="L22" s="54">
        <v>47</v>
      </c>
      <c r="M22" s="54">
        <v>77</v>
      </c>
      <c r="N22" s="54">
        <v>77</v>
      </c>
      <c r="O22" s="21"/>
      <c r="P22" s="21">
        <f>IF(AND(B22&lt;&gt;"C",U22&gt;0),"",IF(AND(B22="C",U22&lt;&gt;5),"",IF($D$1&lt;&gt;Ave!$AI$2,"",SUM(G22:N22))))</f>
        <v>538</v>
      </c>
      <c r="Q22" s="55">
        <f t="shared" si="0"/>
        <v>67.25</v>
      </c>
      <c r="R22" s="22">
        <f t="shared" si="1"/>
        <v>39</v>
      </c>
      <c r="S22" s="18"/>
      <c r="T22" s="18"/>
      <c r="U22" s="23">
        <f t="shared" si="2"/>
        <v>0</v>
      </c>
      <c r="V22" s="18"/>
      <c r="W22" s="18"/>
      <c r="X22" s="18"/>
    </row>
    <row r="23" spans="2:24" ht="15">
      <c r="B23" s="51">
        <v>19</v>
      </c>
      <c r="C23" s="51">
        <v>19</v>
      </c>
      <c r="D23" s="53" t="s">
        <v>115</v>
      </c>
      <c r="E23" s="53" t="s">
        <v>13</v>
      </c>
      <c r="F23" s="54">
        <v>7</v>
      </c>
      <c r="G23" s="54">
        <v>77</v>
      </c>
      <c r="H23" s="54">
        <v>74</v>
      </c>
      <c r="I23" s="54">
        <v>65</v>
      </c>
      <c r="J23" s="54">
        <v>67</v>
      </c>
      <c r="K23" s="54">
        <v>73</v>
      </c>
      <c r="L23" s="54">
        <v>50</v>
      </c>
      <c r="M23" s="54">
        <v>75</v>
      </c>
      <c r="N23" s="54">
        <v>78</v>
      </c>
      <c r="O23" s="21"/>
      <c r="P23" s="21">
        <f>IF(AND(B23&lt;&gt;"C",U23&gt;0),"",IF(AND(B23="C",U23&lt;&gt;5),"",IF($D$1&lt;&gt;Ave!$AI$2,"",SUM(G23:N23))))</f>
        <v>559</v>
      </c>
      <c r="Q23" s="55">
        <f t="shared" si="0"/>
        <v>69.875</v>
      </c>
      <c r="R23" s="22">
        <f t="shared" si="1"/>
        <v>37</v>
      </c>
      <c r="S23" s="18"/>
      <c r="T23" s="18"/>
      <c r="U23" s="23">
        <f t="shared" si="2"/>
        <v>0</v>
      </c>
      <c r="V23" s="18"/>
      <c r="W23" s="18"/>
      <c r="X23" s="18"/>
    </row>
    <row r="24" spans="2:24" ht="15">
      <c r="B24" s="51">
        <v>20</v>
      </c>
      <c r="C24" s="51">
        <v>20</v>
      </c>
      <c r="D24" s="53" t="s">
        <v>116</v>
      </c>
      <c r="E24" s="53" t="s">
        <v>14</v>
      </c>
      <c r="F24" s="54">
        <v>7</v>
      </c>
      <c r="G24" s="54">
        <v>59</v>
      </c>
      <c r="H24" s="54">
        <v>68</v>
      </c>
      <c r="I24" s="54">
        <v>48</v>
      </c>
      <c r="J24" s="54">
        <v>56</v>
      </c>
      <c r="K24" s="54">
        <v>62</v>
      </c>
      <c r="L24" s="54">
        <v>54</v>
      </c>
      <c r="M24" s="54">
        <v>69</v>
      </c>
      <c r="N24" s="54">
        <v>71</v>
      </c>
      <c r="O24" s="21"/>
      <c r="P24" s="21">
        <f>IF(AND(B24&lt;&gt;"C",U24&gt;0),"",IF(AND(B24="C",U24&lt;&gt;5),"",IF($D$1&lt;&gt;Ave!$AI$2,"",SUM(G24:N24))))</f>
        <v>487</v>
      </c>
      <c r="Q24" s="55">
        <f t="shared" si="0"/>
        <v>60.875</v>
      </c>
      <c r="R24" s="22">
        <f t="shared" si="1"/>
        <v>46</v>
      </c>
      <c r="S24" s="18"/>
      <c r="T24" s="18"/>
      <c r="U24" s="23">
        <f t="shared" si="2"/>
        <v>0</v>
      </c>
      <c r="V24" s="18"/>
      <c r="W24" s="18"/>
      <c r="X24" s="18"/>
    </row>
    <row r="25" spans="2:24" ht="15">
      <c r="B25" s="51">
        <v>21</v>
      </c>
      <c r="C25" s="51">
        <v>21</v>
      </c>
      <c r="D25" s="53" t="s">
        <v>117</v>
      </c>
      <c r="E25" s="53" t="s">
        <v>14</v>
      </c>
      <c r="F25" s="54">
        <v>7</v>
      </c>
      <c r="G25" s="54">
        <v>53</v>
      </c>
      <c r="H25" s="54">
        <v>83</v>
      </c>
      <c r="I25" s="54">
        <v>86</v>
      </c>
      <c r="J25" s="54">
        <v>67</v>
      </c>
      <c r="K25" s="54">
        <v>41</v>
      </c>
      <c r="L25" s="54">
        <v>54</v>
      </c>
      <c r="M25" s="54">
        <v>82</v>
      </c>
      <c r="N25" s="54">
        <v>52</v>
      </c>
      <c r="O25" s="21"/>
      <c r="P25" s="21">
        <f>IF(AND(B25&lt;&gt;"C",U25&gt;0),"",IF(AND(B25="C",U25&lt;&gt;5),"",IF($D$1&lt;&gt;Ave!$AI$2,"",SUM(G25:N25))))</f>
        <v>518</v>
      </c>
      <c r="Q25" s="55">
        <f t="shared" si="0"/>
        <v>64.75</v>
      </c>
      <c r="R25" s="22">
        <f t="shared" si="1"/>
        <v>42</v>
      </c>
      <c r="S25" s="18"/>
      <c r="T25" s="18"/>
      <c r="U25" s="23">
        <f t="shared" si="2"/>
        <v>0</v>
      </c>
      <c r="V25" s="18"/>
      <c r="W25" s="18"/>
      <c r="X25" s="18"/>
    </row>
    <row r="26" spans="2:24" ht="15">
      <c r="B26" s="51">
        <v>22</v>
      </c>
      <c r="C26" s="51">
        <v>22</v>
      </c>
      <c r="D26" s="53" t="s">
        <v>118</v>
      </c>
      <c r="E26" s="53" t="s">
        <v>14</v>
      </c>
      <c r="F26" s="54">
        <v>7</v>
      </c>
      <c r="G26" s="54">
        <v>92</v>
      </c>
      <c r="H26" s="54">
        <v>94</v>
      </c>
      <c r="I26" s="54">
        <v>94</v>
      </c>
      <c r="J26" s="54">
        <v>86</v>
      </c>
      <c r="K26" s="54">
        <v>92</v>
      </c>
      <c r="L26" s="54">
        <v>69</v>
      </c>
      <c r="M26" s="54">
        <v>97</v>
      </c>
      <c r="N26" s="54">
        <v>69</v>
      </c>
      <c r="O26" s="21"/>
      <c r="P26" s="21">
        <f>IF(AND(B26&lt;&gt;"C",U26&gt;0),"",IF(AND(B26="C",U26&lt;&gt;5),"",IF($D$1&lt;&gt;Ave!$AI$2,"",SUM(G26:N26))))</f>
        <v>693</v>
      </c>
      <c r="Q26" s="55">
        <f t="shared" si="0"/>
        <v>86.625</v>
      </c>
      <c r="R26" s="22">
        <f t="shared" si="1"/>
        <v>9</v>
      </c>
      <c r="S26" s="18"/>
      <c r="T26" s="18"/>
      <c r="U26" s="23">
        <f t="shared" si="2"/>
        <v>0</v>
      </c>
      <c r="V26" s="18"/>
      <c r="W26" s="18"/>
      <c r="X26" s="18"/>
    </row>
    <row r="27" spans="2:24" ht="15">
      <c r="B27" s="51">
        <v>23</v>
      </c>
      <c r="C27" s="51">
        <v>23</v>
      </c>
      <c r="D27" s="53" t="s">
        <v>119</v>
      </c>
      <c r="E27" s="53" t="s">
        <v>13</v>
      </c>
      <c r="F27" s="54">
        <v>7</v>
      </c>
      <c r="G27" s="54">
        <v>66</v>
      </c>
      <c r="H27" s="54">
        <v>69</v>
      </c>
      <c r="I27" s="54">
        <v>67</v>
      </c>
      <c r="J27" s="54">
        <v>77</v>
      </c>
      <c r="K27" s="54">
        <v>82</v>
      </c>
      <c r="L27" s="54">
        <v>50</v>
      </c>
      <c r="M27" s="54">
        <v>90</v>
      </c>
      <c r="N27" s="54">
        <v>99</v>
      </c>
      <c r="O27" s="21"/>
      <c r="P27" s="21">
        <f>IF(AND(B27&lt;&gt;"C",U27&gt;0),"",IF(AND(B27="C",U27&lt;&gt;5),"",IF($D$1&lt;&gt;Ave!$AI$2,"",SUM(G27:N27))))</f>
        <v>600</v>
      </c>
      <c r="Q27" s="55">
        <f t="shared" si="0"/>
        <v>75</v>
      </c>
      <c r="R27" s="22">
        <f t="shared" si="1"/>
        <v>31</v>
      </c>
      <c r="S27" s="18"/>
      <c r="T27" s="18"/>
      <c r="U27" s="23">
        <f t="shared" si="2"/>
        <v>0</v>
      </c>
      <c r="V27" s="18"/>
      <c r="W27" s="18"/>
      <c r="X27" s="18"/>
    </row>
    <row r="28" spans="2:24" ht="15">
      <c r="B28" s="51">
        <v>24</v>
      </c>
      <c r="C28" s="51">
        <v>24</v>
      </c>
      <c r="D28" s="53" t="s">
        <v>120</v>
      </c>
      <c r="E28" s="53" t="s">
        <v>13</v>
      </c>
      <c r="F28" s="54">
        <v>7</v>
      </c>
      <c r="G28" s="54">
        <v>93</v>
      </c>
      <c r="H28" s="54">
        <v>93</v>
      </c>
      <c r="I28" s="54">
        <v>96</v>
      </c>
      <c r="J28" s="54">
        <v>87</v>
      </c>
      <c r="K28" s="54">
        <v>88</v>
      </c>
      <c r="L28" s="54">
        <v>64</v>
      </c>
      <c r="M28" s="54">
        <v>90</v>
      </c>
      <c r="N28" s="54">
        <v>90</v>
      </c>
      <c r="O28" s="21"/>
      <c r="P28" s="21">
        <f>IF(AND(B28&lt;&gt;"C",U28&gt;0),"",IF(AND(B28="C",U28&lt;&gt;5),"",IF($D$1&lt;&gt;Ave!$AI$2,"",SUM(G28:N28))))</f>
        <v>701</v>
      </c>
      <c r="Q28" s="55">
        <f t="shared" si="0"/>
        <v>87.625</v>
      </c>
      <c r="R28" s="22">
        <f t="shared" si="1"/>
        <v>8</v>
      </c>
      <c r="S28" s="18"/>
      <c r="T28" s="18"/>
      <c r="U28" s="23">
        <f t="shared" si="2"/>
        <v>0</v>
      </c>
      <c r="V28" s="18"/>
      <c r="W28" s="18"/>
      <c r="X28" s="18"/>
    </row>
    <row r="29" spans="2:24" ht="15">
      <c r="B29" s="51">
        <v>25</v>
      </c>
      <c r="C29" s="51">
        <v>25</v>
      </c>
      <c r="D29" s="53" t="s">
        <v>121</v>
      </c>
      <c r="E29" s="53" t="s">
        <v>13</v>
      </c>
      <c r="F29" s="54">
        <v>7</v>
      </c>
      <c r="G29" s="54">
        <v>92</v>
      </c>
      <c r="H29" s="54">
        <v>89</v>
      </c>
      <c r="I29" s="54">
        <v>85</v>
      </c>
      <c r="J29" s="54">
        <v>72</v>
      </c>
      <c r="K29" s="54">
        <v>88</v>
      </c>
      <c r="L29" s="54">
        <v>67</v>
      </c>
      <c r="M29" s="54">
        <v>67</v>
      </c>
      <c r="N29" s="54">
        <v>48</v>
      </c>
      <c r="O29" s="21"/>
      <c r="P29" s="21">
        <f>IF(AND(B29&lt;&gt;"C",U29&gt;0),"",IF(AND(B29="C",U29&lt;&gt;5),"",IF($D$1&lt;&gt;Ave!$AI$2,"",SUM(G29:N29))))</f>
        <v>608</v>
      </c>
      <c r="Q29" s="55">
        <f t="shared" si="0"/>
        <v>76</v>
      </c>
      <c r="R29" s="22">
        <f t="shared" si="1"/>
        <v>26</v>
      </c>
      <c r="S29" s="18"/>
      <c r="T29" s="18"/>
      <c r="U29" s="23">
        <f t="shared" si="2"/>
        <v>0</v>
      </c>
      <c r="V29" s="18"/>
      <c r="W29" s="18"/>
      <c r="X29" s="18"/>
    </row>
    <row r="30" spans="2:24" ht="15">
      <c r="B30" s="51">
        <v>26</v>
      </c>
      <c r="C30" s="51">
        <v>26</v>
      </c>
      <c r="D30" s="53" t="s">
        <v>122</v>
      </c>
      <c r="E30" s="53" t="s">
        <v>13</v>
      </c>
      <c r="F30" s="54">
        <v>7</v>
      </c>
      <c r="G30" s="54">
        <v>82</v>
      </c>
      <c r="H30" s="54">
        <v>82</v>
      </c>
      <c r="I30" s="54">
        <v>82</v>
      </c>
      <c r="J30" s="54">
        <v>70</v>
      </c>
      <c r="K30" s="54">
        <v>84</v>
      </c>
      <c r="L30" s="54">
        <v>74</v>
      </c>
      <c r="M30" s="54">
        <v>91</v>
      </c>
      <c r="N30" s="54">
        <v>87</v>
      </c>
      <c r="O30" s="21"/>
      <c r="P30" s="21">
        <f>IF(AND(B30&lt;&gt;"C",U30&gt;0),"",IF(AND(B30="C",U30&lt;&gt;5),"",IF($D$1&lt;&gt;Ave!$AI$2,"",SUM(G30:N30))))</f>
        <v>652</v>
      </c>
      <c r="Q30" s="55">
        <f t="shared" si="0"/>
        <v>81.5</v>
      </c>
      <c r="R30" s="22">
        <f t="shared" si="1"/>
        <v>19</v>
      </c>
      <c r="S30" s="18"/>
      <c r="T30" s="18"/>
      <c r="U30" s="23">
        <f t="shared" si="2"/>
        <v>0</v>
      </c>
      <c r="V30" s="18"/>
      <c r="W30" s="18"/>
      <c r="X30" s="18"/>
    </row>
    <row r="31" spans="2:24" ht="15">
      <c r="B31" s="51">
        <v>27</v>
      </c>
      <c r="C31" s="51">
        <v>27</v>
      </c>
      <c r="D31" s="53" t="s">
        <v>123</v>
      </c>
      <c r="E31" s="53" t="s">
        <v>13</v>
      </c>
      <c r="F31" s="54">
        <v>7</v>
      </c>
      <c r="G31" s="54">
        <v>56</v>
      </c>
      <c r="H31" s="54">
        <v>72</v>
      </c>
      <c r="I31" s="54">
        <v>54</v>
      </c>
      <c r="J31" s="54">
        <v>60</v>
      </c>
      <c r="K31" s="54">
        <v>81</v>
      </c>
      <c r="L31" s="54">
        <v>64</v>
      </c>
      <c r="M31" s="54">
        <v>76</v>
      </c>
      <c r="N31" s="54">
        <v>85</v>
      </c>
      <c r="O31" s="21"/>
      <c r="P31" s="21">
        <f>IF(AND(B31&lt;&gt;"C",U31&gt;0),"",IF(AND(B31="C",U31&lt;&gt;5),"",IF($D$1&lt;&gt;Ave!$AI$2,"",SUM(G31:N31))))</f>
        <v>548</v>
      </c>
      <c r="Q31" s="55">
        <f t="shared" si="0"/>
        <v>68.5</v>
      </c>
      <c r="R31" s="22">
        <f t="shared" si="1"/>
        <v>38</v>
      </c>
      <c r="S31" s="18"/>
      <c r="T31" s="18"/>
      <c r="U31" s="23">
        <f t="shared" si="2"/>
        <v>0</v>
      </c>
      <c r="V31" s="18"/>
      <c r="W31" s="18"/>
      <c r="X31" s="18"/>
    </row>
    <row r="32" spans="2:24" ht="15">
      <c r="B32" s="51">
        <v>28</v>
      </c>
      <c r="C32" s="51">
        <v>28</v>
      </c>
      <c r="D32" s="53" t="s">
        <v>124</v>
      </c>
      <c r="E32" s="53" t="s">
        <v>13</v>
      </c>
      <c r="F32" s="54">
        <v>7</v>
      </c>
      <c r="G32" s="54">
        <v>59</v>
      </c>
      <c r="H32" s="54">
        <v>75</v>
      </c>
      <c r="I32" s="54">
        <v>86</v>
      </c>
      <c r="J32" s="54">
        <v>68</v>
      </c>
      <c r="K32" s="54">
        <v>69</v>
      </c>
      <c r="L32" s="54">
        <v>72</v>
      </c>
      <c r="M32" s="54">
        <v>71</v>
      </c>
      <c r="N32" s="54">
        <v>84</v>
      </c>
      <c r="O32" s="21"/>
      <c r="P32" s="21">
        <f>IF(AND(B32&lt;&gt;"C",U32&gt;0),"",IF(AND(B32="C",U32&lt;&gt;5),"",IF($D$1&lt;&gt;Ave!$AI$2,"",SUM(G32:N32))))</f>
        <v>584</v>
      </c>
      <c r="Q32" s="55">
        <f t="shared" si="0"/>
        <v>73</v>
      </c>
      <c r="R32" s="22">
        <f t="shared" si="1"/>
        <v>32</v>
      </c>
      <c r="S32" s="18"/>
      <c r="T32" s="18"/>
      <c r="U32" s="23">
        <f t="shared" si="2"/>
        <v>0</v>
      </c>
      <c r="V32" s="18"/>
      <c r="W32" s="18"/>
      <c r="X32" s="18"/>
    </row>
    <row r="33" spans="2:24" ht="15">
      <c r="B33" s="51">
        <v>29</v>
      </c>
      <c r="C33" s="51">
        <v>29</v>
      </c>
      <c r="D33" s="53" t="s">
        <v>125</v>
      </c>
      <c r="E33" s="53" t="s">
        <v>13</v>
      </c>
      <c r="F33" s="54">
        <v>7</v>
      </c>
      <c r="G33" s="54">
        <v>83</v>
      </c>
      <c r="H33" s="54">
        <v>71</v>
      </c>
      <c r="I33" s="54">
        <v>83</v>
      </c>
      <c r="J33" s="54">
        <v>74</v>
      </c>
      <c r="K33" s="54">
        <v>83</v>
      </c>
      <c r="L33" s="54">
        <v>61</v>
      </c>
      <c r="M33" s="54">
        <v>86</v>
      </c>
      <c r="N33" s="54">
        <v>61</v>
      </c>
      <c r="O33" s="21"/>
      <c r="P33" s="21">
        <f>IF(AND(B33&lt;&gt;"C",U33&gt;0),"",IF(AND(B33="C",U33&lt;&gt;5),"",IF($D$1&lt;&gt;Ave!$AI$2,"",SUM(G33:N33))))</f>
        <v>602</v>
      </c>
      <c r="Q33" s="55">
        <f t="shared" si="0"/>
        <v>75.25</v>
      </c>
      <c r="R33" s="22">
        <f t="shared" si="1"/>
        <v>30</v>
      </c>
      <c r="S33" s="18"/>
      <c r="T33" s="18"/>
      <c r="U33" s="23">
        <f t="shared" si="2"/>
        <v>0</v>
      </c>
      <c r="V33" s="18"/>
      <c r="W33" s="18"/>
      <c r="X33" s="18"/>
    </row>
    <row r="34" spans="2:24" ht="15">
      <c r="B34" s="51">
        <v>30</v>
      </c>
      <c r="C34" s="51">
        <v>30</v>
      </c>
      <c r="D34" s="53" t="s">
        <v>126</v>
      </c>
      <c r="E34" s="53" t="s">
        <v>14</v>
      </c>
      <c r="F34" s="54">
        <v>7</v>
      </c>
      <c r="G34" s="54">
        <v>85</v>
      </c>
      <c r="H34" s="54">
        <v>94</v>
      </c>
      <c r="I34" s="54">
        <v>95</v>
      </c>
      <c r="J34" s="54">
        <v>78</v>
      </c>
      <c r="K34" s="54">
        <v>94</v>
      </c>
      <c r="L34" s="54">
        <v>76</v>
      </c>
      <c r="M34" s="54">
        <v>87</v>
      </c>
      <c r="N34" s="54">
        <v>57</v>
      </c>
      <c r="O34" s="21"/>
      <c r="P34" s="21">
        <f>IF(AND(B34&lt;&gt;"C",U34&gt;0),"",IF(AND(B34="C",U34&lt;&gt;5),"",IF($D$1&lt;&gt;Ave!$AI$2,"",SUM(G34:N34))))</f>
        <v>666</v>
      </c>
      <c r="Q34" s="55">
        <f t="shared" si="0"/>
        <v>83.25</v>
      </c>
      <c r="R34" s="22">
        <f t="shared" si="1"/>
        <v>17</v>
      </c>
      <c r="S34" s="18"/>
      <c r="T34" s="18"/>
      <c r="U34" s="23">
        <f t="shared" si="2"/>
        <v>0</v>
      </c>
      <c r="V34" s="18"/>
      <c r="W34" s="18"/>
      <c r="X34" s="18"/>
    </row>
    <row r="35" spans="2:24" ht="15">
      <c r="B35" s="51">
        <v>31</v>
      </c>
      <c r="C35" s="51">
        <v>31</v>
      </c>
      <c r="D35" s="53" t="s">
        <v>127</v>
      </c>
      <c r="E35" s="53" t="s">
        <v>13</v>
      </c>
      <c r="F35" s="54">
        <v>7</v>
      </c>
      <c r="G35" s="54">
        <v>88</v>
      </c>
      <c r="H35" s="54">
        <v>86</v>
      </c>
      <c r="I35" s="54">
        <v>95</v>
      </c>
      <c r="J35" s="54">
        <v>76</v>
      </c>
      <c r="K35" s="54">
        <v>89</v>
      </c>
      <c r="L35" s="54">
        <v>83</v>
      </c>
      <c r="M35" s="54">
        <v>88</v>
      </c>
      <c r="N35" s="54">
        <v>65</v>
      </c>
      <c r="O35" s="21"/>
      <c r="P35" s="21">
        <f>IF(AND(B35&lt;&gt;"C",U35&gt;0),"",IF(AND(B35="C",U35&lt;&gt;5),"",IF($D$1&lt;&gt;Ave!$AI$2,"",SUM(G35:N35))))</f>
        <v>670</v>
      </c>
      <c r="Q35" s="55">
        <f t="shared" si="0"/>
        <v>83.75</v>
      </c>
      <c r="R35" s="22">
        <f t="shared" si="1"/>
        <v>15</v>
      </c>
      <c r="S35" s="18"/>
      <c r="T35" s="18"/>
      <c r="U35" s="23">
        <f t="shared" si="2"/>
        <v>0</v>
      </c>
      <c r="V35" s="18"/>
      <c r="W35" s="18"/>
      <c r="X35" s="18"/>
    </row>
    <row r="36" spans="2:24" ht="15">
      <c r="B36" s="51">
        <v>32</v>
      </c>
      <c r="C36" s="51">
        <v>32</v>
      </c>
      <c r="D36" s="53" t="s">
        <v>128</v>
      </c>
      <c r="E36" s="53" t="s">
        <v>14</v>
      </c>
      <c r="F36" s="54">
        <v>7</v>
      </c>
      <c r="G36" s="54">
        <v>98</v>
      </c>
      <c r="H36" s="54">
        <v>100</v>
      </c>
      <c r="I36" s="54">
        <v>99</v>
      </c>
      <c r="J36" s="54">
        <v>97</v>
      </c>
      <c r="K36" s="54">
        <v>100</v>
      </c>
      <c r="L36" s="54">
        <v>92</v>
      </c>
      <c r="M36" s="54">
        <v>100</v>
      </c>
      <c r="N36" s="54">
        <v>95</v>
      </c>
      <c r="O36" s="21"/>
      <c r="P36" s="21">
        <f>IF(AND(B36&lt;&gt;"C",U36&gt;0),"",IF(AND(B36="C",U36&lt;&gt;5),"",IF($D$1&lt;&gt;Ave!$AI$2,"",SUM(G36:N36))))</f>
        <v>781</v>
      </c>
      <c r="Q36" s="55">
        <f t="shared" si="0"/>
        <v>97.625</v>
      </c>
      <c r="R36" s="22">
        <f t="shared" si="1"/>
        <v>1</v>
      </c>
      <c r="S36" s="18"/>
      <c r="T36" s="18"/>
      <c r="U36" s="23">
        <f t="shared" si="2"/>
        <v>0</v>
      </c>
      <c r="V36" s="18"/>
      <c r="W36" s="18"/>
      <c r="X36" s="18"/>
    </row>
    <row r="37" spans="2:24" ht="15">
      <c r="B37" s="51">
        <v>33</v>
      </c>
      <c r="C37" s="51">
        <v>33</v>
      </c>
      <c r="D37" s="53" t="s">
        <v>129</v>
      </c>
      <c r="E37" s="53" t="s">
        <v>14</v>
      </c>
      <c r="F37" s="54">
        <v>7</v>
      </c>
      <c r="G37" s="54">
        <v>41</v>
      </c>
      <c r="H37" s="54">
        <v>65</v>
      </c>
      <c r="I37" s="54">
        <v>54</v>
      </c>
      <c r="J37" s="54">
        <v>57</v>
      </c>
      <c r="K37" s="54">
        <v>51</v>
      </c>
      <c r="L37" s="54">
        <v>53</v>
      </c>
      <c r="M37" s="54">
        <v>74</v>
      </c>
      <c r="N37" s="54">
        <v>75</v>
      </c>
      <c r="O37" s="21"/>
      <c r="P37" s="21">
        <f>IF(AND(B37&lt;&gt;"C",U37&gt;0),"",IF(AND(B37="C",U37&lt;&gt;5),"",IF($D$1&lt;&gt;Ave!$AI$2,"",SUM(G37:N37))))</f>
        <v>470</v>
      </c>
      <c r="Q37" s="55">
        <f t="shared" si="0"/>
        <v>58.75</v>
      </c>
      <c r="R37" s="22">
        <f t="shared" si="1"/>
        <v>48</v>
      </c>
      <c r="S37" s="18"/>
      <c r="T37" s="18"/>
      <c r="U37" s="23">
        <f t="shared" si="2"/>
        <v>0</v>
      </c>
      <c r="V37" s="18"/>
      <c r="W37" s="18"/>
      <c r="X37" s="18"/>
    </row>
    <row r="38" spans="2:24" ht="15">
      <c r="B38" s="51">
        <v>34</v>
      </c>
      <c r="C38" s="51">
        <v>34</v>
      </c>
      <c r="D38" s="53" t="s">
        <v>130</v>
      </c>
      <c r="E38" s="53" t="s">
        <v>14</v>
      </c>
      <c r="F38" s="54">
        <v>7</v>
      </c>
      <c r="G38" s="54">
        <v>49</v>
      </c>
      <c r="H38" s="54">
        <v>67</v>
      </c>
      <c r="I38" s="54">
        <v>53</v>
      </c>
      <c r="J38" s="54">
        <v>57</v>
      </c>
      <c r="K38" s="54">
        <v>58</v>
      </c>
      <c r="L38" s="54">
        <v>68</v>
      </c>
      <c r="M38" s="54">
        <v>70</v>
      </c>
      <c r="N38" s="54">
        <v>77</v>
      </c>
      <c r="O38" s="21"/>
      <c r="P38" s="21">
        <f>IF(AND(B38&lt;&gt;"C",U38&gt;0),"",IF(AND(B38="C",U38&lt;&gt;5),"",IF($D$1&lt;&gt;Ave!$AI$2,"",SUM(G38:N38))))</f>
        <v>499</v>
      </c>
      <c r="Q38" s="55">
        <f t="shared" si="0"/>
        <v>62.375</v>
      </c>
      <c r="R38" s="22">
        <f t="shared" si="1"/>
        <v>45</v>
      </c>
      <c r="S38" s="18"/>
      <c r="T38" s="18"/>
      <c r="U38" s="23">
        <f t="shared" si="2"/>
        <v>0</v>
      </c>
      <c r="V38" s="18"/>
      <c r="W38" s="18"/>
      <c r="X38" s="18"/>
    </row>
    <row r="39" spans="2:24" ht="15">
      <c r="B39" s="51">
        <v>35</v>
      </c>
      <c r="C39" s="51">
        <v>35</v>
      </c>
      <c r="D39" s="53" t="s">
        <v>131</v>
      </c>
      <c r="E39" s="53" t="s">
        <v>13</v>
      </c>
      <c r="F39" s="54">
        <v>7</v>
      </c>
      <c r="G39" s="54">
        <v>67</v>
      </c>
      <c r="H39" s="54">
        <v>76</v>
      </c>
      <c r="I39" s="54">
        <v>76</v>
      </c>
      <c r="J39" s="54">
        <v>61</v>
      </c>
      <c r="K39" s="54">
        <v>88</v>
      </c>
      <c r="L39" s="54">
        <v>73</v>
      </c>
      <c r="M39" s="54">
        <v>79</v>
      </c>
      <c r="N39" s="54">
        <v>87</v>
      </c>
      <c r="O39" s="21"/>
      <c r="P39" s="21">
        <f>IF(AND(B39&lt;&gt;"C",U39&gt;0),"",IF(AND(B39="C",U39&lt;&gt;5),"",IF($D$1&lt;&gt;Ave!$AI$2,"",SUM(G39:N39))))</f>
        <v>607</v>
      </c>
      <c r="Q39" s="55">
        <f t="shared" si="0"/>
        <v>75.875</v>
      </c>
      <c r="R39" s="22">
        <f t="shared" si="1"/>
        <v>27</v>
      </c>
      <c r="S39" s="18"/>
      <c r="T39" s="18"/>
      <c r="U39" s="23">
        <f t="shared" si="2"/>
        <v>0</v>
      </c>
      <c r="V39" s="18"/>
      <c r="W39" s="18"/>
      <c r="X39" s="18"/>
    </row>
    <row r="40" spans="2:24" ht="15">
      <c r="B40" s="51">
        <v>36</v>
      </c>
      <c r="C40" s="51">
        <v>36</v>
      </c>
      <c r="D40" s="53" t="s">
        <v>132</v>
      </c>
      <c r="E40" s="53" t="s">
        <v>13</v>
      </c>
      <c r="F40" s="54">
        <v>7</v>
      </c>
      <c r="G40" s="54">
        <v>76</v>
      </c>
      <c r="H40" s="54">
        <v>82</v>
      </c>
      <c r="I40" s="54">
        <v>87</v>
      </c>
      <c r="J40" s="54">
        <v>77</v>
      </c>
      <c r="K40" s="54">
        <v>93</v>
      </c>
      <c r="L40" s="54">
        <v>75</v>
      </c>
      <c r="M40" s="54">
        <v>80</v>
      </c>
      <c r="N40" s="54">
        <v>88</v>
      </c>
      <c r="O40" s="21"/>
      <c r="P40" s="21">
        <f>IF(AND(B40&lt;&gt;"C",U40&gt;0),"",IF(AND(B40="C",U40&lt;&gt;5),"",IF($D$1&lt;&gt;Ave!$AI$2,"",SUM(G40:N40))))</f>
        <v>658</v>
      </c>
      <c r="Q40" s="55">
        <f t="shared" si="0"/>
        <v>82.25</v>
      </c>
      <c r="R40" s="22">
        <f t="shared" si="1"/>
        <v>18</v>
      </c>
      <c r="S40" s="18"/>
      <c r="T40" s="18"/>
      <c r="U40" s="23">
        <f t="shared" si="2"/>
        <v>0</v>
      </c>
      <c r="V40" s="18"/>
      <c r="W40" s="18"/>
      <c r="X40" s="18"/>
    </row>
    <row r="41" spans="2:24" ht="15">
      <c r="B41" s="51">
        <v>37</v>
      </c>
      <c r="C41" s="51">
        <v>37</v>
      </c>
      <c r="D41" s="53" t="s">
        <v>133</v>
      </c>
      <c r="E41" s="53" t="s">
        <v>14</v>
      </c>
      <c r="F41" s="135">
        <v>7</v>
      </c>
      <c r="G41" s="54">
        <v>87</v>
      </c>
      <c r="H41" s="54">
        <v>86</v>
      </c>
      <c r="I41" s="54">
        <v>90</v>
      </c>
      <c r="J41" s="54">
        <v>80</v>
      </c>
      <c r="K41" s="54">
        <v>84</v>
      </c>
      <c r="L41" s="54">
        <v>78</v>
      </c>
      <c r="M41" s="54">
        <v>86</v>
      </c>
      <c r="N41" s="54">
        <v>78</v>
      </c>
      <c r="O41" s="21"/>
      <c r="P41" s="21">
        <f>IF(AND(B41&lt;&gt;"C",U41&gt;0),"",IF(AND(B41="C",U41&lt;&gt;5),"",IF($D$1&lt;&gt;Ave!$AI$2,"",SUM(G41:N41))))</f>
        <v>669</v>
      </c>
      <c r="Q41" s="55">
        <f t="shared" si="0"/>
        <v>83.625</v>
      </c>
      <c r="R41" s="22">
        <f t="shared" si="1"/>
        <v>16</v>
      </c>
      <c r="S41" s="18"/>
      <c r="T41" s="18"/>
      <c r="U41" s="23">
        <f t="shared" si="2"/>
        <v>0</v>
      </c>
      <c r="V41" s="18"/>
      <c r="W41" s="18"/>
      <c r="X41" s="18"/>
    </row>
    <row r="42" spans="2:24" ht="15">
      <c r="B42" s="51">
        <v>38</v>
      </c>
      <c r="C42" s="51">
        <v>38</v>
      </c>
      <c r="D42" s="53" t="s">
        <v>134</v>
      </c>
      <c r="E42" s="53" t="s">
        <v>14</v>
      </c>
      <c r="F42" s="135">
        <v>7</v>
      </c>
      <c r="G42" s="54">
        <v>77</v>
      </c>
      <c r="H42" s="54">
        <v>77</v>
      </c>
      <c r="I42" s="54">
        <v>70</v>
      </c>
      <c r="J42" s="54">
        <v>66</v>
      </c>
      <c r="K42" s="54">
        <v>74</v>
      </c>
      <c r="L42" s="54">
        <v>78</v>
      </c>
      <c r="M42" s="54">
        <v>89</v>
      </c>
      <c r="N42" s="54">
        <v>74</v>
      </c>
      <c r="O42" s="21"/>
      <c r="P42" s="21">
        <f>IF(AND(B42&lt;&gt;"C",U42&gt;0),"",IF(AND(B42="C",U42&lt;&gt;5),"",IF($D$1&lt;&gt;Ave!$AI$2,"",SUM(G42:N42))))</f>
        <v>605</v>
      </c>
      <c r="Q42" s="55">
        <f t="shared" si="0"/>
        <v>75.625</v>
      </c>
      <c r="R42" s="22">
        <f t="shared" si="1"/>
        <v>28</v>
      </c>
      <c r="S42" s="18"/>
      <c r="T42" s="18"/>
      <c r="U42" s="23">
        <f t="shared" si="2"/>
        <v>0</v>
      </c>
      <c r="V42" s="18"/>
      <c r="W42" s="18"/>
      <c r="X42" s="18"/>
    </row>
    <row r="43" spans="2:24" ht="15">
      <c r="B43" s="51">
        <v>39</v>
      </c>
      <c r="C43" s="51">
        <v>39</v>
      </c>
      <c r="D43" s="53" t="s">
        <v>135</v>
      </c>
      <c r="E43" s="53" t="s">
        <v>13</v>
      </c>
      <c r="F43" s="54">
        <v>7</v>
      </c>
      <c r="G43" s="54">
        <v>90</v>
      </c>
      <c r="H43" s="54">
        <v>81</v>
      </c>
      <c r="I43" s="54">
        <v>86</v>
      </c>
      <c r="J43" s="54">
        <v>76</v>
      </c>
      <c r="K43" s="54">
        <v>94</v>
      </c>
      <c r="L43" s="54">
        <v>73</v>
      </c>
      <c r="M43" s="54">
        <v>80</v>
      </c>
      <c r="N43" s="54">
        <v>70</v>
      </c>
      <c r="O43" s="21"/>
      <c r="P43" s="21">
        <f>IF(AND(B43&lt;&gt;"C",U43&gt;0),"",IF(AND(B43="C",U43&lt;&gt;5),"",IF($D$1&lt;&gt;Ave!$AI$2,"",SUM(G43:N43))))</f>
        <v>650</v>
      </c>
      <c r="Q43" s="55">
        <f t="shared" si="0"/>
        <v>81.25</v>
      </c>
      <c r="R43" s="22">
        <f t="shared" si="1"/>
        <v>20</v>
      </c>
      <c r="S43" s="18"/>
      <c r="T43" s="18"/>
      <c r="U43" s="23">
        <f t="shared" si="2"/>
        <v>0</v>
      </c>
      <c r="V43" s="18"/>
      <c r="W43" s="18"/>
      <c r="X43" s="18"/>
    </row>
    <row r="44" spans="2:24" ht="15">
      <c r="B44" s="51">
        <v>40</v>
      </c>
      <c r="C44" s="51">
        <v>40</v>
      </c>
      <c r="D44" s="53" t="s">
        <v>136</v>
      </c>
      <c r="E44" s="53" t="s">
        <v>13</v>
      </c>
      <c r="F44" s="54">
        <v>7</v>
      </c>
      <c r="G44" s="54">
        <v>49</v>
      </c>
      <c r="H44" s="54">
        <v>74</v>
      </c>
      <c r="I44" s="54">
        <v>53</v>
      </c>
      <c r="J44" s="54">
        <v>53</v>
      </c>
      <c r="K44" s="54">
        <v>42</v>
      </c>
      <c r="L44" s="54">
        <v>41</v>
      </c>
      <c r="M44" s="54">
        <v>56</v>
      </c>
      <c r="N44" s="54">
        <v>49</v>
      </c>
      <c r="O44" s="21"/>
      <c r="P44" s="21">
        <f>IF(AND(B44&lt;&gt;"C",U44&gt;0),"",IF(AND(B44="C",U44&lt;&gt;5),"",IF($D$1&lt;&gt;Ave!$AI$2,"",SUM(G44:N44))))</f>
        <v>417</v>
      </c>
      <c r="Q44" s="55">
        <f t="shared" si="0"/>
        <v>52.125</v>
      </c>
      <c r="R44" s="22">
        <f t="shared" si="1"/>
        <v>49</v>
      </c>
      <c r="S44" s="18"/>
      <c r="T44" s="18"/>
      <c r="U44" s="23">
        <f t="shared" si="2"/>
        <v>0</v>
      </c>
      <c r="V44" s="18"/>
      <c r="W44" s="18"/>
      <c r="X44" s="18"/>
    </row>
    <row r="45" spans="2:24" ht="15">
      <c r="B45" s="51">
        <v>41</v>
      </c>
      <c r="C45" s="51">
        <v>41</v>
      </c>
      <c r="D45" s="53" t="s">
        <v>137</v>
      </c>
      <c r="E45" s="53" t="s">
        <v>13</v>
      </c>
      <c r="F45" s="54">
        <v>7</v>
      </c>
      <c r="G45" s="54">
        <v>72</v>
      </c>
      <c r="H45" s="54">
        <v>72</v>
      </c>
      <c r="I45" s="54">
        <v>47</v>
      </c>
      <c r="J45" s="54">
        <v>71</v>
      </c>
      <c r="K45" s="54">
        <v>69</v>
      </c>
      <c r="L45" s="54">
        <v>61</v>
      </c>
      <c r="M45" s="54">
        <v>67</v>
      </c>
      <c r="N45" s="54">
        <v>66</v>
      </c>
      <c r="O45" s="21"/>
      <c r="P45" s="21">
        <f>IF(AND(B45&lt;&gt;"C",U45&gt;0),"",IF(AND(B45="C",U45&lt;&gt;5),"",IF($D$1&lt;&gt;Ave!$AI$2,"",SUM(G45:N45))))</f>
        <v>525</v>
      </c>
      <c r="Q45" s="55">
        <f t="shared" si="0"/>
        <v>65.625</v>
      </c>
      <c r="R45" s="22">
        <f t="shared" si="1"/>
        <v>40</v>
      </c>
      <c r="S45" s="18"/>
      <c r="T45" s="18"/>
      <c r="U45" s="23">
        <f t="shared" si="2"/>
        <v>0</v>
      </c>
      <c r="V45" s="18"/>
      <c r="W45" s="18"/>
      <c r="X45" s="18"/>
    </row>
    <row r="46" spans="2:24" ht="15">
      <c r="B46" s="51">
        <v>42</v>
      </c>
      <c r="C46" s="51">
        <v>42</v>
      </c>
      <c r="D46" s="53" t="s">
        <v>138</v>
      </c>
      <c r="E46" s="53" t="s">
        <v>13</v>
      </c>
      <c r="F46" s="54">
        <v>7</v>
      </c>
      <c r="G46" s="54">
        <v>80</v>
      </c>
      <c r="H46" s="54">
        <v>80</v>
      </c>
      <c r="I46" s="54">
        <v>71</v>
      </c>
      <c r="J46" s="54">
        <v>76</v>
      </c>
      <c r="K46" s="54">
        <v>84</v>
      </c>
      <c r="L46" s="54">
        <v>70</v>
      </c>
      <c r="M46" s="54">
        <v>85</v>
      </c>
      <c r="N46" s="54">
        <v>81</v>
      </c>
      <c r="O46" s="21"/>
      <c r="P46" s="21">
        <f>IF(AND(B46&lt;&gt;"C",U46&gt;0),"",IF(AND(B46="C",U46&lt;&gt;5),"",IF($D$1&lt;&gt;Ave!$AI$2,"",SUM(G46:N46))))</f>
        <v>627</v>
      </c>
      <c r="Q46" s="55">
        <f t="shared" si="0"/>
        <v>78.375</v>
      </c>
      <c r="R46" s="22">
        <f t="shared" si="1"/>
        <v>24</v>
      </c>
      <c r="S46" s="18"/>
      <c r="T46" s="18"/>
      <c r="U46" s="23">
        <f t="shared" si="2"/>
        <v>0</v>
      </c>
      <c r="V46" s="18"/>
      <c r="W46" s="18"/>
      <c r="X46" s="18"/>
    </row>
    <row r="47" spans="2:24" ht="15">
      <c r="B47" s="51">
        <v>43</v>
      </c>
      <c r="C47" s="51">
        <v>43</v>
      </c>
      <c r="D47" s="53" t="s">
        <v>139</v>
      </c>
      <c r="E47" s="53" t="s">
        <v>13</v>
      </c>
      <c r="F47" s="54">
        <v>7</v>
      </c>
      <c r="G47" s="54">
        <v>83</v>
      </c>
      <c r="H47" s="54">
        <v>90</v>
      </c>
      <c r="I47" s="54">
        <v>85</v>
      </c>
      <c r="J47" s="54">
        <v>74</v>
      </c>
      <c r="K47" s="54">
        <v>79</v>
      </c>
      <c r="L47" s="54">
        <v>72</v>
      </c>
      <c r="M47" s="54">
        <v>85</v>
      </c>
      <c r="N47" s="54">
        <v>75</v>
      </c>
      <c r="O47" s="21"/>
      <c r="P47" s="21">
        <f>IF(AND(B47&lt;&gt;"C",U47&gt;0),"",IF(AND(B47="C",U47&lt;&gt;5),"",IF($D$1&lt;&gt;Ave!$AI$2,"",SUM(G47:N47))))</f>
        <v>643</v>
      </c>
      <c r="Q47" s="55">
        <f t="shared" si="0"/>
        <v>80.375</v>
      </c>
      <c r="R47" s="22">
        <f t="shared" si="1"/>
        <v>21</v>
      </c>
      <c r="S47" s="18"/>
      <c r="T47" s="18"/>
      <c r="U47" s="23">
        <f t="shared" si="2"/>
        <v>0</v>
      </c>
      <c r="V47" s="18"/>
      <c r="W47" s="18"/>
      <c r="X47" s="18"/>
    </row>
    <row r="48" spans="2:24" ht="15">
      <c r="B48" s="51">
        <v>44</v>
      </c>
      <c r="C48" s="51">
        <v>44</v>
      </c>
      <c r="D48" s="53" t="s">
        <v>140</v>
      </c>
      <c r="E48" s="53" t="s">
        <v>14</v>
      </c>
      <c r="F48" s="54">
        <v>7</v>
      </c>
      <c r="G48" s="54">
        <v>98</v>
      </c>
      <c r="H48" s="54">
        <v>94</v>
      </c>
      <c r="I48" s="54">
        <v>95</v>
      </c>
      <c r="J48" s="54">
        <v>95</v>
      </c>
      <c r="K48" s="54">
        <v>98</v>
      </c>
      <c r="L48" s="54">
        <v>90</v>
      </c>
      <c r="M48" s="54">
        <v>97</v>
      </c>
      <c r="N48" s="54">
        <v>82</v>
      </c>
      <c r="O48" s="21"/>
      <c r="P48" s="21">
        <f>IF(AND(B48&lt;&gt;"C",U48&gt;0),"",IF(AND(B48="C",U48&lt;&gt;5),"",IF($D$1&lt;&gt;Ave!$AI$2,"",SUM(G48:N48))))</f>
        <v>749</v>
      </c>
      <c r="Q48" s="55">
        <f t="shared" si="0"/>
        <v>93.625</v>
      </c>
      <c r="R48" s="22">
        <f t="shared" si="1"/>
        <v>3</v>
      </c>
      <c r="S48" s="18"/>
      <c r="T48" s="18"/>
      <c r="U48" s="23">
        <f t="shared" si="2"/>
        <v>0</v>
      </c>
      <c r="V48" s="18"/>
      <c r="W48" s="18"/>
      <c r="X48" s="18"/>
    </row>
    <row r="49" spans="2:24" ht="15">
      <c r="B49" s="51">
        <v>45</v>
      </c>
      <c r="C49" s="51">
        <v>45</v>
      </c>
      <c r="D49" s="53" t="s">
        <v>141</v>
      </c>
      <c r="E49" s="53" t="s">
        <v>14</v>
      </c>
      <c r="F49" s="54">
        <v>7</v>
      </c>
      <c r="G49" s="54">
        <v>89</v>
      </c>
      <c r="H49" s="54">
        <v>80</v>
      </c>
      <c r="I49" s="54">
        <v>79</v>
      </c>
      <c r="J49" s="54">
        <v>70</v>
      </c>
      <c r="K49" s="54">
        <v>79</v>
      </c>
      <c r="L49" s="54">
        <v>78</v>
      </c>
      <c r="M49" s="54">
        <v>83</v>
      </c>
      <c r="N49" s="54">
        <v>69</v>
      </c>
      <c r="O49" s="21"/>
      <c r="P49" s="21">
        <f>IF(AND(B49&lt;&gt;"C",U49&gt;0),"",IF(AND(B49="C",U49&lt;&gt;5),"",IF($D$1&lt;&gt;Ave!$AI$2,"",SUM(G49:N49))))</f>
        <v>627</v>
      </c>
      <c r="Q49" s="55">
        <f t="shared" si="0"/>
        <v>78.375</v>
      </c>
      <c r="R49" s="22">
        <f t="shared" si="1"/>
        <v>24</v>
      </c>
      <c r="S49" s="18"/>
      <c r="T49" s="18"/>
      <c r="U49" s="23">
        <f t="shared" si="2"/>
        <v>0</v>
      </c>
      <c r="V49" s="18"/>
      <c r="W49" s="18"/>
      <c r="X49" s="18"/>
    </row>
    <row r="50" spans="2:24" ht="15">
      <c r="B50" s="51">
        <v>46</v>
      </c>
      <c r="C50" s="51">
        <v>46</v>
      </c>
      <c r="D50" s="53" t="s">
        <v>142</v>
      </c>
      <c r="E50" s="53" t="s">
        <v>14</v>
      </c>
      <c r="F50" s="54">
        <v>6</v>
      </c>
      <c r="G50" s="54">
        <v>50</v>
      </c>
      <c r="H50" s="54">
        <v>72</v>
      </c>
      <c r="I50" s="54">
        <v>63</v>
      </c>
      <c r="J50" s="54">
        <v>58</v>
      </c>
      <c r="K50" s="54">
        <v>54</v>
      </c>
      <c r="L50" s="54">
        <v>52</v>
      </c>
      <c r="M50" s="54">
        <v>77</v>
      </c>
      <c r="N50" s="54">
        <v>61</v>
      </c>
      <c r="O50" s="21"/>
      <c r="P50" s="21">
        <f>IF(AND(B50&lt;&gt;"C",U50&gt;0),"",IF(AND(B50="C",U50&lt;&gt;5),"",IF($D$1&lt;&gt;Ave!$AI$2,"",SUM(G50:N50))))</f>
        <v>487</v>
      </c>
      <c r="Q50" s="55">
        <f t="shared" si="0"/>
        <v>60.875</v>
      </c>
      <c r="R50" s="22">
        <f t="shared" si="1"/>
        <v>46</v>
      </c>
      <c r="S50" s="18"/>
      <c r="T50" s="18"/>
      <c r="U50" s="23">
        <f t="shared" si="2"/>
        <v>0</v>
      </c>
      <c r="V50" s="18"/>
      <c r="W50" s="18"/>
      <c r="X50" s="18"/>
    </row>
    <row r="51" spans="2:24" ht="15">
      <c r="B51" s="51">
        <v>47</v>
      </c>
      <c r="C51" s="51">
        <v>47</v>
      </c>
      <c r="D51" s="53" t="s">
        <v>143</v>
      </c>
      <c r="E51" s="53" t="s">
        <v>13</v>
      </c>
      <c r="F51" s="54">
        <v>7</v>
      </c>
      <c r="G51" s="54">
        <v>16</v>
      </c>
      <c r="H51" s="54">
        <v>11</v>
      </c>
      <c r="I51" s="54">
        <v>17</v>
      </c>
      <c r="J51" s="54">
        <v>17</v>
      </c>
      <c r="K51" s="54">
        <v>18</v>
      </c>
      <c r="L51" s="54">
        <v>24</v>
      </c>
      <c r="M51" s="54">
        <v>28</v>
      </c>
      <c r="N51" s="54">
        <v>44</v>
      </c>
      <c r="O51" s="21"/>
      <c r="P51" s="21">
        <f>IF(AND(B51&lt;&gt;"C",U51&gt;0),"",IF(AND(B51="C",U51&lt;&gt;5),"",IF($D$1&lt;&gt;Ave!$AI$2,"",SUM(G51:N51))))</f>
        <v>175</v>
      </c>
      <c r="Q51" s="55">
        <f t="shared" si="0"/>
        <v>21.875</v>
      </c>
      <c r="R51" s="22">
        <f t="shared" si="1"/>
        <v>50</v>
      </c>
      <c r="S51" s="18"/>
      <c r="T51" s="18"/>
      <c r="U51" s="23">
        <f t="shared" si="2"/>
        <v>0</v>
      </c>
      <c r="V51" s="18"/>
      <c r="W51" s="18"/>
      <c r="X51" s="18"/>
    </row>
    <row r="52" spans="2:24" ht="15">
      <c r="B52" s="51">
        <v>48</v>
      </c>
      <c r="C52" s="51">
        <v>48</v>
      </c>
      <c r="D52" s="53" t="s">
        <v>144</v>
      </c>
      <c r="E52" s="53" t="s">
        <v>13</v>
      </c>
      <c r="F52" s="54">
        <v>7</v>
      </c>
      <c r="G52" s="54">
        <v>95</v>
      </c>
      <c r="H52" s="54">
        <v>95</v>
      </c>
      <c r="I52" s="54">
        <v>91</v>
      </c>
      <c r="J52" s="54">
        <v>86</v>
      </c>
      <c r="K52" s="54">
        <v>96</v>
      </c>
      <c r="L52" s="54">
        <v>84</v>
      </c>
      <c r="M52" s="54">
        <v>92</v>
      </c>
      <c r="N52" s="54">
        <v>82</v>
      </c>
      <c r="O52" s="21"/>
      <c r="P52" s="21">
        <f>IF(AND(B52&lt;&gt;"C",U52&gt;0),"",IF(AND(B52="C",U52&lt;&gt;5),"",IF($D$1&lt;&gt;Ave!$AI$2,"",SUM(G52:N52))))</f>
        <v>721</v>
      </c>
      <c r="Q52" s="55">
        <f t="shared" si="0"/>
        <v>90.125</v>
      </c>
      <c r="R52" s="22">
        <f t="shared" si="1"/>
        <v>5</v>
      </c>
      <c r="S52" s="18"/>
      <c r="T52" s="18"/>
      <c r="U52" s="23">
        <f t="shared" si="2"/>
        <v>0</v>
      </c>
      <c r="V52" s="18"/>
      <c r="W52" s="18"/>
      <c r="X52" s="18"/>
    </row>
    <row r="53" spans="2:24" ht="15">
      <c r="B53" s="51">
        <v>49</v>
      </c>
      <c r="C53" s="51">
        <v>49</v>
      </c>
      <c r="D53" s="53" t="s">
        <v>145</v>
      </c>
      <c r="E53" s="53" t="s">
        <v>14</v>
      </c>
      <c r="F53" s="54">
        <v>7</v>
      </c>
      <c r="G53" s="54">
        <v>86</v>
      </c>
      <c r="H53" s="54">
        <v>76</v>
      </c>
      <c r="I53" s="54">
        <v>80</v>
      </c>
      <c r="J53" s="54">
        <v>78</v>
      </c>
      <c r="K53" s="54">
        <v>79</v>
      </c>
      <c r="L53" s="54">
        <v>76</v>
      </c>
      <c r="M53" s="54">
        <v>88</v>
      </c>
      <c r="N53" s="54">
        <v>68</v>
      </c>
      <c r="O53" s="21"/>
      <c r="P53" s="21">
        <f>IF(AND(B53&lt;&gt;"C",U53&gt;0),"",IF(AND(B53="C",U53&lt;&gt;5),"",IF($D$1&lt;&gt;Ave!$AI$2,"",SUM(G53:N53))))</f>
        <v>631</v>
      </c>
      <c r="Q53" s="55">
        <f t="shared" si="0"/>
        <v>78.875</v>
      </c>
      <c r="R53" s="22">
        <f t="shared" si="1"/>
        <v>23</v>
      </c>
      <c r="S53" s="18"/>
      <c r="T53" s="18"/>
      <c r="U53" s="23">
        <f t="shared" si="2"/>
        <v>0</v>
      </c>
      <c r="V53" s="18"/>
      <c r="W53" s="18"/>
      <c r="X53" s="18"/>
    </row>
    <row r="54" spans="2:24" ht="15">
      <c r="B54" s="51">
        <v>50</v>
      </c>
      <c r="C54" s="51">
        <v>50</v>
      </c>
      <c r="D54" s="53" t="s">
        <v>146</v>
      </c>
      <c r="E54" s="53" t="s">
        <v>14</v>
      </c>
      <c r="F54" s="54">
        <v>7</v>
      </c>
      <c r="G54" s="54">
        <v>85</v>
      </c>
      <c r="H54" s="54">
        <v>91</v>
      </c>
      <c r="I54" s="54">
        <v>96</v>
      </c>
      <c r="J54" s="54">
        <v>83</v>
      </c>
      <c r="K54" s="54">
        <v>93</v>
      </c>
      <c r="L54" s="54">
        <v>79</v>
      </c>
      <c r="M54" s="54">
        <v>85</v>
      </c>
      <c r="N54" s="54">
        <v>64</v>
      </c>
      <c r="O54" s="21"/>
      <c r="P54" s="21">
        <f>IF(AND(B54&lt;&gt;"C",U54&gt;0),"",IF(AND(B54="C",U54&lt;&gt;5),"",IF($D$1&lt;&gt;Ave!$AI$2,"",SUM(G54:N54))))</f>
        <v>676</v>
      </c>
      <c r="Q54" s="55">
        <f t="shared" si="0"/>
        <v>84.5</v>
      </c>
      <c r="R54" s="22">
        <f t="shared" si="1"/>
        <v>13</v>
      </c>
      <c r="S54" s="18"/>
      <c r="T54" s="18"/>
      <c r="U54" s="23">
        <f t="shared" si="2"/>
        <v>0</v>
      </c>
      <c r="V54" s="18"/>
      <c r="W54" s="18"/>
      <c r="X54" s="18"/>
    </row>
    <row r="55" spans="2:24" ht="15">
      <c r="B55" s="51">
        <v>51</v>
      </c>
      <c r="C55" s="51">
        <v>51</v>
      </c>
      <c r="D55" s="53"/>
      <c r="E55" s="53"/>
      <c r="F55" s="54"/>
      <c r="G55" s="54"/>
      <c r="H55" s="54"/>
      <c r="I55" s="54"/>
      <c r="J55" s="54"/>
      <c r="K55" s="54"/>
      <c r="L55" s="54"/>
      <c r="M55" s="54"/>
      <c r="N55" s="54"/>
      <c r="O55" s="21"/>
      <c r="P55" s="21" t="str">
        <f>IF(AND(B55&lt;&gt;"C",U55&gt;0),"",IF(AND(B55="C",U55&lt;&gt;5),"",IF($D$1&lt;&gt;Ave!$AI$2,"",SUM(G55:N55))))</f>
        <v/>
      </c>
      <c r="Q55" s="55" t="str">
        <f t="shared" si="0"/>
        <v/>
      </c>
      <c r="R55" s="22" t="str">
        <f t="shared" si="1"/>
        <v/>
      </c>
      <c r="S55" s="18"/>
      <c r="T55" s="18"/>
      <c r="U55" s="23">
        <f t="shared" si="2"/>
        <v>8</v>
      </c>
      <c r="V55" s="18"/>
      <c r="W55" s="18"/>
      <c r="X55" s="18"/>
    </row>
    <row r="56" spans="2:24" ht="15">
      <c r="B56" s="51">
        <v>52</v>
      </c>
      <c r="C56" s="51">
        <v>52</v>
      </c>
      <c r="D56" s="53"/>
      <c r="E56" s="53"/>
      <c r="F56" s="54"/>
      <c r="G56" s="54"/>
      <c r="H56" s="54"/>
      <c r="I56" s="54"/>
      <c r="J56" s="54"/>
      <c r="K56" s="54"/>
      <c r="L56" s="54"/>
      <c r="M56" s="54"/>
      <c r="N56" s="54"/>
      <c r="O56" s="21"/>
      <c r="P56" s="21" t="str">
        <f>IF(AND(B56&lt;&gt;"C",U56&gt;0),"",IF(AND(B56="C",U56&lt;&gt;5),"",IF($D$1&lt;&gt;Ave!$AI$2,"",SUM(G56:N56))))</f>
        <v/>
      </c>
      <c r="Q56" s="55" t="str">
        <f t="shared" si="0"/>
        <v/>
      </c>
      <c r="R56" s="22" t="str">
        <f t="shared" si="1"/>
        <v/>
      </c>
      <c r="S56" s="18"/>
      <c r="T56" s="18"/>
      <c r="U56" s="23">
        <f t="shared" si="2"/>
        <v>8</v>
      </c>
      <c r="V56" s="18"/>
      <c r="W56" s="18"/>
      <c r="X56" s="18"/>
    </row>
    <row r="57" spans="2:24" ht="15">
      <c r="B57" s="51">
        <v>53</v>
      </c>
      <c r="C57" s="51">
        <v>53</v>
      </c>
      <c r="D57" s="53"/>
      <c r="E57" s="53"/>
      <c r="F57" s="54"/>
      <c r="G57" s="54"/>
      <c r="H57" s="54"/>
      <c r="I57" s="54"/>
      <c r="J57" s="54"/>
      <c r="K57" s="54"/>
      <c r="L57" s="54"/>
      <c r="M57" s="54"/>
      <c r="N57" s="54"/>
      <c r="O57" s="21"/>
      <c r="P57" s="21" t="str">
        <f>IF(AND(B57&lt;&gt;"C",U57&gt;0),"",IF(AND(B57="C",U57&lt;&gt;5),"",IF($D$1&lt;&gt;Ave!$AI$2,"",SUM(G57:N57))))</f>
        <v/>
      </c>
      <c r="Q57" s="55" t="str">
        <f t="shared" si="0"/>
        <v/>
      </c>
      <c r="R57" s="22" t="str">
        <f t="shared" si="1"/>
        <v/>
      </c>
      <c r="S57" s="18"/>
      <c r="T57" s="18"/>
      <c r="U57" s="23">
        <f t="shared" si="2"/>
        <v>8</v>
      </c>
      <c r="V57" s="18"/>
      <c r="W57" s="18"/>
      <c r="X57" s="18"/>
    </row>
    <row r="58" spans="2:24" ht="15">
      <c r="B58" s="51">
        <v>54</v>
      </c>
      <c r="C58" s="51">
        <v>54</v>
      </c>
      <c r="D58" s="53"/>
      <c r="E58" s="53"/>
      <c r="F58" s="54"/>
      <c r="G58" s="54"/>
      <c r="H58" s="54"/>
      <c r="I58" s="54"/>
      <c r="J58" s="54"/>
      <c r="K58" s="54"/>
      <c r="L58" s="54"/>
      <c r="M58" s="54"/>
      <c r="N58" s="54"/>
      <c r="O58" s="21"/>
      <c r="P58" s="21" t="str">
        <f>IF(AND(B58&lt;&gt;"C",U58&gt;0),"",IF(AND(B58="C",U58&lt;&gt;5),"",IF($D$1&lt;&gt;Ave!$AI$2,"",SUM(G58:N58))))</f>
        <v/>
      </c>
      <c r="Q58" s="55" t="str">
        <f t="shared" si="0"/>
        <v/>
      </c>
      <c r="R58" s="22" t="str">
        <f t="shared" si="1"/>
        <v/>
      </c>
      <c r="S58" s="18"/>
      <c r="T58" s="18"/>
      <c r="U58" s="23">
        <f t="shared" si="2"/>
        <v>8</v>
      </c>
      <c r="V58" s="18"/>
      <c r="W58" s="18"/>
      <c r="X58" s="18"/>
    </row>
    <row r="59" spans="2:24" ht="15">
      <c r="B59" s="51">
        <v>55</v>
      </c>
      <c r="C59" s="51">
        <v>55</v>
      </c>
      <c r="D59" s="53"/>
      <c r="E59" s="53"/>
      <c r="F59" s="54"/>
      <c r="G59" s="54"/>
      <c r="H59" s="54"/>
      <c r="I59" s="54"/>
      <c r="J59" s="54"/>
      <c r="K59" s="54"/>
      <c r="L59" s="54"/>
      <c r="M59" s="54"/>
      <c r="N59" s="54"/>
      <c r="O59" s="21"/>
      <c r="P59" s="21" t="str">
        <f>IF(AND(B59&lt;&gt;"C",U59&gt;0),"",IF(AND(B59="C",U59&lt;&gt;5),"",IF($D$1&lt;&gt;Ave!$AI$2,"",SUM(G59:N59))))</f>
        <v/>
      </c>
      <c r="Q59" s="55" t="str">
        <f t="shared" si="0"/>
        <v/>
      </c>
      <c r="R59" s="22" t="str">
        <f t="shared" si="1"/>
        <v/>
      </c>
      <c r="S59" s="18"/>
      <c r="T59" s="18"/>
      <c r="U59" s="23">
        <f t="shared" si="2"/>
        <v>8</v>
      </c>
      <c r="V59" s="18"/>
      <c r="W59" s="18"/>
      <c r="X59" s="18"/>
    </row>
    <row r="60" spans="2:24" ht="15">
      <c r="B60" s="51">
        <v>56</v>
      </c>
      <c r="C60" s="51">
        <v>56</v>
      </c>
      <c r="D60" s="53"/>
      <c r="E60" s="53"/>
      <c r="F60" s="54"/>
      <c r="G60" s="54"/>
      <c r="H60" s="54"/>
      <c r="I60" s="54"/>
      <c r="J60" s="54"/>
      <c r="K60" s="54"/>
      <c r="L60" s="54"/>
      <c r="M60" s="54"/>
      <c r="N60" s="54"/>
      <c r="O60" s="21"/>
      <c r="P60" s="21" t="str">
        <f>IF(AND(B60&lt;&gt;"C",U60&gt;0),"",IF(AND(B60="C",U60&lt;&gt;5),"",IF($D$1&lt;&gt;Ave!$AI$2,"",SUM(G60:N60))))</f>
        <v/>
      </c>
      <c r="Q60" s="55" t="str">
        <f t="shared" si="0"/>
        <v/>
      </c>
      <c r="R60" s="22" t="str">
        <f t="shared" si="1"/>
        <v/>
      </c>
      <c r="S60" s="18"/>
      <c r="T60" s="18"/>
      <c r="U60" s="23">
        <f t="shared" si="2"/>
        <v>8</v>
      </c>
      <c r="V60" s="18"/>
      <c r="W60" s="18"/>
      <c r="X60" s="18"/>
    </row>
    <row r="61" spans="2:24" ht="15">
      <c r="B61" s="51">
        <v>57</v>
      </c>
      <c r="C61" s="51">
        <v>57</v>
      </c>
      <c r="D61" s="53"/>
      <c r="E61" s="51"/>
      <c r="F61" s="51"/>
      <c r="G61" s="54"/>
      <c r="H61" s="54"/>
      <c r="I61" s="54"/>
      <c r="J61" s="54"/>
      <c r="K61" s="54"/>
      <c r="L61" s="54"/>
      <c r="M61" s="54"/>
      <c r="N61" s="54"/>
      <c r="O61" s="21"/>
      <c r="P61" s="21" t="str">
        <f>IF(AND(B61&lt;&gt;"C",U61&gt;0),"",IF(AND(B61="C",U61&lt;&gt;5),"",IF($D$1&lt;&gt;Ave!$AI$2,"",SUM(G61:N61))))</f>
        <v/>
      </c>
      <c r="Q61" s="55" t="str">
        <f t="shared" si="0"/>
        <v/>
      </c>
      <c r="R61" s="22" t="str">
        <f t="shared" si="1"/>
        <v/>
      </c>
      <c r="S61" s="18"/>
      <c r="T61" s="18"/>
      <c r="U61" s="23">
        <f t="shared" si="2"/>
        <v>8</v>
      </c>
      <c r="V61" s="18"/>
      <c r="W61" s="18"/>
      <c r="X61" s="18"/>
    </row>
    <row r="62" spans="2:24" ht="15">
      <c r="B62" s="51">
        <v>58</v>
      </c>
      <c r="C62" s="51">
        <v>58</v>
      </c>
      <c r="D62" s="53"/>
      <c r="E62" s="51"/>
      <c r="F62" s="51"/>
      <c r="G62" s="54"/>
      <c r="H62" s="54"/>
      <c r="I62" s="54"/>
      <c r="J62" s="54"/>
      <c r="K62" s="54"/>
      <c r="L62" s="54"/>
      <c r="M62" s="54"/>
      <c r="N62" s="54"/>
      <c r="O62" s="21"/>
      <c r="P62" s="21" t="str">
        <f>IF(AND(B62&lt;&gt;"C",U62&gt;0),"",IF(AND(B62="C",U62&lt;&gt;5),"",IF($D$1&lt;&gt;Ave!$AI$2,"",SUM(G62:N62))))</f>
        <v/>
      </c>
      <c r="Q62" s="55" t="str">
        <f t="shared" si="0"/>
        <v/>
      </c>
      <c r="R62" s="22" t="str">
        <f t="shared" si="1"/>
        <v/>
      </c>
      <c r="S62" s="18"/>
      <c r="T62" s="18"/>
      <c r="U62" s="23">
        <f t="shared" si="2"/>
        <v>8</v>
      </c>
      <c r="V62" s="18"/>
      <c r="W62" s="18"/>
      <c r="X62" s="18"/>
    </row>
    <row r="63" spans="2:24" ht="15">
      <c r="B63" s="52">
        <v>59</v>
      </c>
      <c r="C63" s="51">
        <v>59</v>
      </c>
      <c r="D63" s="53"/>
      <c r="E63" s="51"/>
      <c r="F63" s="51"/>
      <c r="G63" s="54"/>
      <c r="H63" s="54"/>
      <c r="I63" s="54"/>
      <c r="J63" s="54"/>
      <c r="K63" s="54"/>
      <c r="L63" s="54"/>
      <c r="M63" s="54"/>
      <c r="N63" s="54"/>
      <c r="O63" s="21"/>
      <c r="P63" s="21" t="str">
        <f>IF(AND(B63&lt;&gt;"C",U63&gt;0),"",IF(AND(B63="C",U63&lt;&gt;5),"",IF($D$1&lt;&gt;Ave!$AI$2,"",SUM(G63:N63))))</f>
        <v/>
      </c>
      <c r="Q63" s="55" t="str">
        <f t="shared" si="0"/>
        <v/>
      </c>
      <c r="R63" s="22" t="str">
        <f t="shared" si="1"/>
        <v/>
      </c>
      <c r="S63" s="18"/>
      <c r="T63" s="18"/>
      <c r="U63" s="23">
        <f t="shared" si="2"/>
        <v>8</v>
      </c>
      <c r="V63" s="18"/>
      <c r="W63" s="18"/>
      <c r="X63" s="18"/>
    </row>
    <row r="64" spans="2:24" ht="15">
      <c r="B64" s="51">
        <v>60</v>
      </c>
      <c r="C64" s="51">
        <v>60</v>
      </c>
      <c r="D64" s="53"/>
      <c r="E64" s="51"/>
      <c r="F64" s="51"/>
      <c r="G64" s="54"/>
      <c r="H64" s="54"/>
      <c r="I64" s="54"/>
      <c r="J64" s="54"/>
      <c r="K64" s="54"/>
      <c r="L64" s="54"/>
      <c r="M64" s="54"/>
      <c r="N64" s="54"/>
      <c r="O64" s="21"/>
      <c r="P64" s="21" t="str">
        <f>IF(AND(B64&lt;&gt;"C",U64&gt;0),"",IF(AND(B64="C",U64&lt;&gt;5),"",IF($D$1&lt;&gt;Ave!$AI$2,"",SUM(G64:N64))))</f>
        <v/>
      </c>
      <c r="Q64" s="55" t="str">
        <f t="shared" si="0"/>
        <v/>
      </c>
      <c r="R64" s="22" t="str">
        <f t="shared" si="1"/>
        <v/>
      </c>
      <c r="S64" s="18"/>
      <c r="T64" s="18"/>
      <c r="U64" s="23">
        <f t="shared" si="2"/>
        <v>8</v>
      </c>
      <c r="V64" s="18"/>
      <c r="W64" s="18"/>
      <c r="X64" s="18"/>
    </row>
    <row r="65" spans="2:18" s="26" customFormat="1">
      <c r="B65" s="24"/>
      <c r="C65" s="25">
        <v>61</v>
      </c>
      <c r="P65" s="27"/>
      <c r="Q65" s="27"/>
      <c r="R65" s="24"/>
    </row>
    <row r="66" spans="2:18" s="26" customFormat="1">
      <c r="B66" s="24"/>
      <c r="C66" s="25">
        <v>62</v>
      </c>
      <c r="P66" s="27"/>
      <c r="Q66" s="27"/>
      <c r="R66" s="24"/>
    </row>
    <row r="67" spans="2:18" s="26" customFormat="1">
      <c r="B67" s="24"/>
      <c r="C67" s="25">
        <v>63</v>
      </c>
      <c r="P67" s="27"/>
      <c r="Q67" s="27"/>
      <c r="R67" s="24"/>
    </row>
    <row r="68" spans="2:18" s="26" customFormat="1">
      <c r="B68" s="24"/>
      <c r="C68" s="25">
        <v>64</v>
      </c>
      <c r="P68" s="27"/>
      <c r="Q68" s="27"/>
      <c r="R68" s="24"/>
    </row>
    <row r="69" spans="2:18" s="26" customFormat="1">
      <c r="B69" s="24"/>
      <c r="C69" s="25">
        <v>65</v>
      </c>
      <c r="P69" s="27"/>
      <c r="Q69" s="27"/>
      <c r="R69" s="24"/>
    </row>
    <row r="70" spans="2:18" s="26" customFormat="1">
      <c r="B70" s="24"/>
      <c r="C70" s="25">
        <v>66</v>
      </c>
      <c r="P70" s="27"/>
      <c r="Q70" s="27"/>
      <c r="R70" s="24"/>
    </row>
    <row r="71" spans="2:18" s="26" customFormat="1">
      <c r="B71" s="24"/>
      <c r="C71" s="25">
        <v>67</v>
      </c>
      <c r="P71" s="27"/>
      <c r="Q71" s="27"/>
      <c r="R71" s="24"/>
    </row>
    <row r="72" spans="2:18" s="26" customFormat="1">
      <c r="B72" s="24"/>
      <c r="C72" s="25">
        <v>68</v>
      </c>
      <c r="P72" s="27"/>
      <c r="Q72" s="27"/>
      <c r="R72" s="24"/>
    </row>
    <row r="73" spans="2:18" s="26" customFormat="1">
      <c r="B73" s="24"/>
      <c r="C73" s="25">
        <v>69</v>
      </c>
      <c r="P73" s="27"/>
      <c r="Q73" s="27"/>
      <c r="R73" s="24"/>
    </row>
    <row r="74" spans="2:18" s="26" customFormat="1">
      <c r="B74" s="24"/>
      <c r="C74" s="25">
        <v>70</v>
      </c>
      <c r="P74" s="27"/>
      <c r="Q74" s="27"/>
      <c r="R74" s="24"/>
    </row>
    <row r="75" spans="2:18" s="26" customFormat="1">
      <c r="B75" s="24"/>
      <c r="C75" s="25">
        <v>71</v>
      </c>
      <c r="P75" s="27"/>
      <c r="Q75" s="27"/>
      <c r="R75" s="24"/>
    </row>
    <row r="76" spans="2:18" s="26" customFormat="1">
      <c r="B76" s="24"/>
      <c r="C76" s="25">
        <v>72</v>
      </c>
      <c r="P76" s="27"/>
      <c r="Q76" s="27"/>
      <c r="R76" s="24"/>
    </row>
    <row r="77" spans="2:18" s="26" customFormat="1">
      <c r="B77" s="24"/>
      <c r="C77" s="25">
        <v>73</v>
      </c>
      <c r="P77" s="27"/>
      <c r="Q77" s="27"/>
      <c r="R77" s="24"/>
    </row>
    <row r="78" spans="2:18" s="26" customFormat="1">
      <c r="B78" s="24"/>
      <c r="C78" s="25">
        <v>74</v>
      </c>
      <c r="P78" s="27"/>
      <c r="Q78" s="27"/>
      <c r="R78" s="24"/>
    </row>
    <row r="79" spans="2:18" s="26" customFormat="1">
      <c r="B79" s="24"/>
      <c r="C79" s="25">
        <v>75</v>
      </c>
      <c r="P79" s="27"/>
      <c r="Q79" s="27"/>
      <c r="R79" s="24"/>
    </row>
    <row r="80" spans="2:18" s="26" customFormat="1">
      <c r="B80" s="24"/>
      <c r="C80" s="25">
        <v>76</v>
      </c>
      <c r="P80" s="27"/>
      <c r="Q80" s="27"/>
      <c r="R80" s="24"/>
    </row>
    <row r="81" spans="2:41" s="26" customFormat="1">
      <c r="B81" s="24"/>
      <c r="C81" s="25">
        <v>77</v>
      </c>
      <c r="P81" s="27"/>
      <c r="Q81" s="27"/>
      <c r="R81" s="24"/>
    </row>
    <row r="82" spans="2:41" s="26" customFormat="1">
      <c r="B82" s="24"/>
      <c r="C82" s="25">
        <v>78</v>
      </c>
      <c r="P82" s="27"/>
      <c r="Q82" s="27"/>
      <c r="R82" s="24"/>
    </row>
    <row r="83" spans="2:41" s="26" customFormat="1">
      <c r="B83" s="24"/>
      <c r="C83" s="25">
        <v>79</v>
      </c>
      <c r="P83" s="27"/>
      <c r="Q83" s="27"/>
      <c r="R83" s="24"/>
    </row>
    <row r="84" spans="2:41" s="26" customFormat="1">
      <c r="B84" s="24"/>
      <c r="C84" s="25">
        <v>80</v>
      </c>
      <c r="P84" s="27"/>
      <c r="Q84" s="27"/>
      <c r="R84" s="24"/>
    </row>
    <row r="85" spans="2:41">
      <c r="B85" s="19"/>
      <c r="C85" s="1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AH85" s="18"/>
      <c r="AI85" s="18"/>
      <c r="AJ85" s="18"/>
      <c r="AK85" s="18"/>
      <c r="AL85" s="18"/>
      <c r="AM85" s="18"/>
      <c r="AN85" s="18"/>
      <c r="AO85" s="18"/>
    </row>
    <row r="86" spans="2:41">
      <c r="B86" s="19"/>
      <c r="C86" s="1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AH86" s="18"/>
      <c r="AI86" s="18"/>
      <c r="AJ86" s="18"/>
      <c r="AK86" s="18"/>
      <c r="AL86" s="18"/>
      <c r="AM86" s="18"/>
      <c r="AN86" s="18"/>
      <c r="AO86" s="18"/>
    </row>
    <row r="87" spans="2:41">
      <c r="B87" s="19"/>
      <c r="C87" s="1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AH87" s="18"/>
      <c r="AI87" s="18"/>
      <c r="AJ87" s="18"/>
      <c r="AK87" s="18"/>
      <c r="AL87" s="18"/>
      <c r="AM87" s="18"/>
      <c r="AN87" s="18"/>
      <c r="AO87" s="18"/>
    </row>
    <row r="88" spans="2:41">
      <c r="B88" s="19"/>
      <c r="C88" s="1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AH88" s="18"/>
      <c r="AI88" s="18"/>
      <c r="AJ88" s="18"/>
      <c r="AK88" s="18"/>
      <c r="AL88" s="18"/>
      <c r="AM88" s="18"/>
      <c r="AN88" s="18"/>
      <c r="AO88" s="18"/>
    </row>
    <row r="89" spans="2:41">
      <c r="B89" s="19"/>
      <c r="C89" s="1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AH89" s="18"/>
      <c r="AI89" s="18"/>
      <c r="AJ89" s="18"/>
      <c r="AK89" s="18"/>
      <c r="AL89" s="18"/>
      <c r="AM89" s="18"/>
      <c r="AN89" s="18"/>
      <c r="AO89" s="18"/>
    </row>
    <row r="90" spans="2:41">
      <c r="B90" s="19"/>
      <c r="C90" s="1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AH90" s="18"/>
      <c r="AI90" s="18"/>
      <c r="AJ90" s="18"/>
      <c r="AK90" s="18"/>
      <c r="AL90" s="18"/>
      <c r="AM90" s="18"/>
      <c r="AN90" s="18"/>
      <c r="AO90" s="18"/>
    </row>
    <row r="91" spans="2:41">
      <c r="B91" s="19"/>
      <c r="C91" s="1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AH91" s="18"/>
      <c r="AI91" s="18"/>
      <c r="AJ91" s="18"/>
      <c r="AK91" s="18"/>
      <c r="AL91" s="18"/>
      <c r="AM91" s="18"/>
      <c r="AN91" s="18"/>
      <c r="AO91" s="18"/>
    </row>
    <row r="92" spans="2:41">
      <c r="B92" s="19"/>
      <c r="C92" s="1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AH92" s="18"/>
      <c r="AI92" s="18"/>
      <c r="AJ92" s="18"/>
      <c r="AK92" s="18"/>
      <c r="AL92" s="18"/>
      <c r="AM92" s="18"/>
      <c r="AN92" s="18"/>
      <c r="AO92" s="18"/>
    </row>
    <row r="93" spans="2:41">
      <c r="B93" s="19"/>
      <c r="C93" s="1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AH93" s="18"/>
      <c r="AI93" s="18"/>
      <c r="AJ93" s="18"/>
      <c r="AK93" s="18"/>
      <c r="AL93" s="18"/>
      <c r="AM93" s="18"/>
      <c r="AN93" s="18"/>
      <c r="AO93" s="18"/>
    </row>
    <row r="94" spans="2:41">
      <c r="B94" s="19"/>
      <c r="C94" s="1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AH94" s="18"/>
      <c r="AI94" s="18"/>
      <c r="AJ94" s="18"/>
      <c r="AK94" s="18"/>
      <c r="AL94" s="18"/>
      <c r="AM94" s="18"/>
      <c r="AN94" s="18"/>
      <c r="AO94" s="18"/>
    </row>
    <row r="95" spans="2:41">
      <c r="B95" s="19"/>
      <c r="C95" s="1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AH95" s="18"/>
      <c r="AI95" s="18"/>
      <c r="AJ95" s="18"/>
      <c r="AK95" s="18"/>
      <c r="AL95" s="18"/>
      <c r="AM95" s="18"/>
      <c r="AN95" s="18"/>
      <c r="AO95" s="18"/>
    </row>
    <row r="96" spans="2:41">
      <c r="B96" s="19"/>
      <c r="C96" s="1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AH96" s="18"/>
      <c r="AI96" s="18"/>
      <c r="AJ96" s="18"/>
      <c r="AK96" s="18"/>
      <c r="AL96" s="18"/>
      <c r="AM96" s="18"/>
      <c r="AN96" s="18"/>
      <c r="AO96" s="18"/>
    </row>
    <row r="97" spans="2:41">
      <c r="B97" s="19"/>
      <c r="C97" s="1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AH97" s="18"/>
      <c r="AI97" s="18"/>
      <c r="AJ97" s="18"/>
      <c r="AK97" s="18"/>
      <c r="AL97" s="18"/>
      <c r="AM97" s="18"/>
      <c r="AN97" s="18"/>
      <c r="AO97" s="18"/>
    </row>
    <row r="98" spans="2:41">
      <c r="B98" s="19"/>
      <c r="C98" s="1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AH98" s="18"/>
      <c r="AI98" s="18"/>
      <c r="AJ98" s="18"/>
      <c r="AK98" s="18"/>
      <c r="AL98" s="18"/>
      <c r="AM98" s="18"/>
      <c r="AN98" s="18"/>
      <c r="AO98" s="18"/>
    </row>
    <row r="99" spans="2:41">
      <c r="B99" s="19"/>
      <c r="C99" s="1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AH99" s="18"/>
      <c r="AI99" s="18"/>
      <c r="AJ99" s="18"/>
      <c r="AK99" s="18"/>
      <c r="AL99" s="18"/>
      <c r="AM99" s="18"/>
      <c r="AN99" s="18"/>
      <c r="AO99" s="18"/>
    </row>
    <row r="100" spans="2:41">
      <c r="B100" s="19"/>
      <c r="C100" s="1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AH100" s="18"/>
      <c r="AI100" s="18"/>
      <c r="AJ100" s="18"/>
      <c r="AK100" s="18"/>
      <c r="AL100" s="18"/>
      <c r="AM100" s="18"/>
      <c r="AN100" s="18"/>
      <c r="AO100" s="18"/>
    </row>
    <row r="101" spans="2:41">
      <c r="B101" s="19"/>
      <c r="C101" s="1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AH101" s="18"/>
      <c r="AI101" s="18"/>
      <c r="AJ101" s="18"/>
      <c r="AK101" s="18"/>
      <c r="AL101" s="18"/>
      <c r="AM101" s="18"/>
      <c r="AN101" s="18"/>
      <c r="AO101" s="18"/>
    </row>
    <row r="102" spans="2:41">
      <c r="B102" s="19"/>
      <c r="C102" s="1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AH102" s="18"/>
      <c r="AI102" s="18"/>
      <c r="AJ102" s="18"/>
      <c r="AK102" s="18"/>
      <c r="AL102" s="18"/>
      <c r="AM102" s="18"/>
      <c r="AN102" s="18"/>
      <c r="AO102" s="18"/>
    </row>
    <row r="103" spans="2:41">
      <c r="B103" s="19"/>
      <c r="C103" s="1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AH103" s="18"/>
      <c r="AI103" s="18"/>
      <c r="AJ103" s="18"/>
      <c r="AK103" s="18"/>
      <c r="AL103" s="18"/>
      <c r="AM103" s="18"/>
      <c r="AN103" s="18"/>
      <c r="AO103" s="18"/>
    </row>
    <row r="104" spans="2:41">
      <c r="B104" s="19"/>
      <c r="C104" s="1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AH104" s="18"/>
      <c r="AI104" s="18"/>
      <c r="AJ104" s="18"/>
      <c r="AK104" s="18"/>
      <c r="AL104" s="18"/>
      <c r="AM104" s="18"/>
      <c r="AN104" s="18"/>
      <c r="AO104" s="18"/>
    </row>
    <row r="105" spans="2:41">
      <c r="B105" s="19"/>
      <c r="C105" s="1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AH105" s="18"/>
      <c r="AI105" s="18"/>
      <c r="AJ105" s="18"/>
      <c r="AK105" s="18"/>
      <c r="AL105" s="18"/>
      <c r="AM105" s="18"/>
      <c r="AN105" s="18"/>
      <c r="AO105" s="18"/>
    </row>
    <row r="106" spans="2:41">
      <c r="B106" s="19"/>
      <c r="C106" s="1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AH106" s="18"/>
      <c r="AI106" s="18"/>
      <c r="AJ106" s="18"/>
      <c r="AK106" s="18"/>
      <c r="AL106" s="18"/>
      <c r="AM106" s="18"/>
      <c r="AN106" s="18"/>
      <c r="AO106" s="18"/>
    </row>
    <row r="107" spans="2:41">
      <c r="B107" s="19"/>
      <c r="C107" s="1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AH107" s="18"/>
      <c r="AI107" s="18"/>
      <c r="AJ107" s="18"/>
      <c r="AK107" s="18"/>
      <c r="AL107" s="18"/>
      <c r="AM107" s="18"/>
      <c r="AN107" s="18"/>
      <c r="AO107" s="18"/>
    </row>
    <row r="108" spans="2:41">
      <c r="B108" s="19"/>
      <c r="C108" s="1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AH108" s="18"/>
      <c r="AI108" s="18"/>
      <c r="AJ108" s="18"/>
      <c r="AK108" s="18"/>
      <c r="AL108" s="18"/>
      <c r="AM108" s="18"/>
      <c r="AN108" s="18"/>
      <c r="AO108" s="18"/>
    </row>
    <row r="109" spans="2:41">
      <c r="B109" s="19"/>
      <c r="C109" s="1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AH109" s="18"/>
      <c r="AI109" s="18"/>
      <c r="AJ109" s="18"/>
      <c r="AK109" s="18"/>
      <c r="AL109" s="18"/>
      <c r="AM109" s="18"/>
      <c r="AN109" s="18"/>
      <c r="AO109" s="18"/>
    </row>
    <row r="110" spans="2:41">
      <c r="B110" s="19"/>
      <c r="C110" s="1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AH110" s="18"/>
      <c r="AI110" s="18"/>
      <c r="AJ110" s="18"/>
      <c r="AK110" s="18"/>
      <c r="AL110" s="18"/>
      <c r="AM110" s="18"/>
      <c r="AN110" s="18"/>
      <c r="AO110" s="18"/>
    </row>
    <row r="111" spans="2:41">
      <c r="B111" s="19"/>
      <c r="C111" s="1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AH111" s="18"/>
      <c r="AI111" s="18"/>
      <c r="AJ111" s="18"/>
      <c r="AK111" s="18"/>
      <c r="AL111" s="18"/>
      <c r="AM111" s="18"/>
      <c r="AN111" s="18"/>
      <c r="AO111" s="18"/>
    </row>
    <row r="112" spans="2:41">
      <c r="B112" s="19"/>
      <c r="C112" s="1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AH112" s="18"/>
      <c r="AI112" s="18"/>
      <c r="AJ112" s="18"/>
      <c r="AK112" s="18"/>
      <c r="AL112" s="18"/>
      <c r="AM112" s="18"/>
      <c r="AN112" s="18"/>
      <c r="AO112" s="18"/>
    </row>
    <row r="113" spans="2:41">
      <c r="B113" s="19"/>
      <c r="C113" s="1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AH113" s="18"/>
      <c r="AI113" s="18"/>
      <c r="AJ113" s="18"/>
      <c r="AK113" s="18"/>
      <c r="AL113" s="18"/>
      <c r="AM113" s="18"/>
      <c r="AN113" s="18"/>
      <c r="AO113" s="18"/>
    </row>
    <row r="114" spans="2:41">
      <c r="B114" s="19"/>
      <c r="C114" s="1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AH114" s="18"/>
      <c r="AI114" s="18"/>
      <c r="AJ114" s="18"/>
      <c r="AK114" s="18"/>
      <c r="AL114" s="18"/>
      <c r="AM114" s="18"/>
      <c r="AN114" s="18"/>
      <c r="AO114" s="18"/>
    </row>
    <row r="115" spans="2:41">
      <c r="B115" s="19"/>
      <c r="C115" s="1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AH115" s="18"/>
      <c r="AI115" s="18"/>
      <c r="AJ115" s="18"/>
      <c r="AK115" s="18"/>
      <c r="AL115" s="18"/>
      <c r="AM115" s="18"/>
      <c r="AN115" s="18"/>
      <c r="AO115" s="18"/>
    </row>
    <row r="116" spans="2:41">
      <c r="B116" s="19"/>
      <c r="C116" s="1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</row>
    <row r="117" spans="2:41">
      <c r="B117" s="19"/>
      <c r="C117" s="1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</row>
    <row r="118" spans="2:41">
      <c r="B118" s="19"/>
      <c r="C118" s="1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</row>
    <row r="119" spans="2:41">
      <c r="B119" s="19"/>
      <c r="C119" s="1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</row>
  </sheetData>
  <sheetProtection sheet="1" objects="1" scenarios="1"/>
  <mergeCells count="10">
    <mergeCell ref="R3:R4"/>
    <mergeCell ref="P3:P4"/>
    <mergeCell ref="Q3:Q4"/>
    <mergeCell ref="B3:B4"/>
    <mergeCell ref="D3:D4"/>
    <mergeCell ref="E3:E4"/>
    <mergeCell ref="F3:F4"/>
    <mergeCell ref="G3:N3"/>
    <mergeCell ref="O3:O4"/>
    <mergeCell ref="C3:C4"/>
  </mergeCells>
  <conditionalFormatting sqref="E26:N27 E29:N60">
    <cfRule type="expression" dxfId="536" priority="2">
      <formula>"$P4&gt;=50"</formula>
    </cfRule>
  </conditionalFormatting>
  <conditionalFormatting sqref="G5:N64">
    <cfRule type="cellIs" dxfId="535" priority="3" operator="between">
      <formula>0.0001</formula>
      <formula>49.999</formula>
    </cfRule>
  </conditionalFormatting>
  <conditionalFormatting sqref="G52:N52">
    <cfRule type="expression" dxfId="534" priority="1">
      <formula>"$P4&gt;=50"</formula>
    </cfRule>
  </conditionalFormatting>
  <conditionalFormatting sqref="Q5:Q64">
    <cfRule type="cellIs" dxfId="533" priority="4" operator="between">
      <formula>0.0001</formula>
      <formula>49.999</formula>
    </cfRule>
  </conditionalFormatting>
  <dataValidations count="1">
    <dataValidation type="list" allowBlank="1" showInputMessage="1" showErrorMessage="1" sqref="E5:E64">
      <formula1>$X$5:$X$6</formula1>
    </dataValidation>
  </dataValidations>
  <pageMargins left="0.7" right="0.7" top="0.75" bottom="0.75" header="0.3" footer="0.3"/>
  <pageSetup paperSize="9" orientation="portrait" horizontalDpi="4294967295" verticalDpi="4294967295" r:id="rId1"/>
  <ignoredErrors>
    <ignoredError sqref="U5:U64 P5:P6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O119"/>
  <sheetViews>
    <sheetView showZeros="0" workbookViewId="0">
      <selection activeCell="O12" sqref="O12"/>
    </sheetView>
  </sheetViews>
  <sheetFormatPr defaultColWidth="8.85546875" defaultRowHeight="12.75"/>
  <cols>
    <col min="1" max="1" width="8.85546875" style="26"/>
    <col min="2" max="2" width="4.42578125" style="28" bestFit="1" customWidth="1"/>
    <col min="3" max="3" width="7.28515625" style="28" hidden="1" customWidth="1"/>
    <col min="4" max="4" width="25.7109375" style="20" customWidth="1"/>
    <col min="5" max="5" width="3.7109375" style="20" customWidth="1"/>
    <col min="6" max="6" width="4.140625" style="20" bestFit="1" customWidth="1"/>
    <col min="7" max="7" width="8.28515625" style="20" bestFit="1" customWidth="1"/>
    <col min="8" max="8" width="7.28515625" style="20" bestFit="1" customWidth="1"/>
    <col min="9" max="9" width="6.5703125" style="20" bestFit="1" customWidth="1"/>
    <col min="10" max="10" width="7.28515625" style="20" bestFit="1" customWidth="1"/>
    <col min="11" max="11" width="5.140625" style="20" customWidth="1"/>
    <col min="12" max="12" width="10.28515625" style="20" customWidth="1"/>
    <col min="13" max="13" width="5" style="20" customWidth="1"/>
    <col min="14" max="14" width="5.140625" style="20" bestFit="1" customWidth="1"/>
    <col min="15" max="15" width="6.28515625" style="20" customWidth="1"/>
    <col min="16" max="16" width="7" style="20" customWidth="1"/>
    <col min="17" max="17" width="7.140625" style="20" customWidth="1"/>
    <col min="18" max="18" width="5.42578125" style="20" customWidth="1"/>
    <col min="19" max="19" width="6" style="20" hidden="1" customWidth="1"/>
    <col min="20" max="20" width="4.7109375" style="20" hidden="1" customWidth="1"/>
    <col min="21" max="21" width="11.5703125" style="20" hidden="1" customWidth="1"/>
    <col min="22" max="34" width="8.85546875" style="26"/>
    <col min="35" max="16384" width="8.85546875" style="20"/>
  </cols>
  <sheetData>
    <row r="1" spans="2:21" s="29" customFormat="1">
      <c r="B1" s="30"/>
      <c r="C1" s="30"/>
      <c r="D1" s="31" t="str">
        <f>'S1'!D1</f>
        <v>Selam</v>
      </c>
      <c r="E1" s="29" t="str">
        <f>'S1'!E1</f>
        <v>Elementary and Middel School</v>
      </c>
      <c r="L1" s="29" t="s">
        <v>27</v>
      </c>
    </row>
    <row r="2" spans="2:21" s="26" customFormat="1">
      <c r="B2" s="24"/>
      <c r="C2" s="24"/>
      <c r="G2" s="26" t="str">
        <f>'S1'!G2</f>
        <v>Grade</v>
      </c>
      <c r="J2" s="26" t="str">
        <f>'S1'!J2</f>
        <v>Section</v>
      </c>
    </row>
    <row r="3" spans="2:21">
      <c r="B3" s="162" t="str">
        <f>'S1'!B3:B4</f>
        <v>NO.</v>
      </c>
      <c r="C3" s="160" t="str">
        <f>'S1'!C3:C4</f>
        <v>Reg No.</v>
      </c>
      <c r="D3" s="162" t="str">
        <f>'S1'!D3:D4</f>
        <v>Students Name</v>
      </c>
      <c r="E3" s="162" t="str">
        <f>'S1'!E3:E4</f>
        <v>Sex</v>
      </c>
      <c r="F3" s="162" t="str">
        <f>'S1'!F3:F4</f>
        <v>Age</v>
      </c>
      <c r="G3" s="162" t="str">
        <f>'S1'!G3:N3</f>
        <v>Subjects</v>
      </c>
      <c r="H3" s="162"/>
      <c r="I3" s="162"/>
      <c r="J3" s="162"/>
      <c r="K3" s="162"/>
      <c r="L3" s="162"/>
      <c r="M3" s="162"/>
      <c r="N3" s="162"/>
      <c r="O3" s="160" t="str">
        <f>'S1'!O3:O4</f>
        <v>Cnduct</v>
      </c>
      <c r="P3" s="160" t="str">
        <f>'S1'!P3:P4</f>
        <v>Sum</v>
      </c>
      <c r="Q3" s="160" t="str">
        <f>'S1'!Q3:Q4</f>
        <v>Ave</v>
      </c>
      <c r="R3" s="160" t="str">
        <f>'S1'!R3:R4</f>
        <v>Rank</v>
      </c>
      <c r="S3" s="18"/>
      <c r="T3" s="18"/>
      <c r="U3" s="18"/>
    </row>
    <row r="4" spans="2:21">
      <c r="B4" s="162"/>
      <c r="C4" s="161"/>
      <c r="D4" s="162"/>
      <c r="E4" s="162"/>
      <c r="F4" s="162"/>
      <c r="G4" s="21" t="str">
        <f>'S1'!G4</f>
        <v>Amharic</v>
      </c>
      <c r="H4" s="21" t="str">
        <f>'S1'!H4</f>
        <v>English</v>
      </c>
      <c r="I4" s="21" t="str">
        <f>'S1'!I4</f>
        <v>Arabic</v>
      </c>
      <c r="J4" s="21" t="str">
        <f>'S1'!J4</f>
        <v>Maths</v>
      </c>
      <c r="K4" s="21" t="str">
        <f>'S1'!K4</f>
        <v>E.S</v>
      </c>
      <c r="L4" s="21" t="str">
        <f>'S1'!L4</f>
        <v>Moral Edu</v>
      </c>
      <c r="M4" s="21" t="str">
        <f>'S1'!M4</f>
        <v>Art</v>
      </c>
      <c r="N4" s="21" t="str">
        <f>'S1'!N4</f>
        <v>HPE</v>
      </c>
      <c r="O4" s="161"/>
      <c r="P4" s="161"/>
      <c r="Q4" s="161"/>
      <c r="R4" s="161"/>
      <c r="S4" s="18"/>
      <c r="T4" s="18"/>
      <c r="U4" s="18"/>
    </row>
    <row r="5" spans="2:21">
      <c r="B5" s="21">
        <f>'S1'!B5</f>
        <v>1</v>
      </c>
      <c r="C5" s="21">
        <f>'S1'!C5</f>
        <v>0</v>
      </c>
      <c r="D5" s="32" t="str">
        <f>'S1'!D5</f>
        <v>ሀኒፋ አብዱረህማን አረጋ</v>
      </c>
      <c r="E5" s="21" t="str">
        <f>'S1'!E5</f>
        <v>F</v>
      </c>
      <c r="F5" s="21">
        <f>'S1'!F5</f>
        <v>7</v>
      </c>
      <c r="G5" s="51">
        <v>100</v>
      </c>
      <c r="H5" s="51">
        <v>100</v>
      </c>
      <c r="I5" s="51">
        <v>98</v>
      </c>
      <c r="J5" s="51">
        <v>99</v>
      </c>
      <c r="K5" s="51">
        <v>96</v>
      </c>
      <c r="L5" s="51">
        <v>93</v>
      </c>
      <c r="M5" s="51">
        <v>100</v>
      </c>
      <c r="N5" s="51">
        <v>99</v>
      </c>
      <c r="O5" s="21"/>
      <c r="P5" s="21">
        <f>IF(AND(B5&lt;&gt;"C",U5&gt;0),"",IF(AND(B5="C",U5&lt;&gt;5),"",IF('S1'!$D$1&lt;&gt;Ave!$AI$2,"",SUM(G5:N5))))</f>
        <v>785</v>
      </c>
      <c r="Q5" s="55">
        <f>IF(AND(B5&lt;&gt;"C",U5&gt;0),"",IF(AND(B5="C",U5&lt;&gt;5),"",IF(AND(B5="C",U5=5),P5/4,P5/8)))</f>
        <v>98.125</v>
      </c>
      <c r="R5" s="22">
        <f t="shared" ref="R5:R36" si="0">IF(AND(B5&lt;&gt;"C",U5&gt;0),"",IF(AND(B5="C",U5&lt;&gt;5),"",RANK(Q5,$Q$5:$Q$64)))</f>
        <v>1</v>
      </c>
      <c r="S5" s="18"/>
      <c r="T5" s="18"/>
      <c r="U5" s="18">
        <f>COUNTIF(G5:N5,"")</f>
        <v>0</v>
      </c>
    </row>
    <row r="6" spans="2:21">
      <c r="B6" s="21">
        <f>'S1'!B6</f>
        <v>2</v>
      </c>
      <c r="C6" s="21">
        <f>'S1'!C6</f>
        <v>0</v>
      </c>
      <c r="D6" s="32" t="str">
        <f>'S1'!D6</f>
        <v>ሀያት አህመድ ጌታሁን</v>
      </c>
      <c r="E6" s="21" t="str">
        <f>'S1'!E6</f>
        <v>F</v>
      </c>
      <c r="F6" s="21">
        <f>'S1'!F6</f>
        <v>7</v>
      </c>
      <c r="G6" s="51">
        <v>63</v>
      </c>
      <c r="H6" s="51">
        <v>64</v>
      </c>
      <c r="I6" s="51">
        <v>62</v>
      </c>
      <c r="J6" s="51">
        <v>62</v>
      </c>
      <c r="K6" s="51">
        <v>72</v>
      </c>
      <c r="L6" s="51">
        <v>67</v>
      </c>
      <c r="M6" s="51">
        <v>85</v>
      </c>
      <c r="N6" s="51">
        <v>89</v>
      </c>
      <c r="O6" s="21"/>
      <c r="P6" s="21">
        <f>IF(AND(B6&lt;&gt;"C",U6&gt;0),"",IF(AND(B6="C",U6&lt;&gt;5),"",IF('S1'!$D$1&lt;&gt;Ave!$AI$2,"",SUM(G6:N6))))</f>
        <v>564</v>
      </c>
      <c r="Q6" s="55">
        <f t="shared" ref="Q6:Q64" si="1">IF(AND(B6&lt;&gt;"C",U6&gt;0),"",IF(AND(B6="C",U6&lt;&gt;5),"",IF(AND(B6="C",U6=5),P6/4,P6/8)))</f>
        <v>70.5</v>
      </c>
      <c r="R6" s="22">
        <f t="shared" si="0"/>
        <v>26</v>
      </c>
      <c r="S6" s="18"/>
      <c r="T6" s="18"/>
      <c r="U6" s="18">
        <f t="shared" ref="U6:U64" si="2">COUNTIF(G6:N6,"")</f>
        <v>0</v>
      </c>
    </row>
    <row r="7" spans="2:21">
      <c r="B7" s="21">
        <f>'S1'!B7</f>
        <v>3</v>
      </c>
      <c r="C7" s="21">
        <f>'S1'!C7</f>
        <v>0</v>
      </c>
      <c r="D7" s="32" t="str">
        <f>'S1'!D7</f>
        <v>ሀያት ጀማል አብዱ</v>
      </c>
      <c r="E7" s="21" t="str">
        <f>'S1'!E7</f>
        <v>F</v>
      </c>
      <c r="F7" s="21">
        <f>'S1'!F7</f>
        <v>7</v>
      </c>
      <c r="G7" s="51">
        <v>92</v>
      </c>
      <c r="H7" s="51">
        <v>68</v>
      </c>
      <c r="I7" s="51">
        <v>95</v>
      </c>
      <c r="J7" s="51">
        <v>80</v>
      </c>
      <c r="K7" s="51">
        <v>96</v>
      </c>
      <c r="L7" s="51">
        <v>94</v>
      </c>
      <c r="M7" s="51">
        <v>93</v>
      </c>
      <c r="N7" s="51">
        <v>84</v>
      </c>
      <c r="O7" s="21"/>
      <c r="P7" s="21">
        <f>IF(AND(B7&lt;&gt;"C",U7&gt;0),"",IF(AND(B7="C",U7&lt;&gt;5),"",IF('S1'!$D$1&lt;&gt;Ave!$AI$2,"",SUM(G7:N7))))</f>
        <v>702</v>
      </c>
      <c r="Q7" s="55">
        <f t="shared" si="1"/>
        <v>87.75</v>
      </c>
      <c r="R7" s="22">
        <f t="shared" si="0"/>
        <v>6</v>
      </c>
      <c r="S7" s="18"/>
      <c r="T7" s="18"/>
      <c r="U7" s="18">
        <f t="shared" si="2"/>
        <v>0</v>
      </c>
    </row>
    <row r="8" spans="2:21">
      <c r="B8" s="21">
        <f>'S1'!B8</f>
        <v>4</v>
      </c>
      <c r="C8" s="21">
        <f>'S1'!C8</f>
        <v>0</v>
      </c>
      <c r="D8" s="32" t="str">
        <f>'S1'!D8</f>
        <v>መንሱር እሸቱ ይመር</v>
      </c>
      <c r="E8" s="21" t="str">
        <f>'S1'!E8</f>
        <v>M</v>
      </c>
      <c r="F8" s="21">
        <f>'S1'!F8</f>
        <v>7</v>
      </c>
      <c r="G8" s="51">
        <v>88</v>
      </c>
      <c r="H8" s="51">
        <v>69</v>
      </c>
      <c r="I8" s="51">
        <v>78</v>
      </c>
      <c r="J8" s="51">
        <v>74</v>
      </c>
      <c r="K8" s="51">
        <v>83</v>
      </c>
      <c r="L8" s="51">
        <v>85</v>
      </c>
      <c r="M8" s="51">
        <v>86</v>
      </c>
      <c r="N8" s="51">
        <v>92</v>
      </c>
      <c r="O8" s="21"/>
      <c r="P8" s="21">
        <f>IF(AND(B8&lt;&gt;"C",U8&gt;0),"",IF(AND(B8="C",U8&lt;&gt;5),"",IF('S1'!$D$1&lt;&gt;Ave!$AI$2,"",SUM(G8:N8))))</f>
        <v>655</v>
      </c>
      <c r="Q8" s="55">
        <f t="shared" si="1"/>
        <v>81.875</v>
      </c>
      <c r="R8" s="22">
        <f t="shared" si="0"/>
        <v>10</v>
      </c>
      <c r="S8" s="18"/>
      <c r="T8" s="18"/>
      <c r="U8" s="18">
        <f t="shared" si="2"/>
        <v>0</v>
      </c>
    </row>
    <row r="9" spans="2:21">
      <c r="B9" s="21">
        <f>'S1'!B9</f>
        <v>5</v>
      </c>
      <c r="C9" s="21">
        <f>'S1'!C9</f>
        <v>0</v>
      </c>
      <c r="D9" s="32" t="str">
        <f>'S1'!D9</f>
        <v>ሙሀመድ ሚስባህ ሙሀመድ</v>
      </c>
      <c r="E9" s="21" t="str">
        <f>'S1'!E9</f>
        <v>M</v>
      </c>
      <c r="F9" s="21">
        <f>'S1'!F9</f>
        <v>7</v>
      </c>
      <c r="G9" s="51">
        <v>45</v>
      </c>
      <c r="H9" s="51">
        <v>55</v>
      </c>
      <c r="I9" s="51">
        <v>72</v>
      </c>
      <c r="J9" s="51">
        <v>52</v>
      </c>
      <c r="K9" s="51">
        <v>56</v>
      </c>
      <c r="L9" s="51">
        <v>57</v>
      </c>
      <c r="M9" s="51">
        <v>60</v>
      </c>
      <c r="N9" s="51">
        <v>61</v>
      </c>
      <c r="O9" s="21"/>
      <c r="P9" s="21">
        <f>IF(AND(B9&lt;&gt;"C",U9&gt;0),"",IF(AND(B9="C",U9&lt;&gt;5),"",IF('S1'!$D$1&lt;&gt;Ave!$AI$2,"",SUM(G9:N9))))</f>
        <v>458</v>
      </c>
      <c r="Q9" s="55">
        <f t="shared" si="1"/>
        <v>57.25</v>
      </c>
      <c r="R9" s="22">
        <f t="shared" si="0"/>
        <v>47</v>
      </c>
      <c r="S9" s="18"/>
      <c r="T9" s="18"/>
      <c r="U9" s="18">
        <f t="shared" si="2"/>
        <v>0</v>
      </c>
    </row>
    <row r="10" spans="2:21">
      <c r="B10" s="21">
        <f>'S1'!B10</f>
        <v>6</v>
      </c>
      <c r="C10" s="21">
        <f>'S1'!C10</f>
        <v>0</v>
      </c>
      <c r="D10" s="32" t="str">
        <f>'S1'!D10</f>
        <v>ሙሀመድ አህመድ ሙሀመድ</v>
      </c>
      <c r="E10" s="21" t="str">
        <f>'S1'!E10</f>
        <v>M</v>
      </c>
      <c r="F10" s="21">
        <f>'S1'!F10</f>
        <v>7</v>
      </c>
      <c r="G10" s="51">
        <v>84</v>
      </c>
      <c r="H10" s="51">
        <v>77</v>
      </c>
      <c r="I10" s="51">
        <v>94</v>
      </c>
      <c r="J10" s="51">
        <v>70</v>
      </c>
      <c r="K10" s="51">
        <v>88</v>
      </c>
      <c r="L10" s="51">
        <v>80</v>
      </c>
      <c r="M10" s="51">
        <v>85</v>
      </c>
      <c r="N10" s="51">
        <v>100</v>
      </c>
      <c r="O10" s="21"/>
      <c r="P10" s="21">
        <f>IF(AND(B10&lt;&gt;"C",U10&gt;0),"",IF(AND(B10="C",U10&lt;&gt;5),"",IF('S1'!$D$1&lt;&gt;Ave!$AI$2,"",SUM(G10:N10))))</f>
        <v>678</v>
      </c>
      <c r="Q10" s="55">
        <f t="shared" si="1"/>
        <v>84.75</v>
      </c>
      <c r="R10" s="22">
        <f t="shared" si="0"/>
        <v>8</v>
      </c>
      <c r="S10" s="18"/>
      <c r="T10" s="18"/>
      <c r="U10" s="18">
        <f t="shared" si="2"/>
        <v>0</v>
      </c>
    </row>
    <row r="11" spans="2:21">
      <c r="B11" s="21">
        <f>'S1'!B11</f>
        <v>7</v>
      </c>
      <c r="C11" s="21">
        <f>'S1'!C11</f>
        <v>7</v>
      </c>
      <c r="D11" s="32" t="str">
        <f>'S1'!D11</f>
        <v>ሙባረክ ሀሰን ይመር</v>
      </c>
      <c r="E11" s="21" t="str">
        <f>'S1'!E11</f>
        <v>M</v>
      </c>
      <c r="F11" s="21">
        <f>'S1'!F11</f>
        <v>7</v>
      </c>
      <c r="G11" s="51">
        <v>56</v>
      </c>
      <c r="H11" s="51">
        <v>63</v>
      </c>
      <c r="I11" s="51">
        <v>60</v>
      </c>
      <c r="J11" s="51">
        <v>52</v>
      </c>
      <c r="K11" s="51">
        <v>66</v>
      </c>
      <c r="L11" s="51">
        <v>45</v>
      </c>
      <c r="M11" s="51">
        <v>80</v>
      </c>
      <c r="N11" s="51">
        <v>92</v>
      </c>
      <c r="O11" s="21"/>
      <c r="P11" s="21">
        <f>IF(AND(B11&lt;&gt;"C",U11&gt;0),"",IF(AND(B11="C",U11&lt;&gt;5),"",IF('S1'!$D$1&lt;&gt;Ave!$AI$2,"",SUM(G11:N11))))</f>
        <v>514</v>
      </c>
      <c r="Q11" s="55">
        <f t="shared" si="1"/>
        <v>64.25</v>
      </c>
      <c r="R11" s="22">
        <f t="shared" si="0"/>
        <v>38</v>
      </c>
      <c r="S11" s="18"/>
      <c r="T11" s="18"/>
      <c r="U11" s="18">
        <f t="shared" si="2"/>
        <v>0</v>
      </c>
    </row>
    <row r="12" spans="2:21">
      <c r="B12" s="21">
        <f>'S1'!B12</f>
        <v>8</v>
      </c>
      <c r="C12" s="21">
        <f>'S1'!C12</f>
        <v>8</v>
      </c>
      <c r="D12" s="32" t="str">
        <f>'S1'!D12</f>
        <v>ሙዓዝ ኑረድን ሲራጅ</v>
      </c>
      <c r="E12" s="21" t="str">
        <f>'S1'!E12</f>
        <v>M</v>
      </c>
      <c r="F12" s="21">
        <f>'S1'!F12</f>
        <v>7</v>
      </c>
      <c r="G12" s="51">
        <v>75</v>
      </c>
      <c r="H12" s="51">
        <v>81</v>
      </c>
      <c r="I12" s="51">
        <v>83</v>
      </c>
      <c r="J12" s="51">
        <v>73</v>
      </c>
      <c r="K12" s="51">
        <v>91</v>
      </c>
      <c r="L12" s="51">
        <v>73</v>
      </c>
      <c r="M12" s="51">
        <v>67</v>
      </c>
      <c r="N12" s="51">
        <v>98</v>
      </c>
      <c r="O12" s="21"/>
      <c r="P12" s="21">
        <f>IF(AND(B12&lt;&gt;"C",U12&gt;0),"",IF(AND(B12="C",U12&lt;&gt;5),"",IF('S1'!$D$1&lt;&gt;Ave!$AI$2,"",SUM(G12:N12))))</f>
        <v>641</v>
      </c>
      <c r="Q12" s="55">
        <f t="shared" si="1"/>
        <v>80.125</v>
      </c>
      <c r="R12" s="22">
        <f t="shared" si="0"/>
        <v>13</v>
      </c>
      <c r="S12" s="18"/>
      <c r="T12" s="18"/>
      <c r="U12" s="18">
        <f t="shared" si="2"/>
        <v>0</v>
      </c>
    </row>
    <row r="13" spans="2:21">
      <c r="B13" s="21">
        <f>'S1'!B13</f>
        <v>9</v>
      </c>
      <c r="C13" s="21">
        <f>'S1'!C13</f>
        <v>9</v>
      </c>
      <c r="D13" s="32" t="str">
        <f>'S1'!D13</f>
        <v>ማሂር ሰኢድ አድማሱ</v>
      </c>
      <c r="E13" s="21" t="str">
        <f>'S1'!E13</f>
        <v>M</v>
      </c>
      <c r="F13" s="21">
        <f>'S1'!F13</f>
        <v>7</v>
      </c>
      <c r="G13" s="51">
        <v>78</v>
      </c>
      <c r="H13" s="51">
        <v>73</v>
      </c>
      <c r="I13" s="51">
        <v>74</v>
      </c>
      <c r="J13" s="51">
        <v>70</v>
      </c>
      <c r="K13" s="51">
        <v>80</v>
      </c>
      <c r="L13" s="51">
        <v>74</v>
      </c>
      <c r="M13" s="51">
        <v>84</v>
      </c>
      <c r="N13" s="51">
        <v>83</v>
      </c>
      <c r="O13" s="21"/>
      <c r="P13" s="21">
        <f>IF(AND(B13&lt;&gt;"C",U13&gt;0),"",IF(AND(B13="C",U13&lt;&gt;5),"",IF('S1'!$D$1&lt;&gt;Ave!$AI$2,"",SUM(G13:N13))))</f>
        <v>616</v>
      </c>
      <c r="Q13" s="55">
        <f t="shared" si="1"/>
        <v>77</v>
      </c>
      <c r="R13" s="22">
        <f t="shared" si="0"/>
        <v>16</v>
      </c>
      <c r="S13" s="18"/>
      <c r="T13" s="18"/>
      <c r="U13" s="18">
        <f t="shared" si="2"/>
        <v>0</v>
      </c>
    </row>
    <row r="14" spans="2:21">
      <c r="B14" s="21">
        <f>'S1'!B14</f>
        <v>10</v>
      </c>
      <c r="C14" s="21">
        <f>'S1'!C14</f>
        <v>10</v>
      </c>
      <c r="D14" s="32" t="str">
        <f>'S1'!D14</f>
        <v>ሰልማን አብደላ ሲራጅ</v>
      </c>
      <c r="E14" s="21" t="str">
        <f>'S1'!E14</f>
        <v>M</v>
      </c>
      <c r="F14" s="21">
        <f>'S1'!F14</f>
        <v>7</v>
      </c>
      <c r="G14" s="51">
        <v>42</v>
      </c>
      <c r="H14" s="51">
        <v>74</v>
      </c>
      <c r="I14" s="51">
        <v>72</v>
      </c>
      <c r="J14" s="51">
        <v>55</v>
      </c>
      <c r="K14" s="51">
        <v>83</v>
      </c>
      <c r="L14" s="51">
        <v>68</v>
      </c>
      <c r="M14" s="51">
        <v>61</v>
      </c>
      <c r="N14" s="51">
        <v>90</v>
      </c>
      <c r="O14" s="21"/>
      <c r="P14" s="21">
        <f>IF(AND(B14&lt;&gt;"C",U14&gt;0),"",IF(AND(B14="C",U14&lt;&gt;5),"",IF('S1'!$D$1&lt;&gt;Ave!$AI$2,"",SUM(G14:N14))))</f>
        <v>545</v>
      </c>
      <c r="Q14" s="55">
        <f t="shared" si="1"/>
        <v>68.125</v>
      </c>
      <c r="R14" s="22">
        <f t="shared" si="0"/>
        <v>31</v>
      </c>
      <c r="S14" s="18"/>
      <c r="T14" s="18"/>
      <c r="U14" s="18">
        <f t="shared" si="2"/>
        <v>0</v>
      </c>
    </row>
    <row r="15" spans="2:21">
      <c r="B15" s="21">
        <f>'S1'!B15</f>
        <v>11</v>
      </c>
      <c r="C15" s="21">
        <f>'S1'!C15</f>
        <v>11</v>
      </c>
      <c r="D15" s="32" t="str">
        <f>'S1'!D15</f>
        <v>ሰመር ጀማል ሁሴን</v>
      </c>
      <c r="E15" s="21" t="str">
        <f>'S1'!E15</f>
        <v>F</v>
      </c>
      <c r="F15" s="21">
        <f>'S1'!F15</f>
        <v>7</v>
      </c>
      <c r="G15" s="51">
        <v>95</v>
      </c>
      <c r="H15" s="51">
        <v>93</v>
      </c>
      <c r="I15" s="51">
        <v>93</v>
      </c>
      <c r="J15" s="51">
        <v>99</v>
      </c>
      <c r="K15" s="51">
        <v>96</v>
      </c>
      <c r="L15" s="51">
        <v>87</v>
      </c>
      <c r="M15" s="51">
        <v>97</v>
      </c>
      <c r="N15" s="51">
        <v>90</v>
      </c>
      <c r="O15" s="21"/>
      <c r="P15" s="21">
        <f>IF(AND(B15&lt;&gt;"C",U15&gt;0),"",IF(AND(B15="C",U15&lt;&gt;5),"",IF('S1'!$D$1&lt;&gt;Ave!$AI$2,"",SUM(G15:N15))))</f>
        <v>750</v>
      </c>
      <c r="Q15" s="55">
        <f t="shared" si="1"/>
        <v>93.75</v>
      </c>
      <c r="R15" s="22">
        <f t="shared" si="0"/>
        <v>4</v>
      </c>
      <c r="S15" s="18"/>
      <c r="T15" s="18"/>
      <c r="U15" s="18">
        <f t="shared" si="2"/>
        <v>0</v>
      </c>
    </row>
    <row r="16" spans="2:21">
      <c r="B16" s="21">
        <f>'S1'!B16</f>
        <v>12</v>
      </c>
      <c r="C16" s="21">
        <f>'S1'!C16</f>
        <v>12</v>
      </c>
      <c r="D16" s="32" t="str">
        <f>'S1'!D16</f>
        <v>ሰሚር ጀማል ሁሴን</v>
      </c>
      <c r="E16" s="21" t="str">
        <f>'S1'!E16</f>
        <v>M</v>
      </c>
      <c r="F16" s="21">
        <f>'S1'!F16</f>
        <v>7</v>
      </c>
      <c r="G16" s="51">
        <v>60</v>
      </c>
      <c r="H16" s="51">
        <v>60</v>
      </c>
      <c r="I16" s="51">
        <v>67</v>
      </c>
      <c r="J16" s="51">
        <v>60</v>
      </c>
      <c r="K16" s="51">
        <v>73</v>
      </c>
      <c r="L16" s="51">
        <v>69</v>
      </c>
      <c r="M16" s="51">
        <v>78</v>
      </c>
      <c r="N16" s="51">
        <v>84</v>
      </c>
      <c r="O16" s="21"/>
      <c r="P16" s="21">
        <f>IF(AND(B16&lt;&gt;"C",U16&gt;0),"",IF(AND(B16="C",U16&lt;&gt;5),"",IF('S1'!$D$1&lt;&gt;Ave!$AI$2,"",SUM(G16:N16))))</f>
        <v>551</v>
      </c>
      <c r="Q16" s="55">
        <f t="shared" si="1"/>
        <v>68.875</v>
      </c>
      <c r="R16" s="22">
        <f t="shared" si="0"/>
        <v>27</v>
      </c>
      <c r="S16" s="18"/>
      <c r="T16" s="18"/>
      <c r="U16" s="18">
        <f t="shared" si="2"/>
        <v>0</v>
      </c>
    </row>
    <row r="17" spans="2:21">
      <c r="B17" s="21">
        <f>'S1'!B17</f>
        <v>13</v>
      </c>
      <c r="C17" s="21">
        <f>'S1'!C17</f>
        <v>13</v>
      </c>
      <c r="D17" s="32" t="str">
        <f>'S1'!D17</f>
        <v>ሰባህ ሁሴን ይማም</v>
      </c>
      <c r="E17" s="21" t="str">
        <f>'S1'!E17</f>
        <v>F</v>
      </c>
      <c r="F17" s="21">
        <f>'S1'!F17</f>
        <v>7</v>
      </c>
      <c r="G17" s="51">
        <v>73</v>
      </c>
      <c r="H17" s="51">
        <v>74</v>
      </c>
      <c r="I17" s="51">
        <v>72</v>
      </c>
      <c r="J17" s="51">
        <v>54</v>
      </c>
      <c r="K17" s="51">
        <v>76</v>
      </c>
      <c r="L17" s="51">
        <v>58</v>
      </c>
      <c r="M17" s="51">
        <v>65</v>
      </c>
      <c r="N17" s="51">
        <v>74</v>
      </c>
      <c r="O17" s="21"/>
      <c r="P17" s="21">
        <f>IF(AND(B17&lt;&gt;"C",U17&gt;0),"",IF(AND(B17="C",U17&lt;&gt;5),"",IF('S1'!$D$1&lt;&gt;Ave!$AI$2,"",SUM(G17:N17))))</f>
        <v>546</v>
      </c>
      <c r="Q17" s="55">
        <f t="shared" si="1"/>
        <v>68.25</v>
      </c>
      <c r="R17" s="22">
        <f t="shared" si="0"/>
        <v>29</v>
      </c>
      <c r="S17" s="18"/>
      <c r="T17" s="18"/>
      <c r="U17" s="18">
        <f t="shared" si="2"/>
        <v>0</v>
      </c>
    </row>
    <row r="18" spans="2:21">
      <c r="B18" s="21">
        <f>'S1'!B18</f>
        <v>14</v>
      </c>
      <c r="C18" s="21">
        <f>'S1'!C18</f>
        <v>14</v>
      </c>
      <c r="D18" s="32" t="str">
        <f>'S1'!D18</f>
        <v>ሱመያ ይማም ይመር</v>
      </c>
      <c r="E18" s="21" t="str">
        <f>'S1'!E18</f>
        <v>F</v>
      </c>
      <c r="F18" s="21">
        <f>'S1'!F18</f>
        <v>7</v>
      </c>
      <c r="G18" s="51">
        <v>96</v>
      </c>
      <c r="H18" s="51">
        <v>86</v>
      </c>
      <c r="I18" s="51">
        <v>78</v>
      </c>
      <c r="J18" s="51">
        <v>72</v>
      </c>
      <c r="K18" s="51">
        <v>92</v>
      </c>
      <c r="L18" s="51">
        <v>78</v>
      </c>
      <c r="M18" s="51">
        <v>95</v>
      </c>
      <c r="N18" s="51">
        <v>52</v>
      </c>
      <c r="O18" s="21"/>
      <c r="P18" s="21">
        <f>IF(AND(B18&lt;&gt;"C",U18&gt;0),"",IF(AND(B18="C",U18&lt;&gt;5),"",IF('S1'!$D$1&lt;&gt;Ave!$AI$2,"",SUM(G18:N18))))</f>
        <v>649</v>
      </c>
      <c r="Q18" s="55">
        <f t="shared" si="1"/>
        <v>81.125</v>
      </c>
      <c r="R18" s="22">
        <f t="shared" si="0"/>
        <v>11</v>
      </c>
      <c r="S18" s="18"/>
      <c r="T18" s="18"/>
      <c r="U18" s="18">
        <f t="shared" si="2"/>
        <v>0</v>
      </c>
    </row>
    <row r="19" spans="2:21">
      <c r="B19" s="21">
        <f>'S1'!B19</f>
        <v>15</v>
      </c>
      <c r="C19" s="21">
        <f>'S1'!C19</f>
        <v>15</v>
      </c>
      <c r="D19" s="32" t="str">
        <f>'S1'!D19</f>
        <v>ሳሚያ አብዱ አሊ</v>
      </c>
      <c r="E19" s="21" t="str">
        <f>'S1'!E19</f>
        <v>F</v>
      </c>
      <c r="F19" s="21">
        <f>'S1'!F19</f>
        <v>7</v>
      </c>
      <c r="G19" s="51">
        <v>45</v>
      </c>
      <c r="H19" s="51">
        <v>54</v>
      </c>
      <c r="I19" s="51">
        <v>68</v>
      </c>
      <c r="J19" s="51">
        <v>47</v>
      </c>
      <c r="K19" s="51">
        <v>79</v>
      </c>
      <c r="L19" s="51">
        <v>72</v>
      </c>
      <c r="M19" s="51">
        <v>83</v>
      </c>
      <c r="N19" s="51">
        <v>72</v>
      </c>
      <c r="O19" s="21"/>
      <c r="P19" s="21">
        <f>IF(AND(B19&lt;&gt;"C",U19&gt;0),"",IF(AND(B19="C",U19&lt;&gt;5),"",IF('S1'!$D$1&lt;&gt;Ave!$AI$2,"",SUM(G19:N19))))</f>
        <v>520</v>
      </c>
      <c r="Q19" s="55">
        <f t="shared" si="1"/>
        <v>65</v>
      </c>
      <c r="R19" s="22">
        <f t="shared" si="0"/>
        <v>35</v>
      </c>
      <c r="S19" s="18"/>
      <c r="T19" s="18"/>
      <c r="U19" s="18">
        <f t="shared" si="2"/>
        <v>0</v>
      </c>
    </row>
    <row r="20" spans="2:21">
      <c r="B20" s="21">
        <f>'S1'!B20</f>
        <v>16</v>
      </c>
      <c r="C20" s="21">
        <f>'S1'!C20</f>
        <v>16</v>
      </c>
      <c r="D20" s="32" t="str">
        <f>'S1'!D20</f>
        <v>ሶብሪን ኑሩ አህመድ</v>
      </c>
      <c r="E20" s="21" t="str">
        <f>'S1'!E20</f>
        <v>F</v>
      </c>
      <c r="F20" s="21">
        <f>'S1'!F20</f>
        <v>7</v>
      </c>
      <c r="G20" s="51">
        <v>41</v>
      </c>
      <c r="H20" s="51">
        <v>62</v>
      </c>
      <c r="I20" s="51">
        <v>81</v>
      </c>
      <c r="J20" s="51">
        <v>44</v>
      </c>
      <c r="K20" s="51">
        <v>54</v>
      </c>
      <c r="L20" s="51">
        <v>52</v>
      </c>
      <c r="M20" s="51">
        <v>67</v>
      </c>
      <c r="N20" s="51">
        <v>71</v>
      </c>
      <c r="O20" s="21"/>
      <c r="P20" s="21">
        <f>IF(AND(B20&lt;&gt;"C",U20&gt;0),"",IF(AND(B20="C",U20&lt;&gt;5),"",IF('S1'!$D$1&lt;&gt;Ave!$AI$2,"",SUM(G20:N20))))</f>
        <v>472</v>
      </c>
      <c r="Q20" s="55">
        <f t="shared" si="1"/>
        <v>59</v>
      </c>
      <c r="R20" s="22">
        <f t="shared" si="0"/>
        <v>44</v>
      </c>
      <c r="S20" s="18"/>
      <c r="T20" s="18"/>
      <c r="U20" s="18">
        <f t="shared" si="2"/>
        <v>0</v>
      </c>
    </row>
    <row r="21" spans="2:21">
      <c r="B21" s="21">
        <f>'S1'!B21</f>
        <v>17</v>
      </c>
      <c r="C21" s="21">
        <f>'S1'!C21</f>
        <v>17</v>
      </c>
      <c r="D21" s="32" t="str">
        <f>'S1'!D21</f>
        <v>ሷሊሀ ሁሴን ሙሀመድ</v>
      </c>
      <c r="E21" s="21" t="str">
        <f>'S1'!E21</f>
        <v>F</v>
      </c>
      <c r="F21" s="21">
        <f>'S1'!F21</f>
        <v>7</v>
      </c>
      <c r="G21" s="51">
        <v>38</v>
      </c>
      <c r="H21" s="51">
        <v>56</v>
      </c>
      <c r="I21" s="51">
        <v>68</v>
      </c>
      <c r="J21" s="51">
        <v>51</v>
      </c>
      <c r="K21" s="51">
        <v>56</v>
      </c>
      <c r="L21" s="51">
        <v>55</v>
      </c>
      <c r="M21" s="51">
        <v>82</v>
      </c>
      <c r="N21" s="51">
        <v>76</v>
      </c>
      <c r="O21" s="21"/>
      <c r="P21" s="21">
        <f>IF(AND(B21&lt;&gt;"C",U21&gt;0),"",IF(AND(B21="C",U21&lt;&gt;5),"",IF('S1'!$D$1&lt;&gt;Ave!$AI$2,"",SUM(G21:N21))))</f>
        <v>482</v>
      </c>
      <c r="Q21" s="55">
        <f t="shared" si="1"/>
        <v>60.25</v>
      </c>
      <c r="R21" s="22">
        <f t="shared" si="0"/>
        <v>41</v>
      </c>
      <c r="S21" s="18"/>
      <c r="T21" s="18"/>
      <c r="U21" s="18">
        <f t="shared" si="2"/>
        <v>0</v>
      </c>
    </row>
    <row r="22" spans="2:21">
      <c r="B22" s="21">
        <f>'S1'!B22</f>
        <v>18</v>
      </c>
      <c r="C22" s="21">
        <f>'S1'!C22</f>
        <v>18</v>
      </c>
      <c r="D22" s="32" t="str">
        <f>'S1'!D22</f>
        <v>ረሂማ ሰኢድ አሊ</v>
      </c>
      <c r="E22" s="21" t="str">
        <f>'S1'!E22</f>
        <v>F</v>
      </c>
      <c r="F22" s="21">
        <f>'S1'!F22</f>
        <v>7</v>
      </c>
      <c r="G22" s="51">
        <v>53</v>
      </c>
      <c r="H22" s="51">
        <v>67</v>
      </c>
      <c r="I22" s="51">
        <v>65</v>
      </c>
      <c r="J22" s="51">
        <v>68</v>
      </c>
      <c r="K22" s="51">
        <v>57</v>
      </c>
      <c r="L22" s="51">
        <v>66</v>
      </c>
      <c r="M22" s="51">
        <v>87</v>
      </c>
      <c r="N22" s="51">
        <v>73</v>
      </c>
      <c r="O22" s="21"/>
      <c r="P22" s="21">
        <f>IF(AND(B22&lt;&gt;"C",U22&gt;0),"",IF(AND(B22="C",U22&lt;&gt;5),"",IF('S1'!$D$1&lt;&gt;Ave!$AI$2,"",SUM(G22:N22))))</f>
        <v>536</v>
      </c>
      <c r="Q22" s="55">
        <f t="shared" si="1"/>
        <v>67</v>
      </c>
      <c r="R22" s="22">
        <f t="shared" si="0"/>
        <v>32</v>
      </c>
      <c r="S22" s="18"/>
      <c r="T22" s="18"/>
      <c r="U22" s="18">
        <f t="shared" si="2"/>
        <v>0</v>
      </c>
    </row>
    <row r="23" spans="2:21">
      <c r="B23" s="21">
        <f>'S1'!B23</f>
        <v>19</v>
      </c>
      <c r="C23" s="21">
        <f>'S1'!C23</f>
        <v>19</v>
      </c>
      <c r="D23" s="32" t="str">
        <f>'S1'!D23</f>
        <v>ረያን ሲራጅ የሱፍ</v>
      </c>
      <c r="E23" s="21" t="str">
        <f>'S1'!E23</f>
        <v>M</v>
      </c>
      <c r="F23" s="21">
        <f>'S1'!F23</f>
        <v>7</v>
      </c>
      <c r="G23" s="51">
        <v>24</v>
      </c>
      <c r="H23" s="51">
        <v>81</v>
      </c>
      <c r="I23" s="51">
        <v>30</v>
      </c>
      <c r="J23" s="51">
        <v>57</v>
      </c>
      <c r="K23" s="51">
        <v>42</v>
      </c>
      <c r="L23" s="51">
        <v>56</v>
      </c>
      <c r="M23" s="51">
        <v>49</v>
      </c>
      <c r="N23" s="51">
        <v>40</v>
      </c>
      <c r="O23" s="21"/>
      <c r="P23" s="21">
        <f>IF(AND(B23&lt;&gt;"C",U23&gt;0),"",IF(AND(B23="C",U23&lt;&gt;5),"",IF('S1'!$D$1&lt;&gt;Ave!$AI$2,"",SUM(G23:N23))))</f>
        <v>379</v>
      </c>
      <c r="Q23" s="55">
        <f t="shared" si="1"/>
        <v>47.375</v>
      </c>
      <c r="R23" s="22">
        <f t="shared" si="0"/>
        <v>49</v>
      </c>
      <c r="S23" s="18"/>
      <c r="T23" s="18"/>
      <c r="U23" s="18">
        <f t="shared" si="2"/>
        <v>0</v>
      </c>
    </row>
    <row r="24" spans="2:21">
      <c r="B24" s="21">
        <f>'S1'!B24</f>
        <v>20</v>
      </c>
      <c r="C24" s="21">
        <f>'S1'!C24</f>
        <v>20</v>
      </c>
      <c r="D24" s="32" t="str">
        <f>'S1'!D24</f>
        <v>ሪዝዋና ፉኣድ አብደላ</v>
      </c>
      <c r="E24" s="21" t="str">
        <f>'S1'!E24</f>
        <v>F</v>
      </c>
      <c r="F24" s="21">
        <f>'S1'!F24</f>
        <v>7</v>
      </c>
      <c r="G24" s="51">
        <v>55</v>
      </c>
      <c r="H24" s="51">
        <v>59</v>
      </c>
      <c r="I24" s="51">
        <v>53</v>
      </c>
      <c r="J24" s="51">
        <v>48</v>
      </c>
      <c r="K24" s="51">
        <v>59</v>
      </c>
      <c r="L24" s="51">
        <v>54</v>
      </c>
      <c r="M24" s="51">
        <v>59</v>
      </c>
      <c r="N24" s="51">
        <v>74</v>
      </c>
      <c r="O24" s="21"/>
      <c r="P24" s="21">
        <f>IF(AND(B24&lt;&gt;"C",U24&gt;0),"",IF(AND(B24="C",U24&lt;&gt;5),"",IF('S1'!$D$1&lt;&gt;Ave!$AI$2,"",SUM(G24:N24))))</f>
        <v>461</v>
      </c>
      <c r="Q24" s="55">
        <f t="shared" si="1"/>
        <v>57.625</v>
      </c>
      <c r="R24" s="22">
        <f t="shared" si="0"/>
        <v>46</v>
      </c>
      <c r="S24" s="18"/>
      <c r="T24" s="18"/>
      <c r="U24" s="18">
        <f t="shared" si="2"/>
        <v>0</v>
      </c>
    </row>
    <row r="25" spans="2:21">
      <c r="B25" s="21">
        <f>'S1'!B25</f>
        <v>21</v>
      </c>
      <c r="C25" s="21">
        <f>'S1'!C25</f>
        <v>21</v>
      </c>
      <c r="D25" s="32" t="str">
        <f>'S1'!D25</f>
        <v>ሮዛ ኢብራሂም ሸጋው</v>
      </c>
      <c r="E25" s="21" t="str">
        <f>'S1'!E25</f>
        <v>F</v>
      </c>
      <c r="F25" s="21">
        <f>'S1'!F25</f>
        <v>7</v>
      </c>
      <c r="G25" s="51">
        <v>64</v>
      </c>
      <c r="H25" s="51">
        <v>72</v>
      </c>
      <c r="I25" s="51">
        <v>92</v>
      </c>
      <c r="J25" s="51">
        <v>62</v>
      </c>
      <c r="K25" s="51">
        <v>70</v>
      </c>
      <c r="L25" s="51">
        <v>68</v>
      </c>
      <c r="M25" s="51">
        <v>68</v>
      </c>
      <c r="N25" s="51">
        <v>53</v>
      </c>
      <c r="O25" s="21"/>
      <c r="P25" s="21">
        <f>IF(AND(B25&lt;&gt;"C",U25&gt;0),"",IF(AND(B25="C",U25&lt;&gt;5),"",IF('S1'!$D$1&lt;&gt;Ave!$AI$2,"",SUM(G25:N25))))</f>
        <v>549</v>
      </c>
      <c r="Q25" s="55">
        <f t="shared" si="1"/>
        <v>68.625</v>
      </c>
      <c r="R25" s="22">
        <f t="shared" si="0"/>
        <v>28</v>
      </c>
      <c r="S25" s="18"/>
      <c r="T25" s="18"/>
      <c r="U25" s="18">
        <f t="shared" si="2"/>
        <v>0</v>
      </c>
    </row>
    <row r="26" spans="2:21">
      <c r="B26" s="21">
        <f>'S1'!B26</f>
        <v>22</v>
      </c>
      <c r="C26" s="21">
        <f>'S1'!C26</f>
        <v>22</v>
      </c>
      <c r="D26" s="32" t="str">
        <f>'S1'!D26</f>
        <v>ነጅዋ ሲራጅ ቦጋለ</v>
      </c>
      <c r="E26" s="21" t="str">
        <f>'S1'!E26</f>
        <v>F</v>
      </c>
      <c r="F26" s="21">
        <f>'S1'!F26</f>
        <v>7</v>
      </c>
      <c r="G26" s="51">
        <v>77</v>
      </c>
      <c r="H26" s="51">
        <v>71</v>
      </c>
      <c r="I26" s="51">
        <v>60</v>
      </c>
      <c r="J26" s="51">
        <v>64</v>
      </c>
      <c r="K26" s="51">
        <v>84</v>
      </c>
      <c r="L26" s="51">
        <v>58</v>
      </c>
      <c r="M26" s="51">
        <v>88</v>
      </c>
      <c r="N26" s="51">
        <v>74</v>
      </c>
      <c r="O26" s="21"/>
      <c r="P26" s="21">
        <f>IF(AND(B26&lt;&gt;"C",U26&gt;0),"",IF(AND(B26="C",U26&lt;&gt;5),"",IF('S1'!$D$1&lt;&gt;Ave!$AI$2,"",SUM(G26:N26))))</f>
        <v>576</v>
      </c>
      <c r="Q26" s="55">
        <f t="shared" si="1"/>
        <v>72</v>
      </c>
      <c r="R26" s="22">
        <f t="shared" si="0"/>
        <v>24</v>
      </c>
      <c r="S26" s="18"/>
      <c r="T26" s="18"/>
      <c r="U26" s="18">
        <f t="shared" si="2"/>
        <v>0</v>
      </c>
    </row>
    <row r="27" spans="2:21">
      <c r="B27" s="21">
        <f>'S1'!B27</f>
        <v>23</v>
      </c>
      <c r="C27" s="21">
        <f>'S1'!C27</f>
        <v>23</v>
      </c>
      <c r="D27" s="32" t="str">
        <f>'S1'!D27</f>
        <v>አሚር ሙሀመድ ሁሴን</v>
      </c>
      <c r="E27" s="21" t="str">
        <f>'S1'!E27</f>
        <v>M</v>
      </c>
      <c r="F27" s="21">
        <f>'S1'!F27</f>
        <v>7</v>
      </c>
      <c r="G27" s="51">
        <v>52</v>
      </c>
      <c r="H27" s="51">
        <v>68</v>
      </c>
      <c r="I27" s="51">
        <v>62</v>
      </c>
      <c r="J27" s="51">
        <v>55</v>
      </c>
      <c r="K27" s="51">
        <v>76</v>
      </c>
      <c r="L27" s="51">
        <v>57</v>
      </c>
      <c r="M27" s="51">
        <v>59</v>
      </c>
      <c r="N27" s="51">
        <v>97</v>
      </c>
      <c r="O27" s="21"/>
      <c r="P27" s="21">
        <f>IF(AND(B27&lt;&gt;"C",U27&gt;0),"",IF(AND(B27="C",U27&lt;&gt;5),"",IF('S1'!$D$1&lt;&gt;Ave!$AI$2,"",SUM(G27:N27))))</f>
        <v>526</v>
      </c>
      <c r="Q27" s="55">
        <f t="shared" si="1"/>
        <v>65.75</v>
      </c>
      <c r="R27" s="22">
        <f t="shared" si="0"/>
        <v>34</v>
      </c>
      <c r="S27" s="18"/>
      <c r="T27" s="18"/>
      <c r="U27" s="18">
        <f t="shared" si="2"/>
        <v>0</v>
      </c>
    </row>
    <row r="28" spans="2:21">
      <c r="B28" s="21">
        <f>'S1'!B28</f>
        <v>24</v>
      </c>
      <c r="C28" s="21">
        <f>'S1'!C28</f>
        <v>24</v>
      </c>
      <c r="D28" s="32" t="str">
        <f>'S1'!D28</f>
        <v>አማር ጀማል ሞላው</v>
      </c>
      <c r="E28" s="21" t="str">
        <f>'S1'!E28</f>
        <v>M</v>
      </c>
      <c r="F28" s="21">
        <f>'S1'!F28</f>
        <v>7</v>
      </c>
      <c r="G28" s="51">
        <v>93</v>
      </c>
      <c r="H28" s="51">
        <v>77</v>
      </c>
      <c r="I28" s="51">
        <v>73</v>
      </c>
      <c r="J28" s="51">
        <v>68</v>
      </c>
      <c r="K28" s="51">
        <v>88</v>
      </c>
      <c r="L28" s="51">
        <v>87</v>
      </c>
      <c r="M28" s="51">
        <v>86</v>
      </c>
      <c r="N28" s="51">
        <v>98</v>
      </c>
      <c r="O28" s="21"/>
      <c r="P28" s="21">
        <f>IF(AND(B28&lt;&gt;"C",U28&gt;0),"",IF(AND(B28="C",U28&lt;&gt;5),"",IF('S1'!$D$1&lt;&gt;Ave!$AI$2,"",SUM(G28:N28))))</f>
        <v>670</v>
      </c>
      <c r="Q28" s="55">
        <f t="shared" si="1"/>
        <v>83.75</v>
      </c>
      <c r="R28" s="22">
        <f t="shared" si="0"/>
        <v>9</v>
      </c>
      <c r="S28" s="18"/>
      <c r="T28" s="18"/>
      <c r="U28" s="18">
        <f t="shared" si="2"/>
        <v>0</v>
      </c>
    </row>
    <row r="29" spans="2:21">
      <c r="B29" s="21">
        <f>'S1'!B29</f>
        <v>25</v>
      </c>
      <c r="C29" s="21">
        <f>'S1'!C29</f>
        <v>25</v>
      </c>
      <c r="D29" s="32" t="str">
        <f>'S1'!D29</f>
        <v>አባስ ጀማል መኮነን</v>
      </c>
      <c r="E29" s="21" t="str">
        <f>'S1'!E29</f>
        <v>M</v>
      </c>
      <c r="F29" s="21">
        <f>'S1'!F29</f>
        <v>7</v>
      </c>
      <c r="G29" s="51">
        <v>67</v>
      </c>
      <c r="H29" s="51">
        <v>84</v>
      </c>
      <c r="I29" s="51">
        <v>75</v>
      </c>
      <c r="J29" s="51">
        <v>58</v>
      </c>
      <c r="K29" s="51">
        <v>80</v>
      </c>
      <c r="L29" s="51">
        <v>68</v>
      </c>
      <c r="M29" s="51">
        <v>56</v>
      </c>
      <c r="N29" s="51">
        <v>58</v>
      </c>
      <c r="O29" s="21"/>
      <c r="P29" s="21">
        <f>IF(AND(B29&lt;&gt;"C",U29&gt;0),"",IF(AND(B29="C",U29&lt;&gt;5),"",IF('S1'!$D$1&lt;&gt;Ave!$AI$2,"",SUM(G29:N29))))</f>
        <v>546</v>
      </c>
      <c r="Q29" s="55">
        <f t="shared" si="1"/>
        <v>68.25</v>
      </c>
      <c r="R29" s="22">
        <f t="shared" si="0"/>
        <v>29</v>
      </c>
      <c r="S29" s="18"/>
      <c r="T29" s="18"/>
      <c r="U29" s="18">
        <f t="shared" si="2"/>
        <v>0</v>
      </c>
    </row>
    <row r="30" spans="2:21">
      <c r="B30" s="21">
        <f>'S1'!B30</f>
        <v>26</v>
      </c>
      <c r="C30" s="21">
        <f>'S1'!C30</f>
        <v>26</v>
      </c>
      <c r="D30" s="32" t="str">
        <f>'S1'!D30</f>
        <v>አብዱልባሲጥ ሙሀመድ ሰኢድ</v>
      </c>
      <c r="E30" s="21" t="str">
        <f>'S1'!E30</f>
        <v>M</v>
      </c>
      <c r="F30" s="21">
        <f>'S1'!F30</f>
        <v>7</v>
      </c>
      <c r="G30" s="51">
        <v>68</v>
      </c>
      <c r="H30" s="51">
        <v>59</v>
      </c>
      <c r="I30" s="51">
        <v>82</v>
      </c>
      <c r="J30" s="51">
        <v>71</v>
      </c>
      <c r="K30" s="51">
        <v>82</v>
      </c>
      <c r="L30" s="51">
        <v>59</v>
      </c>
      <c r="M30" s="51">
        <v>84</v>
      </c>
      <c r="N30" s="51">
        <v>90</v>
      </c>
      <c r="O30" s="21"/>
      <c r="P30" s="21">
        <f>IF(AND(B30&lt;&gt;"C",U30&gt;0),"",IF(AND(B30="C",U30&lt;&gt;5),"",IF('S1'!$D$1&lt;&gt;Ave!$AI$2,"",SUM(G30:N30))))</f>
        <v>595</v>
      </c>
      <c r="Q30" s="55">
        <f t="shared" si="1"/>
        <v>74.375</v>
      </c>
      <c r="R30" s="22">
        <f t="shared" si="0"/>
        <v>20</v>
      </c>
      <c r="S30" s="18"/>
      <c r="T30" s="18"/>
      <c r="U30" s="18">
        <f t="shared" si="2"/>
        <v>0</v>
      </c>
    </row>
    <row r="31" spans="2:21">
      <c r="B31" s="21">
        <f>'S1'!B31</f>
        <v>27</v>
      </c>
      <c r="C31" s="21">
        <f>'S1'!C31</f>
        <v>27</v>
      </c>
      <c r="D31" s="32" t="str">
        <f>'S1'!D31</f>
        <v>አብዱልአዚዝ ሰኢድ ሙሀመድ</v>
      </c>
      <c r="E31" s="21" t="str">
        <f>'S1'!E31</f>
        <v>M</v>
      </c>
      <c r="F31" s="21">
        <f>'S1'!F31</f>
        <v>7</v>
      </c>
      <c r="G31" s="51">
        <v>50</v>
      </c>
      <c r="H31" s="51">
        <v>64</v>
      </c>
      <c r="I31" s="51">
        <v>59</v>
      </c>
      <c r="J31" s="51">
        <v>50</v>
      </c>
      <c r="K31" s="51">
        <v>60</v>
      </c>
      <c r="L31" s="51">
        <v>52</v>
      </c>
      <c r="M31" s="51">
        <v>59</v>
      </c>
      <c r="N31" s="51">
        <v>84</v>
      </c>
      <c r="O31" s="21"/>
      <c r="P31" s="21">
        <f>IF(AND(B31&lt;&gt;"C",U31&gt;0),"",IF(AND(B31="C",U31&lt;&gt;5),"",IF('S1'!$D$1&lt;&gt;Ave!$AI$2,"",SUM(G31:N31))))</f>
        <v>478</v>
      </c>
      <c r="Q31" s="55">
        <f t="shared" si="1"/>
        <v>59.75</v>
      </c>
      <c r="R31" s="22">
        <f t="shared" si="0"/>
        <v>43</v>
      </c>
      <c r="S31" s="18"/>
      <c r="T31" s="18"/>
      <c r="U31" s="18">
        <f t="shared" si="2"/>
        <v>0</v>
      </c>
    </row>
    <row r="32" spans="2:21">
      <c r="B32" s="21">
        <f>'S1'!B32</f>
        <v>28</v>
      </c>
      <c r="C32" s="21">
        <f>'S1'!C32</f>
        <v>28</v>
      </c>
      <c r="D32" s="32" t="str">
        <f>'S1'!D32</f>
        <v>አብዱረህማን ሰኢድ አሚኑ</v>
      </c>
      <c r="E32" s="21" t="str">
        <f>'S1'!E32</f>
        <v>M</v>
      </c>
      <c r="F32" s="21">
        <f>'S1'!F32</f>
        <v>7</v>
      </c>
      <c r="G32" s="51">
        <v>55</v>
      </c>
      <c r="H32" s="51">
        <v>53</v>
      </c>
      <c r="I32" s="51">
        <v>72</v>
      </c>
      <c r="J32" s="51">
        <v>50</v>
      </c>
      <c r="K32" s="51">
        <v>69</v>
      </c>
      <c r="L32" s="51">
        <v>51</v>
      </c>
      <c r="M32" s="51">
        <v>68</v>
      </c>
      <c r="N32" s="51">
        <v>84</v>
      </c>
      <c r="O32" s="21"/>
      <c r="P32" s="21">
        <f>IF(AND(B32&lt;&gt;"C",U32&gt;0),"",IF(AND(B32="C",U32&lt;&gt;5),"",IF('S1'!$D$1&lt;&gt;Ave!$AI$2,"",SUM(G32:N32))))</f>
        <v>502</v>
      </c>
      <c r="Q32" s="55">
        <f t="shared" si="1"/>
        <v>62.75</v>
      </c>
      <c r="R32" s="22">
        <f t="shared" si="0"/>
        <v>39</v>
      </c>
      <c r="S32" s="18"/>
      <c r="T32" s="18"/>
      <c r="U32" s="18">
        <f t="shared" si="2"/>
        <v>0</v>
      </c>
    </row>
    <row r="33" spans="2:21">
      <c r="B33" s="21">
        <f>'S1'!B33</f>
        <v>29</v>
      </c>
      <c r="C33" s="21">
        <f>'S1'!C33</f>
        <v>29</v>
      </c>
      <c r="D33" s="32" t="str">
        <f>'S1'!D33</f>
        <v>አብዱረህማን ኑሩሁሴን ሙሀመድ</v>
      </c>
      <c r="E33" s="21" t="str">
        <f>'S1'!E33</f>
        <v>M</v>
      </c>
      <c r="F33" s="21">
        <f>'S1'!F33</f>
        <v>7</v>
      </c>
      <c r="G33" s="51">
        <v>53</v>
      </c>
      <c r="H33" s="51">
        <v>55</v>
      </c>
      <c r="I33" s="51">
        <v>68</v>
      </c>
      <c r="J33" s="51">
        <v>58</v>
      </c>
      <c r="K33" s="51">
        <v>77</v>
      </c>
      <c r="L33" s="51">
        <v>56</v>
      </c>
      <c r="M33" s="51">
        <v>59</v>
      </c>
      <c r="N33" s="51">
        <v>65</v>
      </c>
      <c r="O33" s="21"/>
      <c r="P33" s="21">
        <f>IF(AND(B33&lt;&gt;"C",U33&gt;0),"",IF(AND(B33="C",U33&lt;&gt;5),"",IF('S1'!$D$1&lt;&gt;Ave!$AI$2,"",SUM(G33:N33))))</f>
        <v>491</v>
      </c>
      <c r="Q33" s="55">
        <f t="shared" si="1"/>
        <v>61.375</v>
      </c>
      <c r="R33" s="22">
        <f t="shared" si="0"/>
        <v>40</v>
      </c>
      <c r="S33" s="18"/>
      <c r="T33" s="18"/>
      <c r="U33" s="18">
        <f t="shared" si="2"/>
        <v>0</v>
      </c>
    </row>
    <row r="34" spans="2:21">
      <c r="B34" s="21">
        <f>'S1'!B34</f>
        <v>30</v>
      </c>
      <c r="C34" s="21">
        <f>'S1'!C34</f>
        <v>30</v>
      </c>
      <c r="D34" s="32" t="str">
        <f>'S1'!D34</f>
        <v>አኢሻ አብዱረሂም ያሲን</v>
      </c>
      <c r="E34" s="21" t="str">
        <f>'S1'!E34</f>
        <v>F</v>
      </c>
      <c r="F34" s="21">
        <f>'S1'!F34</f>
        <v>7</v>
      </c>
      <c r="G34" s="51">
        <v>97</v>
      </c>
      <c r="H34" s="51">
        <v>85</v>
      </c>
      <c r="I34" s="51">
        <v>93</v>
      </c>
      <c r="J34" s="51">
        <v>76</v>
      </c>
      <c r="K34" s="51">
        <v>82</v>
      </c>
      <c r="L34" s="51">
        <v>81</v>
      </c>
      <c r="M34" s="51">
        <v>75</v>
      </c>
      <c r="N34" s="51">
        <v>60</v>
      </c>
      <c r="O34" s="21"/>
      <c r="P34" s="21">
        <f>IF(AND(B34&lt;&gt;"C",U34&gt;0),"",IF(AND(B34="C",U34&lt;&gt;5),"",IF('S1'!$D$1&lt;&gt;Ave!$AI$2,"",SUM(G34:N34))))</f>
        <v>649</v>
      </c>
      <c r="Q34" s="55">
        <f t="shared" si="1"/>
        <v>81.125</v>
      </c>
      <c r="R34" s="22">
        <f t="shared" si="0"/>
        <v>11</v>
      </c>
      <c r="S34" s="18"/>
      <c r="T34" s="18"/>
      <c r="U34" s="18">
        <f t="shared" si="2"/>
        <v>0</v>
      </c>
    </row>
    <row r="35" spans="2:21">
      <c r="B35" s="21">
        <f>'S1'!B35</f>
        <v>31</v>
      </c>
      <c r="C35" s="21">
        <f>'S1'!C35</f>
        <v>31</v>
      </c>
      <c r="D35" s="32" t="str">
        <f>'S1'!D35</f>
        <v>አይመን አብዱ ሰኢድ</v>
      </c>
      <c r="E35" s="21" t="str">
        <f>'S1'!E35</f>
        <v>M</v>
      </c>
      <c r="F35" s="21">
        <f>'S1'!F35</f>
        <v>7</v>
      </c>
      <c r="G35" s="51">
        <v>73</v>
      </c>
      <c r="H35" s="51">
        <v>71</v>
      </c>
      <c r="I35" s="51">
        <v>89</v>
      </c>
      <c r="J35" s="51">
        <v>72</v>
      </c>
      <c r="K35" s="51">
        <v>88</v>
      </c>
      <c r="L35" s="51">
        <v>68</v>
      </c>
      <c r="M35" s="51">
        <v>80</v>
      </c>
      <c r="N35" s="51">
        <v>68</v>
      </c>
      <c r="O35" s="21"/>
      <c r="P35" s="21">
        <f>IF(AND(B35&lt;&gt;"C",U35&gt;0),"",IF(AND(B35="C",U35&lt;&gt;5),"",IF('S1'!$D$1&lt;&gt;Ave!$AI$2,"",SUM(G35:N35))))</f>
        <v>609</v>
      </c>
      <c r="Q35" s="55">
        <f t="shared" si="1"/>
        <v>76.125</v>
      </c>
      <c r="R35" s="22">
        <f t="shared" si="0"/>
        <v>17</v>
      </c>
      <c r="S35" s="18"/>
      <c r="T35" s="18"/>
      <c r="U35" s="18">
        <f t="shared" si="2"/>
        <v>0</v>
      </c>
    </row>
    <row r="36" spans="2:21">
      <c r="B36" s="21">
        <f>'S1'!B36</f>
        <v>32</v>
      </c>
      <c r="C36" s="21">
        <f>'S1'!C36</f>
        <v>32</v>
      </c>
      <c r="D36" s="32" t="str">
        <f>'S1'!D36</f>
        <v>አጅላል ሙሀመድ ሰኢድ</v>
      </c>
      <c r="E36" s="21" t="str">
        <f>'S1'!E36</f>
        <v>F</v>
      </c>
      <c r="F36" s="21">
        <f>'S1'!F36</f>
        <v>7</v>
      </c>
      <c r="G36" s="51">
        <v>95</v>
      </c>
      <c r="H36" s="51">
        <v>100</v>
      </c>
      <c r="I36" s="51">
        <v>98</v>
      </c>
      <c r="J36" s="51">
        <v>98</v>
      </c>
      <c r="K36" s="51">
        <v>97</v>
      </c>
      <c r="L36" s="51">
        <v>97</v>
      </c>
      <c r="M36" s="51">
        <v>99</v>
      </c>
      <c r="N36" s="51">
        <v>100</v>
      </c>
      <c r="O36" s="21"/>
      <c r="P36" s="21">
        <f>IF(AND(B36&lt;&gt;"C",U36&gt;0),"",IF(AND(B36="C",U36&lt;&gt;5),"",IF('S1'!$D$1&lt;&gt;Ave!$AI$2,"",SUM(G36:N36))))</f>
        <v>784</v>
      </c>
      <c r="Q36" s="55">
        <f t="shared" si="1"/>
        <v>98</v>
      </c>
      <c r="R36" s="22">
        <f t="shared" si="0"/>
        <v>2</v>
      </c>
      <c r="S36" s="18"/>
      <c r="T36" s="18"/>
      <c r="U36" s="18">
        <f t="shared" si="2"/>
        <v>0</v>
      </c>
    </row>
    <row r="37" spans="2:21">
      <c r="B37" s="21">
        <f>'S1'!B37</f>
        <v>33</v>
      </c>
      <c r="C37" s="21">
        <f>'S1'!C37</f>
        <v>33</v>
      </c>
      <c r="D37" s="32" t="str">
        <f>'S1'!D37</f>
        <v>አፊያ ሙሀመድ መኮነን</v>
      </c>
      <c r="E37" s="21" t="str">
        <f>'S1'!E37</f>
        <v>F</v>
      </c>
      <c r="F37" s="21">
        <f>'S1'!F37</f>
        <v>7</v>
      </c>
      <c r="G37" s="51">
        <v>48</v>
      </c>
      <c r="H37" s="51">
        <v>53</v>
      </c>
      <c r="I37" s="51">
        <v>67</v>
      </c>
      <c r="J37" s="51">
        <v>55</v>
      </c>
      <c r="K37" s="51">
        <v>73</v>
      </c>
      <c r="L37" s="51">
        <v>65</v>
      </c>
      <c r="M37" s="51">
        <v>86</v>
      </c>
      <c r="N37" s="51">
        <v>73</v>
      </c>
      <c r="O37" s="21"/>
      <c r="P37" s="21">
        <f>IF(AND(B37&lt;&gt;"C",U37&gt;0),"",IF(AND(B37="C",U37&lt;&gt;5),"",IF('S1'!$D$1&lt;&gt;Ave!$AI$2,"",SUM(G37:N37))))</f>
        <v>520</v>
      </c>
      <c r="Q37" s="55">
        <f t="shared" si="1"/>
        <v>65</v>
      </c>
      <c r="R37" s="22">
        <f t="shared" ref="R37:R64" si="3">IF(AND(B37&lt;&gt;"C",U37&gt;0),"",IF(AND(B37="C",U37&lt;&gt;5),"",RANK(Q37,$Q$5:$Q$64)))</f>
        <v>35</v>
      </c>
      <c r="S37" s="18"/>
      <c r="T37" s="18"/>
      <c r="U37" s="18">
        <f t="shared" si="2"/>
        <v>0</v>
      </c>
    </row>
    <row r="38" spans="2:21">
      <c r="B38" s="21">
        <f>'S1'!B38</f>
        <v>34</v>
      </c>
      <c r="C38" s="21">
        <f>'S1'!C38</f>
        <v>34</v>
      </c>
      <c r="D38" s="32" t="str">
        <f>'S1'!D38</f>
        <v>አፍራህ ፈንታው ሙሀመድ</v>
      </c>
      <c r="E38" s="21" t="str">
        <f>'S1'!E38</f>
        <v>F</v>
      </c>
      <c r="F38" s="21">
        <f>'S1'!F38</f>
        <v>7</v>
      </c>
      <c r="G38" s="51">
        <v>33</v>
      </c>
      <c r="H38" s="51">
        <v>57</v>
      </c>
      <c r="I38" s="51">
        <v>63</v>
      </c>
      <c r="J38" s="51">
        <v>43</v>
      </c>
      <c r="K38" s="51">
        <v>52</v>
      </c>
      <c r="L38" s="51">
        <v>52</v>
      </c>
      <c r="M38" s="51">
        <v>84</v>
      </c>
      <c r="N38" s="51">
        <v>98</v>
      </c>
      <c r="O38" s="21"/>
      <c r="P38" s="21">
        <f>IF(AND(B38&lt;&gt;"C",U38&gt;0),"",IF(AND(B38="C",U38&lt;&gt;5),"",IF('S1'!$D$1&lt;&gt;Ave!$AI$2,"",SUM(G38:N38))))</f>
        <v>482</v>
      </c>
      <c r="Q38" s="55">
        <f t="shared" si="1"/>
        <v>60.25</v>
      </c>
      <c r="R38" s="22">
        <f t="shared" si="3"/>
        <v>41</v>
      </c>
      <c r="S38" s="18"/>
      <c r="T38" s="18"/>
      <c r="U38" s="18">
        <f t="shared" si="2"/>
        <v>0</v>
      </c>
    </row>
    <row r="39" spans="2:21">
      <c r="B39" s="21">
        <f>'S1'!B39</f>
        <v>35</v>
      </c>
      <c r="C39" s="21">
        <f>'S1'!C39</f>
        <v>35</v>
      </c>
      <c r="D39" s="32" t="str">
        <f>'S1'!D39</f>
        <v>ኡመር ሙሀመድ ኡመር</v>
      </c>
      <c r="E39" s="21" t="str">
        <f>'S1'!E39</f>
        <v>M</v>
      </c>
      <c r="F39" s="21">
        <f>'S1'!F39</f>
        <v>7</v>
      </c>
      <c r="G39" s="51">
        <v>56</v>
      </c>
      <c r="H39" s="51">
        <v>67</v>
      </c>
      <c r="I39" s="51">
        <v>60</v>
      </c>
      <c r="J39" s="51">
        <v>69</v>
      </c>
      <c r="K39" s="51">
        <v>78</v>
      </c>
      <c r="L39" s="51">
        <v>50</v>
      </c>
      <c r="M39" s="51">
        <v>68</v>
      </c>
      <c r="N39" s="51">
        <v>88</v>
      </c>
      <c r="O39" s="21"/>
      <c r="P39" s="21">
        <f>IF(AND(B39&lt;&gt;"C",U39&gt;0),"",IF(AND(B39="C",U39&lt;&gt;5),"",IF('S1'!$D$1&lt;&gt;Ave!$AI$2,"",SUM(G39:N39))))</f>
        <v>536</v>
      </c>
      <c r="Q39" s="55">
        <f t="shared" si="1"/>
        <v>67</v>
      </c>
      <c r="R39" s="22">
        <f t="shared" si="3"/>
        <v>32</v>
      </c>
      <c r="S39" s="18"/>
      <c r="T39" s="18"/>
      <c r="U39" s="18">
        <f t="shared" si="2"/>
        <v>0</v>
      </c>
    </row>
    <row r="40" spans="2:21">
      <c r="B40" s="21">
        <f>'S1'!B40</f>
        <v>36</v>
      </c>
      <c r="C40" s="21">
        <f>'S1'!C40</f>
        <v>36</v>
      </c>
      <c r="D40" s="32" t="str">
        <f>'S1'!D40</f>
        <v>ኡስማን ከድር ሙሀመድ</v>
      </c>
      <c r="E40" s="21" t="str">
        <f>'S1'!E40</f>
        <v>M</v>
      </c>
      <c r="F40" s="21">
        <f>'S1'!F40</f>
        <v>7</v>
      </c>
      <c r="G40" s="51">
        <v>80</v>
      </c>
      <c r="H40" s="51">
        <v>79</v>
      </c>
      <c r="I40" s="51">
        <v>79</v>
      </c>
      <c r="J40" s="51">
        <v>67</v>
      </c>
      <c r="K40" s="51">
        <v>83</v>
      </c>
      <c r="L40" s="51">
        <v>73</v>
      </c>
      <c r="M40" s="51">
        <v>85</v>
      </c>
      <c r="N40" s="51">
        <v>93</v>
      </c>
      <c r="O40" s="21"/>
      <c r="P40" s="21">
        <f>IF(AND(B40&lt;&gt;"C",U40&gt;0),"",IF(AND(B40="C",U40&lt;&gt;5),"",IF('S1'!$D$1&lt;&gt;Ave!$AI$2,"",SUM(G40:N40))))</f>
        <v>639</v>
      </c>
      <c r="Q40" s="55">
        <f t="shared" si="1"/>
        <v>79.875</v>
      </c>
      <c r="R40" s="22">
        <f t="shared" si="3"/>
        <v>15</v>
      </c>
      <c r="S40" s="18"/>
      <c r="T40" s="18"/>
      <c r="U40" s="18">
        <f t="shared" si="2"/>
        <v>0</v>
      </c>
    </row>
    <row r="41" spans="2:21">
      <c r="B41" s="21">
        <f>'S1'!B41</f>
        <v>37</v>
      </c>
      <c r="C41" s="21">
        <f>'S1'!C41</f>
        <v>37</v>
      </c>
      <c r="D41" s="32" t="str">
        <f>'S1'!D41</f>
        <v>ኢማን አህመድ ሙሀመድ</v>
      </c>
      <c r="E41" s="21" t="str">
        <f>'S1'!E41</f>
        <v>F</v>
      </c>
      <c r="F41" s="21">
        <f>'S1'!F41</f>
        <v>7</v>
      </c>
      <c r="G41" s="51">
        <v>84</v>
      </c>
      <c r="H41" s="51">
        <v>84</v>
      </c>
      <c r="I41" s="51">
        <v>86</v>
      </c>
      <c r="J41" s="51">
        <v>64</v>
      </c>
      <c r="K41" s="51">
        <v>85</v>
      </c>
      <c r="L41" s="51">
        <v>78</v>
      </c>
      <c r="M41" s="51">
        <v>81</v>
      </c>
      <c r="N41" s="51">
        <v>78</v>
      </c>
      <c r="O41" s="21"/>
      <c r="P41" s="21">
        <f>IF(AND(B41&lt;&gt;"C",U41&gt;0),"",IF(AND(B41="C",U41&lt;&gt;5),"",IF('S1'!$D$1&lt;&gt;Ave!$AI$2,"",SUM(G41:N41))))</f>
        <v>640</v>
      </c>
      <c r="Q41" s="55">
        <f t="shared" si="1"/>
        <v>80</v>
      </c>
      <c r="R41" s="22">
        <f t="shared" si="3"/>
        <v>14</v>
      </c>
      <c r="S41" s="18"/>
      <c r="T41" s="18"/>
      <c r="U41" s="18">
        <f t="shared" si="2"/>
        <v>0</v>
      </c>
    </row>
    <row r="42" spans="2:21">
      <c r="B42" s="21">
        <f>'S1'!B42</f>
        <v>38</v>
      </c>
      <c r="C42" s="21">
        <f>'S1'!C42</f>
        <v>38</v>
      </c>
      <c r="D42" s="32" t="str">
        <f>'S1'!D42</f>
        <v>ኢማን ይማም ሙሀመድ</v>
      </c>
      <c r="E42" s="21" t="str">
        <f>'S1'!E42</f>
        <v>F</v>
      </c>
      <c r="F42" s="21">
        <f>'S1'!F42</f>
        <v>7</v>
      </c>
      <c r="G42" s="51">
        <v>60</v>
      </c>
      <c r="H42" s="51">
        <v>70</v>
      </c>
      <c r="I42" s="51">
        <v>77</v>
      </c>
      <c r="J42" s="51">
        <v>63</v>
      </c>
      <c r="K42" s="51">
        <v>92</v>
      </c>
      <c r="L42" s="51">
        <v>68</v>
      </c>
      <c r="M42" s="51">
        <v>82</v>
      </c>
      <c r="N42" s="51">
        <v>76</v>
      </c>
      <c r="O42" s="21"/>
      <c r="P42" s="21">
        <f>IF(AND(B42&lt;&gt;"C",U42&gt;0),"",IF(AND(B42="C",U42&lt;&gt;5),"",IF('S1'!$D$1&lt;&gt;Ave!$AI$2,"",SUM(G42:N42))))</f>
        <v>588</v>
      </c>
      <c r="Q42" s="55">
        <f t="shared" si="1"/>
        <v>73.5</v>
      </c>
      <c r="R42" s="22">
        <f t="shared" si="3"/>
        <v>21</v>
      </c>
      <c r="S42" s="18"/>
      <c r="T42" s="18"/>
      <c r="U42" s="18">
        <f t="shared" si="2"/>
        <v>0</v>
      </c>
    </row>
    <row r="43" spans="2:21">
      <c r="B43" s="21">
        <f>'S1'!B43</f>
        <v>39</v>
      </c>
      <c r="C43" s="21">
        <f>'S1'!C43</f>
        <v>39</v>
      </c>
      <c r="D43" s="32" t="str">
        <f>'S1'!D43</f>
        <v>ኢብራሂም ጀማል ኡስማን</v>
      </c>
      <c r="E43" s="21" t="str">
        <f>'S1'!E43</f>
        <v>M</v>
      </c>
      <c r="F43" s="21">
        <f>'S1'!F43</f>
        <v>7</v>
      </c>
      <c r="G43" s="51">
        <v>89</v>
      </c>
      <c r="H43" s="51">
        <v>76</v>
      </c>
      <c r="I43" s="51">
        <v>58</v>
      </c>
      <c r="J43" s="51">
        <v>71</v>
      </c>
      <c r="K43" s="51">
        <v>71</v>
      </c>
      <c r="L43" s="51">
        <v>69</v>
      </c>
      <c r="M43" s="51">
        <v>56</v>
      </c>
      <c r="N43" s="51">
        <v>75</v>
      </c>
      <c r="O43" s="21"/>
      <c r="P43" s="21">
        <f>IF(AND(B43&lt;&gt;"C",U43&gt;0),"",IF(AND(B43="C",U43&lt;&gt;5),"",IF('S1'!$D$1&lt;&gt;Ave!$AI$2,"",SUM(G43:N43))))</f>
        <v>565</v>
      </c>
      <c r="Q43" s="55">
        <f t="shared" si="1"/>
        <v>70.625</v>
      </c>
      <c r="R43" s="22">
        <f t="shared" si="3"/>
        <v>25</v>
      </c>
      <c r="S43" s="18"/>
      <c r="T43" s="18"/>
      <c r="U43" s="18">
        <f t="shared" si="2"/>
        <v>0</v>
      </c>
    </row>
    <row r="44" spans="2:21">
      <c r="B44" s="21">
        <f>'S1'!B44</f>
        <v>40</v>
      </c>
      <c r="C44" s="21">
        <f>'S1'!C44</f>
        <v>40</v>
      </c>
      <c r="D44" s="32" t="str">
        <f>'S1'!D44</f>
        <v>ኢዘድን ሁሴን ታደሰ</v>
      </c>
      <c r="E44" s="21" t="str">
        <f>'S1'!E44</f>
        <v>M</v>
      </c>
      <c r="F44" s="21">
        <f>'S1'!F44</f>
        <v>7</v>
      </c>
      <c r="G44" s="51">
        <v>38</v>
      </c>
      <c r="H44" s="51">
        <v>65</v>
      </c>
      <c r="I44" s="51">
        <v>54</v>
      </c>
      <c r="J44" s="51">
        <v>41</v>
      </c>
      <c r="K44" s="51">
        <v>59</v>
      </c>
      <c r="L44" s="51">
        <v>52</v>
      </c>
      <c r="M44" s="51">
        <v>48</v>
      </c>
      <c r="N44" s="51">
        <v>52</v>
      </c>
      <c r="O44" s="21"/>
      <c r="P44" s="21">
        <f>IF(AND(B44&lt;&gt;"C",U44&gt;0),"",IF(AND(B44="C",U44&lt;&gt;5),"",IF('S1'!$D$1&lt;&gt;Ave!$AI$2,"",SUM(G44:N44))))</f>
        <v>409</v>
      </c>
      <c r="Q44" s="55">
        <f t="shared" si="1"/>
        <v>51.125</v>
      </c>
      <c r="R44" s="22">
        <f t="shared" si="3"/>
        <v>48</v>
      </c>
      <c r="S44" s="18"/>
      <c r="T44" s="18"/>
      <c r="U44" s="18">
        <f t="shared" si="2"/>
        <v>0</v>
      </c>
    </row>
    <row r="45" spans="2:21">
      <c r="B45" s="21">
        <f>'S1'!B45</f>
        <v>41</v>
      </c>
      <c r="C45" s="21">
        <f>'S1'!C45</f>
        <v>41</v>
      </c>
      <c r="D45" s="32" t="str">
        <f>'S1'!D45</f>
        <v>ዛኪር ሙሀመድ አባቢ</v>
      </c>
      <c r="E45" s="21" t="str">
        <f>'S1'!E45</f>
        <v>M</v>
      </c>
      <c r="F45" s="21">
        <f>'S1'!F45</f>
        <v>7</v>
      </c>
      <c r="G45" s="51">
        <v>59</v>
      </c>
      <c r="H45" s="51">
        <v>70</v>
      </c>
      <c r="I45" s="51">
        <v>71</v>
      </c>
      <c r="J45" s="51">
        <v>56</v>
      </c>
      <c r="K45" s="51">
        <v>80</v>
      </c>
      <c r="L45" s="51">
        <v>59</v>
      </c>
      <c r="M45" s="51">
        <v>54</v>
      </c>
      <c r="N45" s="51">
        <v>69</v>
      </c>
      <c r="O45" s="21"/>
      <c r="P45" s="21">
        <f>IF(AND(B45&lt;&gt;"C",U45&gt;0),"",IF(AND(B45="C",U45&lt;&gt;5),"",IF('S1'!$D$1&lt;&gt;Ave!$AI$2,"",SUM(G45:N45))))</f>
        <v>518</v>
      </c>
      <c r="Q45" s="55">
        <f t="shared" si="1"/>
        <v>64.75</v>
      </c>
      <c r="R45" s="22">
        <f t="shared" si="3"/>
        <v>37</v>
      </c>
      <c r="S45" s="18"/>
      <c r="T45" s="18"/>
      <c r="U45" s="18">
        <f t="shared" si="2"/>
        <v>0</v>
      </c>
    </row>
    <row r="46" spans="2:21">
      <c r="B46" s="21">
        <f>'S1'!B46</f>
        <v>42</v>
      </c>
      <c r="C46" s="21">
        <f>'S1'!C46</f>
        <v>42</v>
      </c>
      <c r="D46" s="32" t="str">
        <f>'S1'!D46</f>
        <v>የሱፍ ሰኢድ አህመድ</v>
      </c>
      <c r="E46" s="21" t="str">
        <f>'S1'!E46</f>
        <v>M</v>
      </c>
      <c r="F46" s="21">
        <f>'S1'!F46</f>
        <v>7</v>
      </c>
      <c r="G46" s="51">
        <v>70</v>
      </c>
      <c r="H46" s="51">
        <v>71</v>
      </c>
      <c r="I46" s="51">
        <v>66</v>
      </c>
      <c r="J46" s="51">
        <v>59</v>
      </c>
      <c r="K46" s="51">
        <v>78</v>
      </c>
      <c r="L46" s="51">
        <v>67</v>
      </c>
      <c r="M46" s="51">
        <v>90</v>
      </c>
      <c r="N46" s="51">
        <v>81</v>
      </c>
      <c r="O46" s="21"/>
      <c r="P46" s="21">
        <f>IF(AND(B46&lt;&gt;"C",U46&gt;0),"",IF(AND(B46="C",U46&lt;&gt;5),"",IF('S1'!$D$1&lt;&gt;Ave!$AI$2,"",SUM(G46:N46))))</f>
        <v>582</v>
      </c>
      <c r="Q46" s="55">
        <f t="shared" si="1"/>
        <v>72.75</v>
      </c>
      <c r="R46" s="22">
        <f t="shared" si="3"/>
        <v>22</v>
      </c>
      <c r="S46" s="18"/>
      <c r="T46" s="18"/>
      <c r="U46" s="18">
        <f t="shared" si="2"/>
        <v>0</v>
      </c>
    </row>
    <row r="47" spans="2:21">
      <c r="B47" s="21">
        <f>'S1'!B47</f>
        <v>43</v>
      </c>
      <c r="C47" s="21">
        <f>'S1'!C47</f>
        <v>43</v>
      </c>
      <c r="D47" s="32" t="str">
        <f>'S1'!D47</f>
        <v>የሱፍ አደም የሱፍ</v>
      </c>
      <c r="E47" s="21" t="str">
        <f>'S1'!E47</f>
        <v>M</v>
      </c>
      <c r="F47" s="21">
        <f>'S1'!F47</f>
        <v>7</v>
      </c>
      <c r="G47" s="51">
        <v>77</v>
      </c>
      <c r="H47" s="51">
        <v>75</v>
      </c>
      <c r="I47" s="51">
        <v>75</v>
      </c>
      <c r="J47" s="51">
        <v>66</v>
      </c>
      <c r="K47" s="51">
        <v>80</v>
      </c>
      <c r="L47" s="51">
        <v>78</v>
      </c>
      <c r="M47" s="51">
        <v>73</v>
      </c>
      <c r="N47" s="51">
        <v>74</v>
      </c>
      <c r="O47" s="21"/>
      <c r="P47" s="21">
        <f>IF(AND(B47&lt;&gt;"C",U47&gt;0),"",IF(AND(B47="C",U47&lt;&gt;5),"",IF('S1'!$D$1&lt;&gt;Ave!$AI$2,"",SUM(G47:N47))))</f>
        <v>598</v>
      </c>
      <c r="Q47" s="55">
        <f t="shared" si="1"/>
        <v>74.75</v>
      </c>
      <c r="R47" s="22">
        <f t="shared" si="3"/>
        <v>19</v>
      </c>
      <c r="S47" s="18"/>
      <c r="T47" s="18"/>
      <c r="U47" s="18">
        <f t="shared" si="2"/>
        <v>0</v>
      </c>
    </row>
    <row r="48" spans="2:21">
      <c r="B48" s="21">
        <f>'S1'!B48</f>
        <v>44</v>
      </c>
      <c r="C48" s="21">
        <f>'S1'!C48</f>
        <v>44</v>
      </c>
      <c r="D48" s="32" t="str">
        <f>'S1'!D48</f>
        <v>ዩስራ ሙሀመድ ቃሲም</v>
      </c>
      <c r="E48" s="21" t="str">
        <f>'S1'!E48</f>
        <v>F</v>
      </c>
      <c r="F48" s="21">
        <f>'S1'!F48</f>
        <v>7</v>
      </c>
      <c r="G48" s="51">
        <v>97</v>
      </c>
      <c r="H48" s="51">
        <v>94</v>
      </c>
      <c r="I48" s="51">
        <v>98</v>
      </c>
      <c r="J48" s="51">
        <v>97</v>
      </c>
      <c r="K48" s="51">
        <v>94</v>
      </c>
      <c r="L48" s="51">
        <v>89</v>
      </c>
      <c r="M48" s="51">
        <v>99</v>
      </c>
      <c r="N48" s="51">
        <v>91</v>
      </c>
      <c r="O48" s="21"/>
      <c r="P48" s="21">
        <f>IF(AND(B48&lt;&gt;"C",U48&gt;0),"",IF(AND(B48="C",U48&lt;&gt;5),"",IF('S1'!$D$1&lt;&gt;Ave!$AI$2,"",SUM(G48:N48))))</f>
        <v>759</v>
      </c>
      <c r="Q48" s="55">
        <f t="shared" si="1"/>
        <v>94.875</v>
      </c>
      <c r="R48" s="22">
        <f t="shared" si="3"/>
        <v>3</v>
      </c>
      <c r="S48" s="18"/>
      <c r="T48" s="18"/>
      <c r="U48" s="18">
        <f t="shared" si="2"/>
        <v>0</v>
      </c>
    </row>
    <row r="49" spans="2:21">
      <c r="B49" s="21">
        <f>'S1'!B49</f>
        <v>45</v>
      </c>
      <c r="C49" s="21">
        <f>'S1'!C49</f>
        <v>45</v>
      </c>
      <c r="D49" s="32" t="str">
        <f>'S1'!D49</f>
        <v>ያስሚን ሀሰን አብዱልቃድር</v>
      </c>
      <c r="E49" s="21" t="str">
        <f>'S1'!E49</f>
        <v>F</v>
      </c>
      <c r="F49" s="21">
        <f>'S1'!F49</f>
        <v>7</v>
      </c>
      <c r="G49" s="51">
        <v>83</v>
      </c>
      <c r="H49" s="51">
        <v>72</v>
      </c>
      <c r="I49" s="51">
        <v>59</v>
      </c>
      <c r="J49" s="51">
        <v>65</v>
      </c>
      <c r="K49" s="51">
        <v>79</v>
      </c>
      <c r="L49" s="51">
        <v>63</v>
      </c>
      <c r="M49" s="51">
        <v>87</v>
      </c>
      <c r="N49" s="51">
        <v>69</v>
      </c>
      <c r="O49" s="21"/>
      <c r="P49" s="21">
        <f>IF(AND(B49&lt;&gt;"C",U49&gt;0),"",IF(AND(B49="C",U49&lt;&gt;5),"",IF('S1'!$D$1&lt;&gt;Ave!$AI$2,"",SUM(G49:N49))))</f>
        <v>577</v>
      </c>
      <c r="Q49" s="55">
        <f t="shared" si="1"/>
        <v>72.125</v>
      </c>
      <c r="R49" s="22">
        <f t="shared" si="3"/>
        <v>23</v>
      </c>
      <c r="S49" s="18"/>
      <c r="T49" s="18"/>
      <c r="U49" s="18">
        <f t="shared" si="2"/>
        <v>0</v>
      </c>
    </row>
    <row r="50" spans="2:21">
      <c r="B50" s="21">
        <f>'S1'!B50</f>
        <v>46</v>
      </c>
      <c r="C50" s="21">
        <f>'S1'!C50</f>
        <v>46</v>
      </c>
      <c r="D50" s="32" t="str">
        <f>'S1'!D50</f>
        <v>ፈራህ ኑሩሁሴን ተሻለ</v>
      </c>
      <c r="E50" s="21" t="str">
        <f>'S1'!E50</f>
        <v>F</v>
      </c>
      <c r="F50" s="21">
        <f>'S1'!F50</f>
        <v>6</v>
      </c>
      <c r="G50" s="51">
        <v>37</v>
      </c>
      <c r="H50" s="51">
        <v>57</v>
      </c>
      <c r="I50" s="51">
        <v>58</v>
      </c>
      <c r="J50" s="51">
        <v>57</v>
      </c>
      <c r="K50" s="51">
        <v>57</v>
      </c>
      <c r="L50" s="51">
        <v>57</v>
      </c>
      <c r="M50" s="51">
        <v>80</v>
      </c>
      <c r="N50" s="51">
        <v>67</v>
      </c>
      <c r="O50" s="21"/>
      <c r="P50" s="21">
        <f>IF(AND(B50&lt;&gt;"C",U50&gt;0),"",IF(AND(B50="C",U50&lt;&gt;5),"",IF('S1'!$D$1&lt;&gt;Ave!$AI$2,"",SUM(G50:N50))))</f>
        <v>470</v>
      </c>
      <c r="Q50" s="55">
        <f t="shared" si="1"/>
        <v>58.75</v>
      </c>
      <c r="R50" s="22">
        <f t="shared" si="3"/>
        <v>45</v>
      </c>
      <c r="S50" s="18"/>
      <c r="T50" s="18"/>
      <c r="U50" s="18">
        <f t="shared" si="2"/>
        <v>0</v>
      </c>
    </row>
    <row r="51" spans="2:21">
      <c r="B51" s="21">
        <f>'S1'!B51</f>
        <v>47</v>
      </c>
      <c r="C51" s="21">
        <f>'S1'!C51</f>
        <v>47</v>
      </c>
      <c r="D51" s="32" t="str">
        <f>'S1'!D51</f>
        <v>ፉአድ ብርሀን</v>
      </c>
      <c r="E51" s="21" t="str">
        <f>'S1'!E51</f>
        <v>M</v>
      </c>
      <c r="F51" s="21">
        <f>'S1'!F51</f>
        <v>7</v>
      </c>
      <c r="G51" s="51">
        <v>17</v>
      </c>
      <c r="H51" s="51">
        <v>22</v>
      </c>
      <c r="I51" s="51">
        <v>31</v>
      </c>
      <c r="J51" s="51">
        <v>20</v>
      </c>
      <c r="K51" s="51">
        <v>25</v>
      </c>
      <c r="L51" s="51">
        <v>23</v>
      </c>
      <c r="M51" s="51">
        <v>26</v>
      </c>
      <c r="N51" s="51">
        <v>46</v>
      </c>
      <c r="O51" s="21"/>
      <c r="P51" s="21">
        <f>IF(AND(B51&lt;&gt;"C",U51&gt;0),"",IF(AND(B51="C",U51&lt;&gt;5),"",IF('S1'!$D$1&lt;&gt;Ave!$AI$2,"",SUM(G51:N51))))</f>
        <v>210</v>
      </c>
      <c r="Q51" s="55">
        <f t="shared" si="1"/>
        <v>26.25</v>
      </c>
      <c r="R51" s="22">
        <f t="shared" si="3"/>
        <v>50</v>
      </c>
      <c r="S51" s="18"/>
      <c r="T51" s="18"/>
      <c r="U51" s="18">
        <f t="shared" si="2"/>
        <v>0</v>
      </c>
    </row>
    <row r="52" spans="2:21">
      <c r="B52" s="21">
        <f>'S1'!B52</f>
        <v>48</v>
      </c>
      <c r="C52" s="21">
        <f>'S1'!C52</f>
        <v>48</v>
      </c>
      <c r="D52" s="32" t="str">
        <f>'S1'!D52</f>
        <v>ፉኢዝ ሰኢድ አሊ</v>
      </c>
      <c r="E52" s="21" t="str">
        <f>'S1'!E52</f>
        <v>M</v>
      </c>
      <c r="F52" s="21">
        <f>'S1'!F52</f>
        <v>7</v>
      </c>
      <c r="G52" s="51">
        <v>98</v>
      </c>
      <c r="H52" s="51">
        <v>89</v>
      </c>
      <c r="I52" s="51">
        <v>93</v>
      </c>
      <c r="J52" s="51">
        <v>95</v>
      </c>
      <c r="K52" s="51">
        <v>98</v>
      </c>
      <c r="L52" s="51">
        <v>91</v>
      </c>
      <c r="M52" s="51">
        <v>97</v>
      </c>
      <c r="N52" s="51">
        <v>84</v>
      </c>
      <c r="O52" s="21"/>
      <c r="P52" s="21">
        <f>IF(AND(B52&lt;&gt;"C",U52&gt;0),"",IF(AND(B52="C",U52&lt;&gt;5),"",IF('S1'!$D$1&lt;&gt;Ave!$AI$2,"",SUM(G52:N52))))</f>
        <v>745</v>
      </c>
      <c r="Q52" s="55">
        <f t="shared" si="1"/>
        <v>93.125</v>
      </c>
      <c r="R52" s="22">
        <f t="shared" si="3"/>
        <v>5</v>
      </c>
      <c r="S52" s="18"/>
      <c r="T52" s="18"/>
      <c r="U52" s="18">
        <f t="shared" si="2"/>
        <v>0</v>
      </c>
    </row>
    <row r="53" spans="2:21">
      <c r="B53" s="21">
        <f>'S1'!B53</f>
        <v>49</v>
      </c>
      <c r="C53" s="21">
        <f>'S1'!C53</f>
        <v>49</v>
      </c>
      <c r="D53" s="32" t="str">
        <f>'S1'!D53</f>
        <v>ፊርደውስ ሙሀመድ ኑርየ</v>
      </c>
      <c r="E53" s="21" t="str">
        <f>'S1'!E53</f>
        <v>F</v>
      </c>
      <c r="F53" s="21">
        <f>'S1'!F53</f>
        <v>7</v>
      </c>
      <c r="G53" s="51">
        <v>69</v>
      </c>
      <c r="H53" s="51">
        <v>87</v>
      </c>
      <c r="I53" s="51">
        <v>69</v>
      </c>
      <c r="J53" s="51">
        <v>70</v>
      </c>
      <c r="K53" s="51">
        <v>89</v>
      </c>
      <c r="L53" s="51">
        <v>68</v>
      </c>
      <c r="M53" s="51">
        <v>84</v>
      </c>
      <c r="N53" s="51">
        <v>68</v>
      </c>
      <c r="O53" s="21"/>
      <c r="P53" s="21">
        <f>IF(AND(B53&lt;&gt;"C",U53&gt;0),"",IF(AND(B53="C",U53&lt;&gt;5),"",IF('S1'!$D$1&lt;&gt;Ave!$AI$2,"",SUM(G53:N53))))</f>
        <v>604</v>
      </c>
      <c r="Q53" s="55">
        <f t="shared" si="1"/>
        <v>75.5</v>
      </c>
      <c r="R53" s="22">
        <f t="shared" si="3"/>
        <v>18</v>
      </c>
      <c r="S53" s="18"/>
      <c r="T53" s="18"/>
      <c r="U53" s="18">
        <f t="shared" si="2"/>
        <v>0</v>
      </c>
    </row>
    <row r="54" spans="2:21">
      <c r="B54" s="21">
        <f>'S1'!B54</f>
        <v>50</v>
      </c>
      <c r="C54" s="21">
        <f>'S1'!C54</f>
        <v>50</v>
      </c>
      <c r="D54" s="32" t="str">
        <f>'S1'!D54</f>
        <v>ፌሩዛ አብዱ ሙሀመድ</v>
      </c>
      <c r="E54" s="21" t="str">
        <f>'S1'!E54</f>
        <v>F</v>
      </c>
      <c r="F54" s="21">
        <f>'S1'!F54</f>
        <v>7</v>
      </c>
      <c r="G54" s="51">
        <v>96</v>
      </c>
      <c r="H54" s="51">
        <v>96</v>
      </c>
      <c r="I54" s="51">
        <v>92</v>
      </c>
      <c r="J54" s="51">
        <v>86</v>
      </c>
      <c r="K54" s="51">
        <v>94</v>
      </c>
      <c r="L54" s="51">
        <v>81</v>
      </c>
      <c r="M54" s="51">
        <v>82</v>
      </c>
      <c r="N54" s="51">
        <v>67</v>
      </c>
      <c r="O54" s="21"/>
      <c r="P54" s="21">
        <f>IF(AND(B54&lt;&gt;"C",U54&gt;0),"",IF(AND(B54="C",U54&lt;&gt;5),"",IF('S1'!$D$1&lt;&gt;Ave!$AI$2,"",SUM(G54:N54))))</f>
        <v>694</v>
      </c>
      <c r="Q54" s="55">
        <f t="shared" si="1"/>
        <v>86.75</v>
      </c>
      <c r="R54" s="22">
        <f t="shared" si="3"/>
        <v>7</v>
      </c>
      <c r="S54" s="18"/>
      <c r="T54" s="18"/>
      <c r="U54" s="18">
        <f t="shared" si="2"/>
        <v>0</v>
      </c>
    </row>
    <row r="55" spans="2:21">
      <c r="B55" s="21">
        <f>'S1'!B55</f>
        <v>51</v>
      </c>
      <c r="C55" s="21">
        <f>'S1'!C55</f>
        <v>51</v>
      </c>
      <c r="D55" s="32">
        <f>'S1'!D55</f>
        <v>0</v>
      </c>
      <c r="E55" s="21">
        <f>'S1'!E55</f>
        <v>0</v>
      </c>
      <c r="F55" s="21">
        <f>'S1'!F55</f>
        <v>0</v>
      </c>
      <c r="G55" s="51"/>
      <c r="H55" s="51"/>
      <c r="I55" s="51"/>
      <c r="J55" s="51"/>
      <c r="K55" s="51"/>
      <c r="L55" s="51"/>
      <c r="M55" s="51"/>
      <c r="N55" s="51"/>
      <c r="O55" s="21"/>
      <c r="P55" s="21" t="str">
        <f>IF(AND(B55&lt;&gt;"C",U55&gt;0),"",IF(AND(B55="C",U55&lt;&gt;5),"",IF('S1'!$D$1&lt;&gt;Ave!$AI$2,"",SUM(G55:N55))))</f>
        <v/>
      </c>
      <c r="Q55" s="55" t="str">
        <f t="shared" si="1"/>
        <v/>
      </c>
      <c r="R55" s="22" t="str">
        <f t="shared" si="3"/>
        <v/>
      </c>
      <c r="S55" s="18"/>
      <c r="T55" s="18"/>
      <c r="U55" s="18">
        <f t="shared" si="2"/>
        <v>8</v>
      </c>
    </row>
    <row r="56" spans="2:21">
      <c r="B56" s="21">
        <f>'S1'!B56</f>
        <v>52</v>
      </c>
      <c r="C56" s="21">
        <f>'S1'!C56</f>
        <v>52</v>
      </c>
      <c r="D56" s="32">
        <f>'S1'!D56</f>
        <v>0</v>
      </c>
      <c r="E56" s="21">
        <f>'S1'!E56</f>
        <v>0</v>
      </c>
      <c r="F56" s="21">
        <f>'S1'!F56</f>
        <v>0</v>
      </c>
      <c r="G56" s="51"/>
      <c r="H56" s="51"/>
      <c r="I56" s="51"/>
      <c r="J56" s="51"/>
      <c r="K56" s="51"/>
      <c r="L56" s="51"/>
      <c r="M56" s="51"/>
      <c r="N56" s="51"/>
      <c r="O56" s="21"/>
      <c r="P56" s="21" t="str">
        <f>IF(AND(B56&lt;&gt;"C",U56&gt;0),"",IF(AND(B56="C",U56&lt;&gt;5),"",IF('S1'!$D$1&lt;&gt;Ave!$AI$2,"",SUM(G56:N56))))</f>
        <v/>
      </c>
      <c r="Q56" s="55" t="str">
        <f t="shared" si="1"/>
        <v/>
      </c>
      <c r="R56" s="22" t="str">
        <f t="shared" si="3"/>
        <v/>
      </c>
      <c r="S56" s="18"/>
      <c r="T56" s="18"/>
      <c r="U56" s="18">
        <f t="shared" si="2"/>
        <v>8</v>
      </c>
    </row>
    <row r="57" spans="2:21">
      <c r="B57" s="21">
        <f>'S1'!B57</f>
        <v>53</v>
      </c>
      <c r="C57" s="21">
        <f>'S1'!C57</f>
        <v>53</v>
      </c>
      <c r="D57" s="32">
        <f>'S1'!D57</f>
        <v>0</v>
      </c>
      <c r="E57" s="21">
        <f>'S1'!E57</f>
        <v>0</v>
      </c>
      <c r="F57" s="21">
        <f>'S1'!F57</f>
        <v>0</v>
      </c>
      <c r="G57" s="51"/>
      <c r="H57" s="51"/>
      <c r="I57" s="51"/>
      <c r="J57" s="51"/>
      <c r="K57" s="51"/>
      <c r="L57" s="51"/>
      <c r="M57" s="51"/>
      <c r="N57" s="51"/>
      <c r="O57" s="21"/>
      <c r="P57" s="21" t="str">
        <f>IF(AND(B57&lt;&gt;"C",U57&gt;0),"",IF(AND(B57="C",U57&lt;&gt;5),"",IF('S1'!$D$1&lt;&gt;Ave!$AI$2,"",SUM(G57:N57))))</f>
        <v/>
      </c>
      <c r="Q57" s="55" t="str">
        <f t="shared" si="1"/>
        <v/>
      </c>
      <c r="R57" s="22" t="str">
        <f t="shared" si="3"/>
        <v/>
      </c>
      <c r="S57" s="18"/>
      <c r="T57" s="18"/>
      <c r="U57" s="18">
        <f t="shared" si="2"/>
        <v>8</v>
      </c>
    </row>
    <row r="58" spans="2:21">
      <c r="B58" s="21">
        <f>'S1'!B58</f>
        <v>54</v>
      </c>
      <c r="C58" s="21">
        <f>'S1'!C58</f>
        <v>54</v>
      </c>
      <c r="D58" s="32">
        <f>'S1'!D58</f>
        <v>0</v>
      </c>
      <c r="E58" s="21">
        <f>'S1'!E58</f>
        <v>0</v>
      </c>
      <c r="F58" s="21">
        <f>'S1'!F58</f>
        <v>0</v>
      </c>
      <c r="G58" s="51"/>
      <c r="H58" s="51"/>
      <c r="I58" s="51"/>
      <c r="J58" s="51"/>
      <c r="K58" s="51"/>
      <c r="L58" s="51"/>
      <c r="M58" s="51"/>
      <c r="N58" s="51"/>
      <c r="O58" s="21"/>
      <c r="P58" s="21" t="str">
        <f>IF(AND(B58&lt;&gt;"C",U58&gt;0),"",IF(AND(B58="C",U58&lt;&gt;5),"",IF('S1'!$D$1&lt;&gt;Ave!$AI$2,"",SUM(G58:N58))))</f>
        <v/>
      </c>
      <c r="Q58" s="55" t="str">
        <f t="shared" si="1"/>
        <v/>
      </c>
      <c r="R58" s="22" t="str">
        <f t="shared" si="3"/>
        <v/>
      </c>
      <c r="S58" s="18"/>
      <c r="T58" s="18"/>
      <c r="U58" s="18">
        <f t="shared" si="2"/>
        <v>8</v>
      </c>
    </row>
    <row r="59" spans="2:21">
      <c r="B59" s="21">
        <f>'S1'!B59</f>
        <v>55</v>
      </c>
      <c r="C59" s="21">
        <f>'S1'!C59</f>
        <v>55</v>
      </c>
      <c r="D59" s="32">
        <f>'S1'!D59</f>
        <v>0</v>
      </c>
      <c r="E59" s="21">
        <f>'S1'!E59</f>
        <v>0</v>
      </c>
      <c r="F59" s="21">
        <f>'S1'!F59</f>
        <v>0</v>
      </c>
      <c r="G59" s="51"/>
      <c r="H59" s="51"/>
      <c r="I59" s="51"/>
      <c r="J59" s="51"/>
      <c r="K59" s="51"/>
      <c r="L59" s="51"/>
      <c r="M59" s="51"/>
      <c r="N59" s="51"/>
      <c r="O59" s="21"/>
      <c r="P59" s="21" t="str">
        <f>IF(AND(B59&lt;&gt;"C",U59&gt;0),"",IF(AND(B59="C",U59&lt;&gt;5),"",IF('S1'!$D$1&lt;&gt;Ave!$AI$2,"",SUM(G59:N59))))</f>
        <v/>
      </c>
      <c r="Q59" s="55" t="str">
        <f t="shared" si="1"/>
        <v/>
      </c>
      <c r="R59" s="22" t="str">
        <f t="shared" si="3"/>
        <v/>
      </c>
      <c r="S59" s="18"/>
      <c r="T59" s="18"/>
      <c r="U59" s="18">
        <f t="shared" si="2"/>
        <v>8</v>
      </c>
    </row>
    <row r="60" spans="2:21">
      <c r="B60" s="21">
        <f>'S1'!B60</f>
        <v>56</v>
      </c>
      <c r="C60" s="21">
        <f>'S1'!C60</f>
        <v>56</v>
      </c>
      <c r="D60" s="32">
        <f>'S1'!D60</f>
        <v>0</v>
      </c>
      <c r="E60" s="21">
        <f>'S1'!E60</f>
        <v>0</v>
      </c>
      <c r="F60" s="21">
        <f>'S1'!F60</f>
        <v>0</v>
      </c>
      <c r="G60" s="51"/>
      <c r="H60" s="51"/>
      <c r="I60" s="51"/>
      <c r="J60" s="51"/>
      <c r="K60" s="51"/>
      <c r="L60" s="51"/>
      <c r="M60" s="51"/>
      <c r="N60" s="51"/>
      <c r="O60" s="21"/>
      <c r="P60" s="21" t="str">
        <f>IF(AND(B60&lt;&gt;"C",U60&gt;0),"",IF(AND(B60="C",U60&lt;&gt;5),"",IF('S1'!$D$1&lt;&gt;Ave!$AI$2,"",SUM(G60:N60))))</f>
        <v/>
      </c>
      <c r="Q60" s="55" t="str">
        <f t="shared" si="1"/>
        <v/>
      </c>
      <c r="R60" s="22" t="str">
        <f t="shared" si="3"/>
        <v/>
      </c>
      <c r="S60" s="18"/>
      <c r="T60" s="18"/>
      <c r="U60" s="18">
        <f t="shared" si="2"/>
        <v>8</v>
      </c>
    </row>
    <row r="61" spans="2:21">
      <c r="B61" s="21">
        <f>'S1'!B61</f>
        <v>57</v>
      </c>
      <c r="C61" s="21">
        <f>'S1'!C61</f>
        <v>57</v>
      </c>
      <c r="D61" s="32">
        <f>'S1'!D61</f>
        <v>0</v>
      </c>
      <c r="E61" s="21">
        <f>'S1'!E61</f>
        <v>0</v>
      </c>
      <c r="F61" s="21">
        <f>'S1'!F61</f>
        <v>0</v>
      </c>
      <c r="G61" s="51"/>
      <c r="H61" s="51"/>
      <c r="I61" s="51"/>
      <c r="J61" s="51"/>
      <c r="K61" s="51"/>
      <c r="L61" s="51"/>
      <c r="M61" s="51"/>
      <c r="N61" s="51"/>
      <c r="O61" s="21"/>
      <c r="P61" s="21" t="str">
        <f>IF(AND(B61&lt;&gt;"C",U61&gt;0),"",IF(AND(B61="C",U61&lt;&gt;5),"",IF('S1'!$D$1&lt;&gt;Ave!$AI$2,"",SUM(G61:N61))))</f>
        <v/>
      </c>
      <c r="Q61" s="55" t="str">
        <f t="shared" si="1"/>
        <v/>
      </c>
      <c r="R61" s="22" t="str">
        <f t="shared" si="3"/>
        <v/>
      </c>
      <c r="S61" s="18"/>
      <c r="T61" s="18"/>
      <c r="U61" s="18">
        <f t="shared" si="2"/>
        <v>8</v>
      </c>
    </row>
    <row r="62" spans="2:21">
      <c r="B62" s="21">
        <f>'S1'!B62</f>
        <v>58</v>
      </c>
      <c r="C62" s="21">
        <f>'S1'!C62</f>
        <v>58</v>
      </c>
      <c r="D62" s="32">
        <f>'S1'!D62</f>
        <v>0</v>
      </c>
      <c r="E62" s="21">
        <f>'S1'!E62</f>
        <v>0</v>
      </c>
      <c r="F62" s="21">
        <f>'S1'!F62</f>
        <v>0</v>
      </c>
      <c r="G62" s="51"/>
      <c r="H62" s="51"/>
      <c r="I62" s="51"/>
      <c r="J62" s="51"/>
      <c r="K62" s="51"/>
      <c r="L62" s="51"/>
      <c r="M62" s="51"/>
      <c r="N62" s="51"/>
      <c r="O62" s="21"/>
      <c r="P62" s="21" t="str">
        <f>IF(AND(B62&lt;&gt;"C",U62&gt;0),"",IF(AND(B62="C",U62&lt;&gt;5),"",IF('S1'!$D$1&lt;&gt;Ave!$AI$2,"",SUM(G62:N62))))</f>
        <v/>
      </c>
      <c r="Q62" s="55" t="str">
        <f t="shared" si="1"/>
        <v/>
      </c>
      <c r="R62" s="22" t="str">
        <f t="shared" si="3"/>
        <v/>
      </c>
      <c r="S62" s="18"/>
      <c r="T62" s="18"/>
      <c r="U62" s="18">
        <f t="shared" si="2"/>
        <v>8</v>
      </c>
    </row>
    <row r="63" spans="2:21">
      <c r="B63" s="21">
        <f>'S1'!B63</f>
        <v>59</v>
      </c>
      <c r="C63" s="21">
        <f>'S1'!C63</f>
        <v>59</v>
      </c>
      <c r="D63" s="32">
        <f>'S1'!D63</f>
        <v>0</v>
      </c>
      <c r="E63" s="21">
        <f>'S1'!E63</f>
        <v>0</v>
      </c>
      <c r="F63" s="21">
        <f>'S1'!F63</f>
        <v>0</v>
      </c>
      <c r="G63" s="51"/>
      <c r="H63" s="51"/>
      <c r="I63" s="51"/>
      <c r="J63" s="51"/>
      <c r="K63" s="51"/>
      <c r="L63" s="51"/>
      <c r="M63" s="51"/>
      <c r="N63" s="51"/>
      <c r="O63" s="21"/>
      <c r="P63" s="21" t="str">
        <f>IF(AND(B63&lt;&gt;"C",U63&gt;0),"",IF(AND(B63="C",U63&lt;&gt;5),"",IF('S1'!$D$1&lt;&gt;Ave!$AI$2,"",SUM(G63:N63))))</f>
        <v/>
      </c>
      <c r="Q63" s="55" t="str">
        <f t="shared" si="1"/>
        <v/>
      </c>
      <c r="R63" s="22" t="str">
        <f t="shared" si="3"/>
        <v/>
      </c>
      <c r="S63" s="18"/>
      <c r="T63" s="18"/>
      <c r="U63" s="18">
        <f t="shared" si="2"/>
        <v>8</v>
      </c>
    </row>
    <row r="64" spans="2:21">
      <c r="B64" s="21">
        <f>'S1'!B64</f>
        <v>60</v>
      </c>
      <c r="C64" s="21">
        <f>'S1'!C64</f>
        <v>60</v>
      </c>
      <c r="D64" s="32">
        <f>'S1'!D64</f>
        <v>0</v>
      </c>
      <c r="E64" s="21">
        <f>'S1'!E64</f>
        <v>0</v>
      </c>
      <c r="F64" s="21">
        <f>'S1'!F64</f>
        <v>0</v>
      </c>
      <c r="G64" s="51"/>
      <c r="H64" s="51"/>
      <c r="I64" s="51"/>
      <c r="J64" s="51"/>
      <c r="K64" s="51"/>
      <c r="L64" s="51"/>
      <c r="M64" s="51"/>
      <c r="N64" s="51"/>
      <c r="O64" s="21"/>
      <c r="P64" s="21" t="str">
        <f>IF(AND(B64&lt;&gt;"C",U64&gt;0),"",IF(AND(B64="C",U64&lt;&gt;5),"",IF('S1'!$D$1&lt;&gt;Ave!$AI$2,"",SUM(G64:N64))))</f>
        <v/>
      </c>
      <c r="Q64" s="55" t="str">
        <f t="shared" si="1"/>
        <v/>
      </c>
      <c r="R64" s="22" t="str">
        <f t="shared" si="3"/>
        <v/>
      </c>
      <c r="S64" s="18"/>
      <c r="T64" s="18"/>
      <c r="U64" s="18">
        <f t="shared" si="2"/>
        <v>8</v>
      </c>
    </row>
    <row r="65" spans="2:3" s="26" customFormat="1">
      <c r="B65" s="24"/>
      <c r="C65" s="24"/>
    </row>
    <row r="66" spans="2:3" s="26" customFormat="1">
      <c r="B66" s="24"/>
      <c r="C66" s="24"/>
    </row>
    <row r="67" spans="2:3" s="26" customFormat="1">
      <c r="B67" s="24"/>
      <c r="C67" s="24"/>
    </row>
    <row r="68" spans="2:3" s="26" customFormat="1">
      <c r="B68" s="24"/>
      <c r="C68" s="24"/>
    </row>
    <row r="69" spans="2:3" s="26" customFormat="1">
      <c r="B69" s="24"/>
      <c r="C69" s="24"/>
    </row>
    <row r="70" spans="2:3" s="26" customFormat="1">
      <c r="B70" s="24"/>
      <c r="C70" s="24"/>
    </row>
    <row r="71" spans="2:3" s="26" customFormat="1">
      <c r="B71" s="24"/>
      <c r="C71" s="24"/>
    </row>
    <row r="72" spans="2:3" s="26" customFormat="1">
      <c r="B72" s="24"/>
      <c r="C72" s="24"/>
    </row>
    <row r="73" spans="2:3" s="26" customFormat="1">
      <c r="B73" s="24"/>
      <c r="C73" s="24"/>
    </row>
    <row r="74" spans="2:3" s="26" customFormat="1">
      <c r="B74" s="24"/>
      <c r="C74" s="24"/>
    </row>
    <row r="75" spans="2:3" s="26" customFormat="1">
      <c r="B75" s="24"/>
      <c r="C75" s="24"/>
    </row>
    <row r="76" spans="2:3" s="26" customFormat="1">
      <c r="B76" s="24"/>
      <c r="C76" s="24"/>
    </row>
    <row r="77" spans="2:3" s="26" customFormat="1">
      <c r="B77" s="24"/>
      <c r="C77" s="24"/>
    </row>
    <row r="78" spans="2:3" s="26" customFormat="1">
      <c r="B78" s="24"/>
      <c r="C78" s="24"/>
    </row>
    <row r="79" spans="2:3" s="26" customFormat="1">
      <c r="B79" s="24"/>
      <c r="C79" s="24"/>
    </row>
    <row r="80" spans="2:3" s="26" customFormat="1">
      <c r="B80" s="24"/>
      <c r="C80" s="24"/>
    </row>
    <row r="81" spans="2:3" s="26" customFormat="1">
      <c r="B81" s="24"/>
      <c r="C81" s="24"/>
    </row>
    <row r="82" spans="2:3" s="26" customFormat="1">
      <c r="B82" s="24"/>
      <c r="C82" s="24"/>
    </row>
    <row r="83" spans="2:3" s="26" customFormat="1">
      <c r="B83" s="24"/>
      <c r="C83" s="24"/>
    </row>
    <row r="84" spans="2:3" s="26" customFormat="1">
      <c r="B84" s="24"/>
      <c r="C84" s="24"/>
    </row>
    <row r="85" spans="2:3" s="26" customFormat="1">
      <c r="B85" s="24"/>
      <c r="C85" s="24"/>
    </row>
    <row r="86" spans="2:3" s="26" customFormat="1">
      <c r="B86" s="24"/>
      <c r="C86" s="24"/>
    </row>
    <row r="87" spans="2:3" s="26" customFormat="1">
      <c r="B87" s="24"/>
      <c r="C87" s="24"/>
    </row>
    <row r="88" spans="2:3" s="26" customFormat="1">
      <c r="B88" s="24"/>
      <c r="C88" s="24"/>
    </row>
    <row r="89" spans="2:3" s="26" customFormat="1">
      <c r="B89" s="24"/>
      <c r="C89" s="24"/>
    </row>
    <row r="90" spans="2:3" s="26" customFormat="1">
      <c r="B90" s="24"/>
      <c r="C90" s="24"/>
    </row>
    <row r="91" spans="2:3" s="26" customFormat="1">
      <c r="B91" s="24"/>
      <c r="C91" s="24"/>
    </row>
    <row r="92" spans="2:3" s="26" customFormat="1">
      <c r="B92" s="24"/>
      <c r="C92" s="24"/>
    </row>
    <row r="93" spans="2:3" s="26" customFormat="1">
      <c r="B93" s="24"/>
      <c r="C93" s="24"/>
    </row>
    <row r="94" spans="2:3" s="26" customFormat="1">
      <c r="B94" s="24"/>
      <c r="C94" s="24"/>
    </row>
    <row r="95" spans="2:3" s="26" customFormat="1">
      <c r="B95" s="24"/>
      <c r="C95" s="24"/>
    </row>
    <row r="96" spans="2:3" s="26" customFormat="1">
      <c r="B96" s="24"/>
      <c r="C96" s="24"/>
    </row>
    <row r="97" spans="2:3" s="26" customFormat="1">
      <c r="B97" s="24"/>
      <c r="C97" s="24"/>
    </row>
    <row r="98" spans="2:3" s="26" customFormat="1">
      <c r="B98" s="24"/>
      <c r="C98" s="24"/>
    </row>
    <row r="99" spans="2:3" s="26" customFormat="1">
      <c r="B99" s="24"/>
      <c r="C99" s="24"/>
    </row>
    <row r="100" spans="2:3" s="26" customFormat="1">
      <c r="B100" s="24"/>
      <c r="C100" s="24"/>
    </row>
    <row r="101" spans="2:3" s="26" customFormat="1">
      <c r="B101" s="24"/>
      <c r="C101" s="24"/>
    </row>
    <row r="102" spans="2:3" s="26" customFormat="1">
      <c r="B102" s="24"/>
      <c r="C102" s="24"/>
    </row>
    <row r="103" spans="2:3" s="26" customFormat="1">
      <c r="B103" s="24"/>
      <c r="C103" s="24"/>
    </row>
    <row r="104" spans="2:3" s="26" customFormat="1">
      <c r="B104" s="24"/>
      <c r="C104" s="24"/>
    </row>
    <row r="105" spans="2:3" s="26" customFormat="1">
      <c r="B105" s="24"/>
      <c r="C105" s="24"/>
    </row>
    <row r="106" spans="2:3" s="26" customFormat="1">
      <c r="B106" s="24"/>
      <c r="C106" s="24"/>
    </row>
    <row r="107" spans="2:3" s="26" customFormat="1">
      <c r="B107" s="24"/>
      <c r="C107" s="24"/>
    </row>
    <row r="108" spans="2:3" s="26" customFormat="1">
      <c r="B108" s="24"/>
      <c r="C108" s="24"/>
    </row>
    <row r="109" spans="2:3" s="26" customFormat="1">
      <c r="B109" s="24"/>
      <c r="C109" s="24"/>
    </row>
    <row r="110" spans="2:3" s="26" customFormat="1">
      <c r="B110" s="24"/>
      <c r="C110" s="24"/>
    </row>
    <row r="111" spans="2:3" s="26" customFormat="1">
      <c r="B111" s="24"/>
      <c r="C111" s="24"/>
    </row>
    <row r="112" spans="2:3" s="26" customFormat="1">
      <c r="B112" s="24"/>
      <c r="C112" s="24"/>
    </row>
    <row r="113" spans="2:41" s="26" customFormat="1">
      <c r="B113" s="24"/>
      <c r="C113" s="24"/>
    </row>
    <row r="114" spans="2:41">
      <c r="B114" s="19"/>
      <c r="C114" s="1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AI114" s="18"/>
      <c r="AJ114" s="18"/>
      <c r="AK114" s="18"/>
      <c r="AL114" s="18"/>
      <c r="AM114" s="18"/>
      <c r="AN114" s="18"/>
      <c r="AO114" s="18"/>
    </row>
    <row r="115" spans="2:41">
      <c r="B115" s="19"/>
      <c r="C115" s="1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AI115" s="18"/>
      <c r="AJ115" s="18"/>
      <c r="AK115" s="18"/>
      <c r="AL115" s="18"/>
      <c r="AM115" s="18"/>
      <c r="AN115" s="18"/>
      <c r="AO115" s="18"/>
    </row>
    <row r="116" spans="2:41">
      <c r="B116" s="19"/>
      <c r="C116" s="1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</row>
    <row r="117" spans="2:41">
      <c r="B117" s="19"/>
      <c r="C117" s="1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</row>
    <row r="118" spans="2:41">
      <c r="B118" s="19"/>
      <c r="C118" s="1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</row>
    <row r="119" spans="2:41">
      <c r="B119" s="19"/>
      <c r="C119" s="1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</row>
  </sheetData>
  <sheetProtection sheet="1" objects="1" scenarios="1"/>
  <mergeCells count="10">
    <mergeCell ref="R3:R4"/>
    <mergeCell ref="P3:P4"/>
    <mergeCell ref="Q3:Q4"/>
    <mergeCell ref="B3:B4"/>
    <mergeCell ref="D3:D4"/>
    <mergeCell ref="E3:E4"/>
    <mergeCell ref="F3:F4"/>
    <mergeCell ref="G3:N3"/>
    <mergeCell ref="O3:O4"/>
    <mergeCell ref="C3:C4"/>
  </mergeCells>
  <conditionalFormatting sqref="G5:N64">
    <cfRule type="cellIs" dxfId="532" priority="3" operator="between">
      <formula>0.0001</formula>
      <formula>49.999</formula>
    </cfRule>
  </conditionalFormatting>
  <conditionalFormatting sqref="G26:N27">
    <cfRule type="expression" dxfId="531" priority="2">
      <formula>"$P4&gt;=50"</formula>
    </cfRule>
  </conditionalFormatting>
  <conditionalFormatting sqref="G29:N60">
    <cfRule type="expression" dxfId="530" priority="1">
      <formula>"$P4&gt;=50"</formula>
    </cfRule>
  </conditionalFormatting>
  <conditionalFormatting sqref="Q5:Q64">
    <cfRule type="cellIs" dxfId="529" priority="5" operator="between">
      <formula>0.0001</formula>
      <formula>49.999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FF0000"/>
  </sheetPr>
  <dimension ref="A1:AP139"/>
  <sheetViews>
    <sheetView showZeros="0" workbookViewId="0">
      <selection activeCell="C5" sqref="C5"/>
    </sheetView>
  </sheetViews>
  <sheetFormatPr defaultColWidth="8.85546875" defaultRowHeight="12.75"/>
  <cols>
    <col min="1" max="1" width="8.85546875" style="20"/>
    <col min="2" max="2" width="4.28515625" style="28" bestFit="1" customWidth="1"/>
    <col min="3" max="3" width="25.7109375" style="20" customWidth="1"/>
    <col min="4" max="4" width="4" style="20" bestFit="1" customWidth="1"/>
    <col min="5" max="5" width="4.28515625" style="20" bestFit="1" customWidth="1"/>
    <col min="6" max="6" width="8.28515625" style="20" bestFit="1" customWidth="1"/>
    <col min="7" max="7" width="7.28515625" style="20" bestFit="1" customWidth="1"/>
    <col min="8" max="8" width="6.5703125" style="20" bestFit="1" customWidth="1"/>
    <col min="9" max="9" width="6.28515625" style="20" bestFit="1" customWidth="1"/>
    <col min="10" max="10" width="4.140625" style="20" bestFit="1" customWidth="1"/>
    <col min="11" max="11" width="10.28515625" style="20" bestFit="1" customWidth="1"/>
    <col min="12" max="12" width="3.7109375" style="20" bestFit="1" customWidth="1"/>
    <col min="13" max="13" width="5.5703125" style="20" bestFit="1" customWidth="1"/>
    <col min="14" max="14" width="6.7109375" style="20" bestFit="1" customWidth="1"/>
    <col min="15" max="15" width="7.140625" style="20" customWidth="1"/>
    <col min="16" max="16" width="5.5703125" style="20" bestFit="1" customWidth="1"/>
    <col min="17" max="17" width="9.85546875" style="20" customWidth="1"/>
    <col min="18" max="18" width="2.140625" style="39" hidden="1" customWidth="1"/>
    <col min="19" max="19" width="5.42578125" style="20" hidden="1" customWidth="1"/>
    <col min="20" max="20" width="4.28515625" style="20" hidden="1" customWidth="1"/>
    <col min="21" max="21" width="5.42578125" style="20" hidden="1" customWidth="1"/>
    <col min="22" max="22" width="4.28515625" style="20" hidden="1" customWidth="1"/>
    <col min="23" max="23" width="3.28515625" style="20" hidden="1" customWidth="1"/>
    <col min="24" max="25" width="5.42578125" style="20" hidden="1" customWidth="1"/>
    <col min="26" max="26" width="4.28515625" style="20" hidden="1" customWidth="1"/>
    <col min="27" max="27" width="3.28515625" style="20" hidden="1" customWidth="1"/>
    <col min="28" max="28" width="4.28515625" style="20" hidden="1" customWidth="1"/>
    <col min="29" max="29" width="5.42578125" style="20" hidden="1" customWidth="1"/>
    <col min="30" max="30" width="4.28515625" style="20" hidden="1" customWidth="1"/>
    <col min="31" max="31" width="3.28515625" style="20" hidden="1" customWidth="1"/>
    <col min="32" max="32" width="5.42578125" style="20" hidden="1" customWidth="1"/>
    <col min="33" max="33" width="6.5703125" style="20" hidden="1" customWidth="1"/>
    <col min="34" max="34" width="5.42578125" style="39" hidden="1" customWidth="1"/>
    <col min="35" max="35" width="6.28515625" style="26" hidden="1" customWidth="1"/>
    <col min="36" max="36" width="9.85546875" style="26" hidden="1" customWidth="1"/>
    <col min="37" max="42" width="8.85546875" style="26"/>
    <col min="43" max="16384" width="8.85546875" style="20"/>
  </cols>
  <sheetData>
    <row r="1" spans="1:38" s="26" customFormat="1">
      <c r="B1" s="24"/>
      <c r="AH1" s="35"/>
    </row>
    <row r="2" spans="1:38" s="26" customFormat="1">
      <c r="B2" s="24"/>
      <c r="AI2" s="26" t="s">
        <v>20</v>
      </c>
    </row>
    <row r="3" spans="1:38">
      <c r="A3" s="18"/>
      <c r="B3" s="162" t="str">
        <f>'S1'!B3:B4</f>
        <v>NO.</v>
      </c>
      <c r="C3" s="162" t="str">
        <f>'S1'!D3:D4</f>
        <v>Students Name</v>
      </c>
      <c r="D3" s="162" t="str">
        <f>'S1'!E3:E4</f>
        <v>Sex</v>
      </c>
      <c r="E3" s="162" t="str">
        <f>'S1'!F3:F4</f>
        <v>Age</v>
      </c>
      <c r="F3" s="162" t="s">
        <v>4</v>
      </c>
      <c r="G3" s="162"/>
      <c r="H3" s="162"/>
      <c r="I3" s="162"/>
      <c r="J3" s="162"/>
      <c r="K3" s="162"/>
      <c r="L3" s="162"/>
      <c r="M3" s="162"/>
      <c r="N3" s="160" t="str">
        <f>'S1'!P3:P4</f>
        <v>Sum</v>
      </c>
      <c r="O3" s="160" t="str">
        <f>'S1'!Q3:Q4</f>
        <v>Ave</v>
      </c>
      <c r="P3" s="160" t="str">
        <f>'S1'!R3:R4</f>
        <v>Rank</v>
      </c>
      <c r="Q3" s="164" t="s">
        <v>16</v>
      </c>
      <c r="R3" s="23"/>
      <c r="S3" s="163" t="s">
        <v>28</v>
      </c>
      <c r="T3" s="163"/>
      <c r="U3" s="163" t="s">
        <v>29</v>
      </c>
      <c r="V3" s="163"/>
      <c r="W3" s="163" t="s">
        <v>30</v>
      </c>
      <c r="X3" s="163"/>
      <c r="Y3" s="163" t="s">
        <v>31</v>
      </c>
      <c r="Z3" s="163"/>
      <c r="AA3" s="163" t="s">
        <v>80</v>
      </c>
      <c r="AB3" s="163"/>
      <c r="AC3" s="163" t="s">
        <v>82</v>
      </c>
      <c r="AD3" s="163"/>
      <c r="AE3" s="162" t="s">
        <v>12</v>
      </c>
      <c r="AF3" s="162"/>
      <c r="AG3" s="162" t="s">
        <v>11</v>
      </c>
      <c r="AH3" s="162"/>
      <c r="AI3" s="27"/>
      <c r="AJ3" s="27"/>
      <c r="AK3" s="27"/>
      <c r="AL3" s="27"/>
    </row>
    <row r="4" spans="1:38">
      <c r="A4" s="18"/>
      <c r="B4" s="162"/>
      <c r="C4" s="162"/>
      <c r="D4" s="162"/>
      <c r="E4" s="162"/>
      <c r="F4" s="21" t="str">
        <f>'S1'!G4</f>
        <v>Amharic</v>
      </c>
      <c r="G4" s="21" t="str">
        <f>'S1'!H4</f>
        <v>English</v>
      </c>
      <c r="H4" s="21" t="str">
        <f>'S1'!I4</f>
        <v>Arabic</v>
      </c>
      <c r="I4" s="21" t="str">
        <f>'S1'!J4</f>
        <v>Maths</v>
      </c>
      <c r="J4" s="21" t="str">
        <f>'S1'!K4</f>
        <v>E.S</v>
      </c>
      <c r="K4" s="21" t="str">
        <f>'S1'!L4</f>
        <v>Moral Edu</v>
      </c>
      <c r="L4" s="21" t="str">
        <f>'S1'!M4</f>
        <v>Art</v>
      </c>
      <c r="M4" s="21" t="str">
        <f>'S1'!N4</f>
        <v>HPE</v>
      </c>
      <c r="N4" s="161"/>
      <c r="O4" s="161"/>
      <c r="P4" s="161"/>
      <c r="Q4" s="165"/>
      <c r="R4" s="23"/>
      <c r="S4" s="36" t="s">
        <v>13</v>
      </c>
      <c r="T4" s="23" t="s">
        <v>14</v>
      </c>
      <c r="U4" s="23" t="s">
        <v>13</v>
      </c>
      <c r="V4" s="23" t="s">
        <v>14</v>
      </c>
      <c r="W4" s="23" t="s">
        <v>13</v>
      </c>
      <c r="X4" s="23" t="s">
        <v>14</v>
      </c>
      <c r="Y4" s="23" t="s">
        <v>13</v>
      </c>
      <c r="Z4" s="23" t="s">
        <v>14</v>
      </c>
      <c r="AA4" s="23" t="s">
        <v>13</v>
      </c>
      <c r="AB4" s="23" t="s">
        <v>14</v>
      </c>
      <c r="AC4" s="23" t="s">
        <v>13</v>
      </c>
      <c r="AD4" s="23" t="s">
        <v>14</v>
      </c>
      <c r="AE4" s="23" t="s">
        <v>13</v>
      </c>
      <c r="AF4" s="23" t="s">
        <v>14</v>
      </c>
      <c r="AG4" s="37" t="s">
        <v>13</v>
      </c>
      <c r="AH4" s="23" t="s">
        <v>14</v>
      </c>
      <c r="AJ4" s="26" t="s">
        <v>32</v>
      </c>
    </row>
    <row r="5" spans="1:38">
      <c r="A5" s="18"/>
      <c r="B5" s="21">
        <f>'S1'!B5</f>
        <v>1</v>
      </c>
      <c r="C5" s="32" t="str">
        <f>'S1'!D5</f>
        <v>ሀኒፋ አብዱረህማን አረጋ</v>
      </c>
      <c r="D5" s="21" t="str">
        <f>'S1'!E5</f>
        <v>F</v>
      </c>
      <c r="E5" s="21">
        <f>'S1'!F5</f>
        <v>7</v>
      </c>
      <c r="F5" s="21">
        <f>IF(OR('S1'!G5="",'S2'!G5=""),"",('S1'!G5+'S2'!G5)/2)</f>
        <v>99.5</v>
      </c>
      <c r="G5" s="21">
        <f>IF(OR('S1'!H5="",'S2'!H5=""),"",('S1'!H5+'S2'!H5)/2)</f>
        <v>100</v>
      </c>
      <c r="H5" s="21">
        <f>IF(OR('S1'!I5="",'S2'!I5=""),"",('S1'!I5+'S2'!I5)/2)</f>
        <v>97.5</v>
      </c>
      <c r="I5" s="21">
        <f>IF(OR('S1'!J5="",'S2'!J5=""),"",('S1'!J5+'S2'!J5)/2)</f>
        <v>98</v>
      </c>
      <c r="J5" s="21">
        <f>IF(OR('S1'!K5="",'S2'!K5=""),"",('S1'!K5+'S2'!K5)/2)</f>
        <v>98</v>
      </c>
      <c r="K5" s="21">
        <f>IF(OR('S1'!L5="",'S2'!L5=""),"",('S1'!L5+'S2'!L5)/2)</f>
        <v>94.5</v>
      </c>
      <c r="L5" s="21">
        <f>IF(OR('S1'!M5="",'S2'!M5=""),"",('S1'!M5+'S2'!M5)/2)</f>
        <v>100</v>
      </c>
      <c r="M5" s="21">
        <f>IF(OR('S1'!N5="",'S2'!N5=""),"",('S1'!N5+'S2'!N5)/2)</f>
        <v>95</v>
      </c>
      <c r="N5" s="21">
        <f>IF(OR('S1'!P5="",'S2'!P5=""),"",('S1'!P5+'S2'!P5)/2)</f>
        <v>782.5</v>
      </c>
      <c r="O5" s="21">
        <f t="shared" ref="O5:O64" si="0">IF(N5="","",IF(AND(B5&lt;&gt;"C",N5&lt;&gt;""),N5/8,IF(AND(B5="C",N5&lt;&gt;""),N5/4)))</f>
        <v>97.8125</v>
      </c>
      <c r="P5" s="21">
        <f>IF(N5="","",RANK(O5,$O$5:$O$64))</f>
        <v>1</v>
      </c>
      <c r="Q5" s="38" t="str">
        <f>IF(O5="","-",IF(AND(O5&gt;=50,D5="M"),$AJ$4,IF(AND(O5&gt;=50,D5="F"),$AJ$5,IF(AND(O5&lt;&gt;"",O5&lt;50,D5="M"),$AJ$6,IF(AND(O5&lt;&gt;"",O5&lt;50,D5="F"),$AJ$7)))))</f>
        <v>ተዛውራለች</v>
      </c>
      <c r="R5" s="23">
        <f t="shared" ref="R5:R36" si="1">COUNTIF(F5:M5,"&lt;50")</f>
        <v>0</v>
      </c>
      <c r="S5" s="36" t="str">
        <f t="shared" ref="S5:S36" si="2">IF(AND(D5="M",F5&lt;&gt;""),F5,"")</f>
        <v/>
      </c>
      <c r="T5" s="23">
        <f t="shared" ref="T5:T36" si="3">IF(AND(D5="F",F5&lt;&gt;""),F5,"")</f>
        <v>99.5</v>
      </c>
      <c r="U5" s="23" t="str">
        <f t="shared" ref="U5:U36" si="4">IF(AND(D5="M",G5&lt;&gt;""),G5,"")</f>
        <v/>
      </c>
      <c r="V5" s="23">
        <f t="shared" ref="V5:V36" si="5">IF(AND(D5="F",G5&lt;&gt;""),G5,"")</f>
        <v>100</v>
      </c>
      <c r="W5" s="23" t="str">
        <f t="shared" ref="W5:W36" si="6">IF(AND(D5="M",H5&lt;&gt;""),H5,"")</f>
        <v/>
      </c>
      <c r="X5" s="23">
        <f t="shared" ref="X5:X36" si="7">IF(AND(D5="F",H5&lt;&gt;""),H5,"")</f>
        <v>97.5</v>
      </c>
      <c r="Y5" s="23" t="str">
        <f t="shared" ref="Y5:Y36" si="8">IF(AND(D5="M",I5&lt;&gt;""),I5,"")</f>
        <v/>
      </c>
      <c r="Z5" s="23">
        <f t="shared" ref="Z5:Z36" si="9">IF(AND(D5="F",I5&lt;&gt;""),I5,"")</f>
        <v>98</v>
      </c>
      <c r="AA5" s="23" t="str">
        <f t="shared" ref="AA5:AA36" si="10">IF(AND(D5="M",J5&lt;&gt;""),J5,"")</f>
        <v/>
      </c>
      <c r="AB5" s="23">
        <f t="shared" ref="AB5:AB36" si="11">IF(AND(D5="F",J5&lt;&gt;""),J5,"")</f>
        <v>98</v>
      </c>
      <c r="AC5" s="23" t="str">
        <f t="shared" ref="AC5:AC36" si="12">IF(AND(D5="M",K5&lt;&gt;""),K5,"")</f>
        <v/>
      </c>
      <c r="AD5" s="23">
        <f t="shared" ref="AD5:AD36" si="13">IF(AND(D5="F",K5&lt;&gt;""),K5,"")</f>
        <v>94.5</v>
      </c>
      <c r="AE5" s="39" t="str">
        <f t="shared" ref="AE5:AE36" si="14">IF(AND(D5="M",L5&lt;&gt;""),L5,"")</f>
        <v/>
      </c>
      <c r="AF5" s="39">
        <f t="shared" ref="AF5:AF36" si="15">IF(AND(D5="F",L5&lt;&gt;""),L5,"")</f>
        <v>100</v>
      </c>
      <c r="AG5" s="40" t="str">
        <f t="shared" ref="AG5:AG36" si="16">IF(AND(D5="M",M5&lt;&gt;""),M5,"")</f>
        <v/>
      </c>
      <c r="AH5" s="39">
        <f t="shared" ref="AH5:AH36" si="17">IF(AND(D5="F",M5&lt;&gt;""),M5,"")</f>
        <v>95</v>
      </c>
      <c r="AJ5" s="26" t="s">
        <v>33</v>
      </c>
    </row>
    <row r="6" spans="1:38">
      <c r="A6" s="18"/>
      <c r="B6" s="21">
        <f>'S1'!B6</f>
        <v>2</v>
      </c>
      <c r="C6" s="32" t="str">
        <f>'S1'!D6</f>
        <v>ሀያት አህመድ ጌታሁን</v>
      </c>
      <c r="D6" s="21" t="str">
        <f>'S1'!E6</f>
        <v>F</v>
      </c>
      <c r="E6" s="21">
        <f>'S1'!F6</f>
        <v>7</v>
      </c>
      <c r="F6" s="21">
        <f>IF(OR('S1'!G6="",'S2'!G6=""),"",('S1'!G6+'S2'!G6)/2)</f>
        <v>62.5</v>
      </c>
      <c r="G6" s="21">
        <f>IF(OR('S1'!H6="",'S2'!H6=""),"",('S1'!H6+'S2'!H6)/2)</f>
        <v>72</v>
      </c>
      <c r="H6" s="21">
        <f>IF(OR('S1'!I6="",'S2'!I6=""),"",('S1'!I6+'S2'!I6)/2)</f>
        <v>63.5</v>
      </c>
      <c r="I6" s="21">
        <f>IF(OR('S1'!J6="",'S2'!J6=""),"",('S1'!J6+'S2'!J6)/2)</f>
        <v>60</v>
      </c>
      <c r="J6" s="21">
        <f>IF(OR('S1'!K6="",'S2'!K6=""),"",('S1'!K6+'S2'!K6)/2)</f>
        <v>66.5</v>
      </c>
      <c r="K6" s="21">
        <f>IF(OR('S1'!L6="",'S2'!L6=""),"",('S1'!L6+'S2'!L6)/2)</f>
        <v>71</v>
      </c>
      <c r="L6" s="21">
        <f>IF(OR('S1'!M6="",'S2'!M6=""),"",('S1'!M6+'S2'!M6)/2)</f>
        <v>82.5</v>
      </c>
      <c r="M6" s="21">
        <f>IF(OR('S1'!N6="",'S2'!N6=""),"",('S1'!N6+'S2'!N6)/2)</f>
        <v>87</v>
      </c>
      <c r="N6" s="21">
        <f>IF(OR('S1'!P6="",'S2'!P6=""),"",('S1'!P6+'S2'!P6)/2)</f>
        <v>565</v>
      </c>
      <c r="O6" s="21">
        <f t="shared" si="0"/>
        <v>70.625</v>
      </c>
      <c r="P6" s="21">
        <f t="shared" ref="P6:P64" si="18">IF(N6="","",RANK(O6,$O$5:$O$64))</f>
        <v>30</v>
      </c>
      <c r="Q6" s="38" t="str">
        <f t="shared" ref="Q6:Q64" si="19">IF(O6="","-",IF(AND(O6&gt;=50,D6="M"),$AJ$4,IF(AND(O6&gt;=50,D6="F"),$AJ$5,IF(AND(O6&lt;&gt;"",O6&lt;50,D6="M"),$AJ$6,IF(AND(O6&lt;&gt;"",O6&lt;50,D6="F"),$AJ$7)))))</f>
        <v>ተዛውራለች</v>
      </c>
      <c r="R6" s="23">
        <f t="shared" si="1"/>
        <v>0</v>
      </c>
      <c r="S6" s="36" t="str">
        <f t="shared" si="2"/>
        <v/>
      </c>
      <c r="T6" s="23">
        <f t="shared" si="3"/>
        <v>62.5</v>
      </c>
      <c r="U6" s="23" t="str">
        <f t="shared" si="4"/>
        <v/>
      </c>
      <c r="V6" s="23">
        <f t="shared" si="5"/>
        <v>72</v>
      </c>
      <c r="W6" s="23" t="str">
        <f t="shared" si="6"/>
        <v/>
      </c>
      <c r="X6" s="23">
        <f t="shared" si="7"/>
        <v>63.5</v>
      </c>
      <c r="Y6" s="23" t="str">
        <f t="shared" si="8"/>
        <v/>
      </c>
      <c r="Z6" s="23">
        <f t="shared" si="9"/>
        <v>60</v>
      </c>
      <c r="AA6" s="23" t="str">
        <f t="shared" si="10"/>
        <v/>
      </c>
      <c r="AB6" s="23">
        <f t="shared" si="11"/>
        <v>66.5</v>
      </c>
      <c r="AC6" s="23" t="str">
        <f t="shared" si="12"/>
        <v/>
      </c>
      <c r="AD6" s="23">
        <f t="shared" si="13"/>
        <v>71</v>
      </c>
      <c r="AE6" s="39" t="str">
        <f t="shared" si="14"/>
        <v/>
      </c>
      <c r="AF6" s="39">
        <f t="shared" si="15"/>
        <v>82.5</v>
      </c>
      <c r="AG6" s="40" t="str">
        <f t="shared" si="16"/>
        <v/>
      </c>
      <c r="AH6" s="39">
        <f t="shared" si="17"/>
        <v>87</v>
      </c>
      <c r="AJ6" s="26" t="s">
        <v>34</v>
      </c>
    </row>
    <row r="7" spans="1:38">
      <c r="A7" s="18"/>
      <c r="B7" s="21">
        <f>'S1'!B7</f>
        <v>3</v>
      </c>
      <c r="C7" s="32" t="str">
        <f>'S1'!D7</f>
        <v>ሀያት ጀማል አብዱ</v>
      </c>
      <c r="D7" s="21" t="str">
        <f>'S1'!E7</f>
        <v>F</v>
      </c>
      <c r="E7" s="21">
        <f>'S1'!F7</f>
        <v>7</v>
      </c>
      <c r="F7" s="21">
        <f>IF(OR('S1'!G7="",'S2'!G7=""),"",('S1'!G7+'S2'!G7)/2)</f>
        <v>88</v>
      </c>
      <c r="G7" s="21">
        <f>IF(OR('S1'!H7="",'S2'!H7=""),"",('S1'!H7+'S2'!H7)/2)</f>
        <v>75.5</v>
      </c>
      <c r="H7" s="21">
        <f>IF(OR('S1'!I7="",'S2'!I7=""),"",('S1'!I7+'S2'!I7)/2)</f>
        <v>95.5</v>
      </c>
      <c r="I7" s="21">
        <f>IF(OR('S1'!J7="",'S2'!J7=""),"",('S1'!J7+'S2'!J7)/2)</f>
        <v>76.5</v>
      </c>
      <c r="J7" s="21">
        <f>IF(OR('S1'!K7="",'S2'!K7=""),"",('S1'!K7+'S2'!K7)/2)</f>
        <v>91</v>
      </c>
      <c r="K7" s="21">
        <f>IF(OR('S1'!L7="",'S2'!L7=""),"",('S1'!L7+'S2'!L7)/2)</f>
        <v>93</v>
      </c>
      <c r="L7" s="21">
        <f>IF(OR('S1'!M7="",'S2'!M7=""),"",('S1'!M7+'S2'!M7)/2)</f>
        <v>92.5</v>
      </c>
      <c r="M7" s="21">
        <f>IF(OR('S1'!N7="",'S2'!N7=""),"",('S1'!N7+'S2'!N7)/2)</f>
        <v>83.5</v>
      </c>
      <c r="N7" s="21">
        <f>IF(OR('S1'!P7="",'S2'!P7=""),"",('S1'!P7+'S2'!P7)/2)</f>
        <v>695.5</v>
      </c>
      <c r="O7" s="21">
        <f t="shared" si="0"/>
        <v>86.9375</v>
      </c>
      <c r="P7" s="21">
        <f t="shared" si="18"/>
        <v>7</v>
      </c>
      <c r="Q7" s="38" t="str">
        <f t="shared" si="19"/>
        <v>ተዛውራለች</v>
      </c>
      <c r="R7" s="23">
        <f t="shared" si="1"/>
        <v>0</v>
      </c>
      <c r="S7" s="36" t="str">
        <f t="shared" si="2"/>
        <v/>
      </c>
      <c r="T7" s="23">
        <f t="shared" si="3"/>
        <v>88</v>
      </c>
      <c r="U7" s="23" t="str">
        <f t="shared" si="4"/>
        <v/>
      </c>
      <c r="V7" s="23">
        <f t="shared" si="5"/>
        <v>75.5</v>
      </c>
      <c r="W7" s="23" t="str">
        <f t="shared" si="6"/>
        <v/>
      </c>
      <c r="X7" s="23">
        <f t="shared" si="7"/>
        <v>95.5</v>
      </c>
      <c r="Y7" s="23" t="str">
        <f t="shared" si="8"/>
        <v/>
      </c>
      <c r="Z7" s="23">
        <f t="shared" si="9"/>
        <v>76.5</v>
      </c>
      <c r="AA7" s="23" t="str">
        <f t="shared" si="10"/>
        <v/>
      </c>
      <c r="AB7" s="23">
        <f t="shared" si="11"/>
        <v>91</v>
      </c>
      <c r="AC7" s="23" t="str">
        <f t="shared" si="12"/>
        <v/>
      </c>
      <c r="AD7" s="23">
        <f t="shared" si="13"/>
        <v>93</v>
      </c>
      <c r="AE7" s="39" t="str">
        <f t="shared" si="14"/>
        <v/>
      </c>
      <c r="AF7" s="39">
        <f t="shared" si="15"/>
        <v>92.5</v>
      </c>
      <c r="AG7" s="40" t="str">
        <f t="shared" si="16"/>
        <v/>
      </c>
      <c r="AH7" s="39">
        <f t="shared" si="17"/>
        <v>83.5</v>
      </c>
      <c r="AJ7" s="26" t="s">
        <v>35</v>
      </c>
    </row>
    <row r="8" spans="1:38">
      <c r="A8" s="18"/>
      <c r="B8" s="21">
        <f>'S1'!B8</f>
        <v>4</v>
      </c>
      <c r="C8" s="32" t="str">
        <f>'S1'!D8</f>
        <v>መንሱር እሸቱ ይመር</v>
      </c>
      <c r="D8" s="21" t="str">
        <f>'S1'!E8</f>
        <v>M</v>
      </c>
      <c r="E8" s="21">
        <f>'S1'!F8</f>
        <v>7</v>
      </c>
      <c r="F8" s="21">
        <f>IF(OR('S1'!G8="",'S2'!G8=""),"",('S1'!G8+'S2'!G8)/2)</f>
        <v>90.5</v>
      </c>
      <c r="G8" s="21">
        <f>IF(OR('S1'!H8="",'S2'!H8=""),"",('S1'!H8+'S2'!H8)/2)</f>
        <v>80</v>
      </c>
      <c r="H8" s="21">
        <f>IF(OR('S1'!I8="",'S2'!I8=""),"",('S1'!I8+'S2'!I8)/2)</f>
        <v>85.5</v>
      </c>
      <c r="I8" s="21">
        <f>IF(OR('S1'!J8="",'S2'!J8=""),"",('S1'!J8+'S2'!J8)/2)</f>
        <v>78.5</v>
      </c>
      <c r="J8" s="21">
        <f>IF(OR('S1'!K8="",'S2'!K8=""),"",('S1'!K8+'S2'!K8)/2)</f>
        <v>88.5</v>
      </c>
      <c r="K8" s="21">
        <f>IF(OR('S1'!L8="",'S2'!L8=""),"",('S1'!L8+'S2'!L8)/2)</f>
        <v>85.5</v>
      </c>
      <c r="L8" s="21">
        <f>IF(OR('S1'!M8="",'S2'!M8=""),"",('S1'!M8+'S2'!M8)/2)</f>
        <v>86.5</v>
      </c>
      <c r="M8" s="21">
        <f>IF(OR('S1'!N8="",'S2'!N8=""),"",('S1'!N8+'S2'!N8)/2)</f>
        <v>89</v>
      </c>
      <c r="N8" s="21">
        <f>IF(OR('S1'!P8="",'S2'!P8=""),"",('S1'!P8+'S2'!P8)/2)</f>
        <v>684</v>
      </c>
      <c r="O8" s="21">
        <f t="shared" si="0"/>
        <v>85.5</v>
      </c>
      <c r="P8" s="21">
        <f t="shared" si="18"/>
        <v>10</v>
      </c>
      <c r="Q8" s="38" t="str">
        <f t="shared" si="19"/>
        <v>ተዛውሯል</v>
      </c>
      <c r="R8" s="23">
        <f t="shared" si="1"/>
        <v>0</v>
      </c>
      <c r="S8" s="36">
        <f t="shared" si="2"/>
        <v>90.5</v>
      </c>
      <c r="T8" s="23" t="str">
        <f t="shared" si="3"/>
        <v/>
      </c>
      <c r="U8" s="23">
        <f t="shared" si="4"/>
        <v>80</v>
      </c>
      <c r="V8" s="23" t="str">
        <f t="shared" si="5"/>
        <v/>
      </c>
      <c r="W8" s="23">
        <f t="shared" si="6"/>
        <v>85.5</v>
      </c>
      <c r="X8" s="23" t="str">
        <f t="shared" si="7"/>
        <v/>
      </c>
      <c r="Y8" s="23">
        <f t="shared" si="8"/>
        <v>78.5</v>
      </c>
      <c r="Z8" s="23" t="str">
        <f t="shared" si="9"/>
        <v/>
      </c>
      <c r="AA8" s="23">
        <f t="shared" si="10"/>
        <v>88.5</v>
      </c>
      <c r="AB8" s="23" t="str">
        <f t="shared" si="11"/>
        <v/>
      </c>
      <c r="AC8" s="23">
        <f t="shared" si="12"/>
        <v>85.5</v>
      </c>
      <c r="AD8" s="23" t="str">
        <f t="shared" si="13"/>
        <v/>
      </c>
      <c r="AE8" s="39">
        <f t="shared" si="14"/>
        <v>86.5</v>
      </c>
      <c r="AF8" s="39" t="str">
        <f t="shared" si="15"/>
        <v/>
      </c>
      <c r="AG8" s="40">
        <f t="shared" si="16"/>
        <v>89</v>
      </c>
      <c r="AH8" s="39" t="str">
        <f t="shared" si="17"/>
        <v/>
      </c>
      <c r="AJ8" s="26" t="s">
        <v>36</v>
      </c>
    </row>
    <row r="9" spans="1:38">
      <c r="A9" s="18"/>
      <c r="B9" s="21">
        <f>'S1'!B9</f>
        <v>5</v>
      </c>
      <c r="C9" s="32" t="str">
        <f>'S1'!D9</f>
        <v>ሙሀመድ ሚስባህ ሙሀመድ</v>
      </c>
      <c r="D9" s="21" t="str">
        <f>'S1'!E9</f>
        <v>M</v>
      </c>
      <c r="E9" s="21">
        <f>'S1'!F9</f>
        <v>7</v>
      </c>
      <c r="F9" s="21">
        <f>IF(OR('S1'!G9="",'S2'!G9=""),"",('S1'!G9+'S2'!G9)/2)</f>
        <v>52</v>
      </c>
      <c r="G9" s="21">
        <f>IF(OR('S1'!H9="",'S2'!H9=""),"",('S1'!H9+'S2'!H9)/2)</f>
        <v>63</v>
      </c>
      <c r="H9" s="21">
        <f>IF(OR('S1'!I9="",'S2'!I9=""),"",('S1'!I9+'S2'!I9)/2)</f>
        <v>76.5</v>
      </c>
      <c r="I9" s="21">
        <f>IF(OR('S1'!J9="",'S2'!J9=""),"",('S1'!J9+'S2'!J9)/2)</f>
        <v>57</v>
      </c>
      <c r="J9" s="21">
        <f>IF(OR('S1'!K9="",'S2'!K9=""),"",('S1'!K9+'S2'!K9)/2)</f>
        <v>50</v>
      </c>
      <c r="K9" s="21">
        <f>IF(OR('S1'!L9="",'S2'!L9=""),"",('S1'!L9+'S2'!L9)/2)</f>
        <v>60.5</v>
      </c>
      <c r="L9" s="21">
        <f>IF(OR('S1'!M9="",'S2'!M9=""),"",('S1'!M9+'S2'!M9)/2)</f>
        <v>73.5</v>
      </c>
      <c r="M9" s="21">
        <f>IF(OR('S1'!N9="",'S2'!N9=""),"",('S1'!N9+'S2'!N9)/2)</f>
        <v>58</v>
      </c>
      <c r="N9" s="21">
        <f>IF(OR('S1'!P9="",'S2'!P9=""),"",('S1'!P9+'S2'!P9)/2)</f>
        <v>490.5</v>
      </c>
      <c r="O9" s="21">
        <f>IF(N9="","",IF(AND(B9&lt;&gt;"C",N9&lt;&gt;""),N9/8,IF(AND(B9="C",N9&lt;&gt;""),N9/4)))</f>
        <v>61.3125</v>
      </c>
      <c r="P9" s="21">
        <f t="shared" si="18"/>
        <v>44</v>
      </c>
      <c r="Q9" s="38" t="str">
        <f t="shared" si="19"/>
        <v>ተዛውሯል</v>
      </c>
      <c r="R9" s="23">
        <f t="shared" si="1"/>
        <v>0</v>
      </c>
      <c r="S9" s="36">
        <f t="shared" si="2"/>
        <v>52</v>
      </c>
      <c r="T9" s="23" t="str">
        <f t="shared" si="3"/>
        <v/>
      </c>
      <c r="U9" s="23">
        <f t="shared" si="4"/>
        <v>63</v>
      </c>
      <c r="V9" s="23" t="str">
        <f t="shared" si="5"/>
        <v/>
      </c>
      <c r="W9" s="23">
        <f t="shared" si="6"/>
        <v>76.5</v>
      </c>
      <c r="X9" s="23" t="str">
        <f t="shared" si="7"/>
        <v/>
      </c>
      <c r="Y9" s="23">
        <f t="shared" si="8"/>
        <v>57</v>
      </c>
      <c r="Z9" s="23" t="str">
        <f t="shared" si="9"/>
        <v/>
      </c>
      <c r="AA9" s="23">
        <f t="shared" si="10"/>
        <v>50</v>
      </c>
      <c r="AB9" s="23" t="str">
        <f t="shared" si="11"/>
        <v/>
      </c>
      <c r="AC9" s="23">
        <f t="shared" si="12"/>
        <v>60.5</v>
      </c>
      <c r="AD9" s="23" t="str">
        <f t="shared" si="13"/>
        <v/>
      </c>
      <c r="AE9" s="39">
        <f t="shared" si="14"/>
        <v>73.5</v>
      </c>
      <c r="AF9" s="39" t="str">
        <f t="shared" si="15"/>
        <v/>
      </c>
      <c r="AG9" s="40">
        <f t="shared" si="16"/>
        <v>58</v>
      </c>
      <c r="AH9" s="39" t="str">
        <f t="shared" si="17"/>
        <v/>
      </c>
    </row>
    <row r="10" spans="1:38">
      <c r="A10" s="18"/>
      <c r="B10" s="21">
        <f>'S1'!B10</f>
        <v>6</v>
      </c>
      <c r="C10" s="32" t="str">
        <f>'S1'!D10</f>
        <v>ሙሀመድ አህመድ ሙሀመድ</v>
      </c>
      <c r="D10" s="21" t="str">
        <f>'S1'!E10</f>
        <v>M</v>
      </c>
      <c r="E10" s="21">
        <f>'S1'!F10</f>
        <v>7</v>
      </c>
      <c r="F10" s="21">
        <f>IF(OR('S1'!G10="",'S2'!G10=""),"",('S1'!G10+'S2'!G10)/2)</f>
        <v>84</v>
      </c>
      <c r="G10" s="21">
        <f>IF(OR('S1'!H10="",'S2'!H10=""),"",('S1'!H10+'S2'!H10)/2)</f>
        <v>85.5</v>
      </c>
      <c r="H10" s="21">
        <f>IF(OR('S1'!I10="",'S2'!I10=""),"",('S1'!I10+'S2'!I10)/2)</f>
        <v>95</v>
      </c>
      <c r="I10" s="21">
        <f>IF(OR('S1'!J10="",'S2'!J10=""),"",('S1'!J10+'S2'!J10)/2)</f>
        <v>73</v>
      </c>
      <c r="J10" s="21">
        <f>IF(OR('S1'!K10="",'S2'!K10=""),"",('S1'!K10+'S2'!K10)/2)</f>
        <v>92</v>
      </c>
      <c r="K10" s="21">
        <f>IF(OR('S1'!L10="",'S2'!L10=""),"",('S1'!L10+'S2'!L10)/2)</f>
        <v>82</v>
      </c>
      <c r="L10" s="21">
        <f>IF(OR('S1'!M10="",'S2'!M10=""),"",('S1'!M10+'S2'!M10)/2)</f>
        <v>85.5</v>
      </c>
      <c r="M10" s="21">
        <f>IF(OR('S1'!N10="",'S2'!N10=""),"",('S1'!N10+'S2'!N10)/2)</f>
        <v>100</v>
      </c>
      <c r="N10" s="21">
        <f>IF(OR('S1'!P10="",'S2'!P10=""),"",('S1'!P10+'S2'!P10)/2)</f>
        <v>697</v>
      </c>
      <c r="O10" s="21">
        <f t="shared" si="0"/>
        <v>87.125</v>
      </c>
      <c r="P10" s="21">
        <f t="shared" si="18"/>
        <v>6</v>
      </c>
      <c r="Q10" s="38" t="str">
        <f t="shared" si="19"/>
        <v>ተዛውሯል</v>
      </c>
      <c r="R10" s="23">
        <f t="shared" si="1"/>
        <v>0</v>
      </c>
      <c r="S10" s="36">
        <f t="shared" si="2"/>
        <v>84</v>
      </c>
      <c r="T10" s="23" t="str">
        <f t="shared" si="3"/>
        <v/>
      </c>
      <c r="U10" s="23">
        <f t="shared" si="4"/>
        <v>85.5</v>
      </c>
      <c r="V10" s="23" t="str">
        <f t="shared" si="5"/>
        <v/>
      </c>
      <c r="W10" s="23">
        <f t="shared" si="6"/>
        <v>95</v>
      </c>
      <c r="X10" s="23" t="str">
        <f t="shared" si="7"/>
        <v/>
      </c>
      <c r="Y10" s="23">
        <f t="shared" si="8"/>
        <v>73</v>
      </c>
      <c r="Z10" s="23" t="str">
        <f t="shared" si="9"/>
        <v/>
      </c>
      <c r="AA10" s="23">
        <f t="shared" si="10"/>
        <v>92</v>
      </c>
      <c r="AB10" s="23" t="str">
        <f t="shared" si="11"/>
        <v/>
      </c>
      <c r="AC10" s="23">
        <f t="shared" si="12"/>
        <v>82</v>
      </c>
      <c r="AD10" s="23" t="str">
        <f t="shared" si="13"/>
        <v/>
      </c>
      <c r="AE10" s="39">
        <f t="shared" si="14"/>
        <v>85.5</v>
      </c>
      <c r="AF10" s="39" t="str">
        <f t="shared" si="15"/>
        <v/>
      </c>
      <c r="AG10" s="40">
        <f t="shared" si="16"/>
        <v>100</v>
      </c>
      <c r="AH10" s="39" t="str">
        <f t="shared" si="17"/>
        <v/>
      </c>
    </row>
    <row r="11" spans="1:38">
      <c r="A11" s="18"/>
      <c r="B11" s="21">
        <f>'S1'!B11</f>
        <v>7</v>
      </c>
      <c r="C11" s="32" t="str">
        <f>'S1'!D11</f>
        <v>ሙባረክ ሀሰን ይመር</v>
      </c>
      <c r="D11" s="21" t="str">
        <f>'S1'!E11</f>
        <v>M</v>
      </c>
      <c r="E11" s="21">
        <f>'S1'!F11</f>
        <v>7</v>
      </c>
      <c r="F11" s="21">
        <f>IF(OR('S1'!G11="",'S2'!G11=""),"",('S1'!G11+'S2'!G11)/2)</f>
        <v>53</v>
      </c>
      <c r="G11" s="21">
        <f>IF(OR('S1'!H11="",'S2'!H11=""),"",('S1'!H11+'S2'!H11)/2)</f>
        <v>68.5</v>
      </c>
      <c r="H11" s="21">
        <f>IF(OR('S1'!I11="",'S2'!I11=""),"",('S1'!I11+'S2'!I11)/2)</f>
        <v>50</v>
      </c>
      <c r="I11" s="21">
        <f>IF(OR('S1'!J11="",'S2'!J11=""),"",('S1'!J11+'S2'!J11)/2)</f>
        <v>58</v>
      </c>
      <c r="J11" s="21">
        <f>IF(OR('S1'!K11="",'S2'!K11=""),"",('S1'!K11+'S2'!K11)/2)</f>
        <v>67.5</v>
      </c>
      <c r="K11" s="21">
        <f>IF(OR('S1'!L11="",'S2'!L11=""),"",('S1'!L11+'S2'!L11)/2)</f>
        <v>45</v>
      </c>
      <c r="L11" s="21">
        <f>IF(OR('S1'!M11="",'S2'!M11=""),"",('S1'!M11+'S2'!M11)/2)</f>
        <v>78</v>
      </c>
      <c r="M11" s="21">
        <f>IF(OR('S1'!N11="",'S2'!N11=""),"",('S1'!N11+'S2'!N11)/2)</f>
        <v>90.5</v>
      </c>
      <c r="N11" s="21">
        <f>IF(OR('S1'!P11="",'S2'!P11=""),"",('S1'!P11+'S2'!P11)/2)</f>
        <v>510.5</v>
      </c>
      <c r="O11" s="21">
        <f t="shared" si="0"/>
        <v>63.8125</v>
      </c>
      <c r="P11" s="21">
        <f t="shared" si="18"/>
        <v>41</v>
      </c>
      <c r="Q11" s="38" t="str">
        <f t="shared" si="19"/>
        <v>ተዛውሯል</v>
      </c>
      <c r="R11" s="23">
        <f t="shared" si="1"/>
        <v>1</v>
      </c>
      <c r="S11" s="36">
        <f t="shared" si="2"/>
        <v>53</v>
      </c>
      <c r="T11" s="23" t="str">
        <f t="shared" si="3"/>
        <v/>
      </c>
      <c r="U11" s="23">
        <f t="shared" si="4"/>
        <v>68.5</v>
      </c>
      <c r="V11" s="23" t="str">
        <f t="shared" si="5"/>
        <v/>
      </c>
      <c r="W11" s="23">
        <f t="shared" si="6"/>
        <v>50</v>
      </c>
      <c r="X11" s="23" t="str">
        <f t="shared" si="7"/>
        <v/>
      </c>
      <c r="Y11" s="23">
        <f t="shared" si="8"/>
        <v>58</v>
      </c>
      <c r="Z11" s="23" t="str">
        <f t="shared" si="9"/>
        <v/>
      </c>
      <c r="AA11" s="23">
        <f t="shared" si="10"/>
        <v>67.5</v>
      </c>
      <c r="AB11" s="23" t="str">
        <f t="shared" si="11"/>
        <v/>
      </c>
      <c r="AC11" s="23">
        <f t="shared" si="12"/>
        <v>45</v>
      </c>
      <c r="AD11" s="23" t="str">
        <f t="shared" si="13"/>
        <v/>
      </c>
      <c r="AE11" s="39">
        <f t="shared" si="14"/>
        <v>78</v>
      </c>
      <c r="AF11" s="39" t="str">
        <f t="shared" si="15"/>
        <v/>
      </c>
      <c r="AG11" s="40">
        <f t="shared" si="16"/>
        <v>90.5</v>
      </c>
      <c r="AH11" s="39" t="str">
        <f t="shared" si="17"/>
        <v/>
      </c>
    </row>
    <row r="12" spans="1:38">
      <c r="A12" s="18"/>
      <c r="B12" s="21">
        <f>'S1'!B12</f>
        <v>8</v>
      </c>
      <c r="C12" s="32" t="str">
        <f>'S1'!D12</f>
        <v>ሙዓዝ ኑረድን ሲራጅ</v>
      </c>
      <c r="D12" s="21" t="str">
        <f>'S1'!E12</f>
        <v>M</v>
      </c>
      <c r="E12" s="21">
        <f>'S1'!F12</f>
        <v>7</v>
      </c>
      <c r="F12" s="21">
        <f>IF(OR('S1'!G12="",'S2'!G12=""),"",('S1'!G12+'S2'!G12)/2)</f>
        <v>79.5</v>
      </c>
      <c r="G12" s="21">
        <f>IF(OR('S1'!H12="",'S2'!H12=""),"",('S1'!H12+'S2'!H12)/2)</f>
        <v>84.5</v>
      </c>
      <c r="H12" s="21">
        <f>IF(OR('S1'!I12="",'S2'!I12=""),"",('S1'!I12+'S2'!I12)/2)</f>
        <v>88.5</v>
      </c>
      <c r="I12" s="21">
        <f>IF(OR('S1'!J12="",'S2'!J12=""),"",('S1'!J12+'S2'!J12)/2)</f>
        <v>76</v>
      </c>
      <c r="J12" s="21">
        <f>IF(OR('S1'!K12="",'S2'!K12=""),"",('S1'!K12+'S2'!K12)/2)</f>
        <v>86</v>
      </c>
      <c r="K12" s="21">
        <f>IF(OR('S1'!L12="",'S2'!L12=""),"",('S1'!L12+'S2'!L12)/2)</f>
        <v>73.5</v>
      </c>
      <c r="L12" s="21">
        <f>IF(OR('S1'!M12="",'S2'!M12=""),"",('S1'!M12+'S2'!M12)/2)</f>
        <v>73</v>
      </c>
      <c r="M12" s="21">
        <f>IF(OR('S1'!N12="",'S2'!N12=""),"",('S1'!N12+'S2'!N12)/2)</f>
        <v>96</v>
      </c>
      <c r="N12" s="21">
        <f>IF(OR('S1'!P12="",'S2'!P12=""),"",('S1'!P12+'S2'!P12)/2)</f>
        <v>657</v>
      </c>
      <c r="O12" s="21">
        <f t="shared" si="0"/>
        <v>82.125</v>
      </c>
      <c r="P12" s="21">
        <f t="shared" si="18"/>
        <v>13</v>
      </c>
      <c r="Q12" s="38" t="str">
        <f t="shared" si="19"/>
        <v>ተዛውሯል</v>
      </c>
      <c r="R12" s="23">
        <f t="shared" si="1"/>
        <v>0</v>
      </c>
      <c r="S12" s="36">
        <f t="shared" si="2"/>
        <v>79.5</v>
      </c>
      <c r="T12" s="23" t="str">
        <f t="shared" si="3"/>
        <v/>
      </c>
      <c r="U12" s="23">
        <f t="shared" si="4"/>
        <v>84.5</v>
      </c>
      <c r="V12" s="23" t="str">
        <f t="shared" si="5"/>
        <v/>
      </c>
      <c r="W12" s="23">
        <f t="shared" si="6"/>
        <v>88.5</v>
      </c>
      <c r="X12" s="23" t="str">
        <f t="shared" si="7"/>
        <v/>
      </c>
      <c r="Y12" s="23">
        <f t="shared" si="8"/>
        <v>76</v>
      </c>
      <c r="Z12" s="23" t="str">
        <f t="shared" si="9"/>
        <v/>
      </c>
      <c r="AA12" s="23">
        <f t="shared" si="10"/>
        <v>86</v>
      </c>
      <c r="AB12" s="23" t="str">
        <f t="shared" si="11"/>
        <v/>
      </c>
      <c r="AC12" s="23">
        <f t="shared" si="12"/>
        <v>73.5</v>
      </c>
      <c r="AD12" s="23" t="str">
        <f t="shared" si="13"/>
        <v/>
      </c>
      <c r="AE12" s="39">
        <f t="shared" si="14"/>
        <v>73</v>
      </c>
      <c r="AF12" s="39" t="str">
        <f t="shared" si="15"/>
        <v/>
      </c>
      <c r="AG12" s="40">
        <f t="shared" si="16"/>
        <v>96</v>
      </c>
      <c r="AH12" s="39" t="str">
        <f t="shared" si="17"/>
        <v/>
      </c>
    </row>
    <row r="13" spans="1:38">
      <c r="A13" s="18"/>
      <c r="B13" s="21">
        <f>'S1'!B13</f>
        <v>9</v>
      </c>
      <c r="C13" s="32" t="str">
        <f>'S1'!D13</f>
        <v>ማሂር ሰኢድ አድማሱ</v>
      </c>
      <c r="D13" s="21" t="str">
        <f>'S1'!E13</f>
        <v>M</v>
      </c>
      <c r="E13" s="21">
        <f>'S1'!F13</f>
        <v>7</v>
      </c>
      <c r="F13" s="21">
        <f>IF(OR('S1'!G13="",'S2'!G13=""),"",('S1'!G13+'S2'!G13)/2)</f>
        <v>86</v>
      </c>
      <c r="G13" s="21">
        <f>IF(OR('S1'!H13="",'S2'!H13=""),"",('S1'!H13+'S2'!H13)/2)</f>
        <v>78</v>
      </c>
      <c r="H13" s="21">
        <f>IF(OR('S1'!I13="",'S2'!I13=""),"",('S1'!I13+'S2'!I13)/2)</f>
        <v>84</v>
      </c>
      <c r="I13" s="21">
        <f>IF(OR('S1'!J13="",'S2'!J13=""),"",('S1'!J13+'S2'!J13)/2)</f>
        <v>76.5</v>
      </c>
      <c r="J13" s="21">
        <f>IF(OR('S1'!K13="",'S2'!K13=""),"",('S1'!K13+'S2'!K13)/2)</f>
        <v>87.5</v>
      </c>
      <c r="K13" s="21">
        <f>IF(OR('S1'!L13="",'S2'!L13=""),"",('S1'!L13+'S2'!L13)/2)</f>
        <v>76</v>
      </c>
      <c r="L13" s="21">
        <f>IF(OR('S1'!M13="",'S2'!M13=""),"",('S1'!M13+'S2'!M13)/2)</f>
        <v>84</v>
      </c>
      <c r="M13" s="21">
        <f>IF(OR('S1'!N13="",'S2'!N13=""),"",('S1'!N13+'S2'!N13)/2)</f>
        <v>82</v>
      </c>
      <c r="N13" s="21">
        <f>IF(OR('S1'!P13="",'S2'!P13=""),"",('S1'!P13+'S2'!P13)/2)</f>
        <v>654</v>
      </c>
      <c r="O13" s="21">
        <f t="shared" si="0"/>
        <v>81.75</v>
      </c>
      <c r="P13" s="21">
        <f t="shared" si="18"/>
        <v>15</v>
      </c>
      <c r="Q13" s="38" t="str">
        <f t="shared" si="19"/>
        <v>ተዛውሯል</v>
      </c>
      <c r="R13" s="23">
        <f t="shared" si="1"/>
        <v>0</v>
      </c>
      <c r="S13" s="36">
        <f t="shared" si="2"/>
        <v>86</v>
      </c>
      <c r="T13" s="23" t="str">
        <f t="shared" si="3"/>
        <v/>
      </c>
      <c r="U13" s="23">
        <f t="shared" si="4"/>
        <v>78</v>
      </c>
      <c r="V13" s="23" t="str">
        <f t="shared" si="5"/>
        <v/>
      </c>
      <c r="W13" s="23">
        <f t="shared" si="6"/>
        <v>84</v>
      </c>
      <c r="X13" s="23" t="str">
        <f t="shared" si="7"/>
        <v/>
      </c>
      <c r="Y13" s="23">
        <f t="shared" si="8"/>
        <v>76.5</v>
      </c>
      <c r="Z13" s="23" t="str">
        <f t="shared" si="9"/>
        <v/>
      </c>
      <c r="AA13" s="23">
        <f t="shared" si="10"/>
        <v>87.5</v>
      </c>
      <c r="AB13" s="23" t="str">
        <f t="shared" si="11"/>
        <v/>
      </c>
      <c r="AC13" s="23">
        <f t="shared" si="12"/>
        <v>76</v>
      </c>
      <c r="AD13" s="23" t="str">
        <f t="shared" si="13"/>
        <v/>
      </c>
      <c r="AE13" s="39">
        <f t="shared" si="14"/>
        <v>84</v>
      </c>
      <c r="AF13" s="39" t="str">
        <f t="shared" si="15"/>
        <v/>
      </c>
      <c r="AG13" s="40">
        <f t="shared" si="16"/>
        <v>82</v>
      </c>
      <c r="AH13" s="39" t="str">
        <f t="shared" si="17"/>
        <v/>
      </c>
    </row>
    <row r="14" spans="1:38">
      <c r="A14" s="18"/>
      <c r="B14" s="21">
        <f>'S1'!B14</f>
        <v>10</v>
      </c>
      <c r="C14" s="32" t="str">
        <f>'S1'!D14</f>
        <v>ሰልማን አብደላ ሲራጅ</v>
      </c>
      <c r="D14" s="21" t="str">
        <f>'S1'!E14</f>
        <v>M</v>
      </c>
      <c r="E14" s="21">
        <f>'S1'!F14</f>
        <v>7</v>
      </c>
      <c r="F14" s="21">
        <f>IF(OR('S1'!G14="",'S2'!G14=""),"",('S1'!G14+'S2'!G14)/2)</f>
        <v>53</v>
      </c>
      <c r="G14" s="21">
        <f>IF(OR('S1'!H14="",'S2'!H14=""),"",('S1'!H14+'S2'!H14)/2)</f>
        <v>78</v>
      </c>
      <c r="H14" s="21">
        <f>IF(OR('S1'!I14="",'S2'!I14=""),"",('S1'!I14+'S2'!I14)/2)</f>
        <v>59.5</v>
      </c>
      <c r="I14" s="21">
        <f>IF(OR('S1'!J14="",'S2'!J14=""),"",('S1'!J14+'S2'!J14)/2)</f>
        <v>66</v>
      </c>
      <c r="J14" s="21">
        <f>IF(OR('S1'!K14="",'S2'!K14=""),"",('S1'!K14+'S2'!K14)/2)</f>
        <v>81.5</v>
      </c>
      <c r="K14" s="21">
        <f>IF(OR('S1'!L14="",'S2'!L14=""),"",('S1'!L14+'S2'!L14)/2)</f>
        <v>67.5</v>
      </c>
      <c r="L14" s="21">
        <f>IF(OR('S1'!M14="",'S2'!M14=""),"",('S1'!M14+'S2'!M14)/2)</f>
        <v>65.5</v>
      </c>
      <c r="M14" s="21">
        <f>IF(OR('S1'!N14="",'S2'!N14=""),"",('S1'!N14+'S2'!N14)/2)</f>
        <v>89.5</v>
      </c>
      <c r="N14" s="21">
        <f>IF(OR('S1'!P14="",'S2'!P14=""),"",('S1'!P14+'S2'!P14)/2)</f>
        <v>560.5</v>
      </c>
      <c r="O14" s="21">
        <f t="shared" si="0"/>
        <v>70.0625</v>
      </c>
      <c r="P14" s="21">
        <f t="shared" si="18"/>
        <v>32</v>
      </c>
      <c r="Q14" s="38" t="str">
        <f t="shared" si="19"/>
        <v>ተዛውሯል</v>
      </c>
      <c r="R14" s="23">
        <f t="shared" si="1"/>
        <v>0</v>
      </c>
      <c r="S14" s="36">
        <f t="shared" si="2"/>
        <v>53</v>
      </c>
      <c r="T14" s="23" t="str">
        <f t="shared" si="3"/>
        <v/>
      </c>
      <c r="U14" s="23">
        <f t="shared" si="4"/>
        <v>78</v>
      </c>
      <c r="V14" s="23" t="str">
        <f t="shared" si="5"/>
        <v/>
      </c>
      <c r="W14" s="23">
        <f t="shared" si="6"/>
        <v>59.5</v>
      </c>
      <c r="X14" s="23" t="str">
        <f t="shared" si="7"/>
        <v/>
      </c>
      <c r="Y14" s="23">
        <f t="shared" si="8"/>
        <v>66</v>
      </c>
      <c r="Z14" s="23" t="str">
        <f t="shared" si="9"/>
        <v/>
      </c>
      <c r="AA14" s="23">
        <f t="shared" si="10"/>
        <v>81.5</v>
      </c>
      <c r="AB14" s="23" t="str">
        <f t="shared" si="11"/>
        <v/>
      </c>
      <c r="AC14" s="23">
        <f t="shared" si="12"/>
        <v>67.5</v>
      </c>
      <c r="AD14" s="23" t="str">
        <f t="shared" si="13"/>
        <v/>
      </c>
      <c r="AE14" s="39">
        <f t="shared" si="14"/>
        <v>65.5</v>
      </c>
      <c r="AF14" s="39" t="str">
        <f t="shared" si="15"/>
        <v/>
      </c>
      <c r="AG14" s="40">
        <f t="shared" si="16"/>
        <v>89.5</v>
      </c>
      <c r="AH14" s="39" t="str">
        <f t="shared" si="17"/>
        <v/>
      </c>
    </row>
    <row r="15" spans="1:38">
      <c r="A15" s="18"/>
      <c r="B15" s="21">
        <f>'S1'!B15</f>
        <v>11</v>
      </c>
      <c r="C15" s="32" t="str">
        <f>'S1'!D15</f>
        <v>ሰመር ጀማል ሁሴን</v>
      </c>
      <c r="D15" s="21" t="str">
        <f>'S1'!E15</f>
        <v>F</v>
      </c>
      <c r="E15" s="21">
        <f>'S1'!F15</f>
        <v>7</v>
      </c>
      <c r="F15" s="21">
        <f>IF(OR('S1'!G15="",'S2'!G15=""),"",('S1'!G15+'S2'!G15)/2)</f>
        <v>95</v>
      </c>
      <c r="G15" s="21">
        <f>IF(OR('S1'!H15="",'S2'!H15=""),"",('S1'!H15+'S2'!H15)/2)</f>
        <v>95.5</v>
      </c>
      <c r="H15" s="21">
        <f>IF(OR('S1'!I15="",'S2'!I15=""),"",('S1'!I15+'S2'!I15)/2)</f>
        <v>92</v>
      </c>
      <c r="I15" s="21">
        <f>IF(OR('S1'!J15="",'S2'!J15=""),"",('S1'!J15+'S2'!J15)/2)</f>
        <v>93.5</v>
      </c>
      <c r="J15" s="21">
        <f>IF(OR('S1'!K15="",'S2'!K15=""),"",('S1'!K15+'S2'!K15)/2)</f>
        <v>94.5</v>
      </c>
      <c r="K15" s="21">
        <f>IF(OR('S1'!L15="",'S2'!L15=""),"",('S1'!L15+'S2'!L15)/2)</f>
        <v>78.5</v>
      </c>
      <c r="L15" s="21">
        <f>IF(OR('S1'!M15="",'S2'!M15=""),"",('S1'!M15+'S2'!M15)/2)</f>
        <v>97.5</v>
      </c>
      <c r="M15" s="21">
        <f>IF(OR('S1'!N15="",'S2'!N15=""),"",('S1'!N15+'S2'!N15)/2)</f>
        <v>89.5</v>
      </c>
      <c r="N15" s="21">
        <f>IF(OR('S1'!P15="",'S2'!P15=""),"",('S1'!P15+'S2'!P15)/2)</f>
        <v>736</v>
      </c>
      <c r="O15" s="21">
        <f t="shared" si="0"/>
        <v>92</v>
      </c>
      <c r="P15" s="21">
        <f t="shared" si="18"/>
        <v>4</v>
      </c>
      <c r="Q15" s="38" t="str">
        <f t="shared" si="19"/>
        <v>ተዛውራለች</v>
      </c>
      <c r="R15" s="23">
        <f t="shared" si="1"/>
        <v>0</v>
      </c>
      <c r="S15" s="36" t="str">
        <f t="shared" si="2"/>
        <v/>
      </c>
      <c r="T15" s="23">
        <f t="shared" si="3"/>
        <v>95</v>
      </c>
      <c r="U15" s="23" t="str">
        <f t="shared" si="4"/>
        <v/>
      </c>
      <c r="V15" s="23">
        <f t="shared" si="5"/>
        <v>95.5</v>
      </c>
      <c r="W15" s="23" t="str">
        <f t="shared" si="6"/>
        <v/>
      </c>
      <c r="X15" s="23">
        <f t="shared" si="7"/>
        <v>92</v>
      </c>
      <c r="Y15" s="23" t="str">
        <f t="shared" si="8"/>
        <v/>
      </c>
      <c r="Z15" s="23">
        <f t="shared" si="9"/>
        <v>93.5</v>
      </c>
      <c r="AA15" s="23" t="str">
        <f t="shared" si="10"/>
        <v/>
      </c>
      <c r="AB15" s="23">
        <f t="shared" si="11"/>
        <v>94.5</v>
      </c>
      <c r="AC15" s="23" t="str">
        <f t="shared" si="12"/>
        <v/>
      </c>
      <c r="AD15" s="23">
        <f t="shared" si="13"/>
        <v>78.5</v>
      </c>
      <c r="AE15" s="39" t="str">
        <f t="shared" si="14"/>
        <v/>
      </c>
      <c r="AF15" s="39">
        <f t="shared" si="15"/>
        <v>97.5</v>
      </c>
      <c r="AG15" s="40" t="str">
        <f t="shared" si="16"/>
        <v/>
      </c>
      <c r="AH15" s="39">
        <f t="shared" si="17"/>
        <v>89.5</v>
      </c>
    </row>
    <row r="16" spans="1:38">
      <c r="A16" s="18"/>
      <c r="B16" s="21">
        <f>'S1'!B16</f>
        <v>12</v>
      </c>
      <c r="C16" s="32" t="str">
        <f>'S1'!D16</f>
        <v>ሰሚር ጀማል ሁሴን</v>
      </c>
      <c r="D16" s="21" t="str">
        <f>'S1'!E16</f>
        <v>M</v>
      </c>
      <c r="E16" s="21">
        <f>'S1'!F16</f>
        <v>7</v>
      </c>
      <c r="F16" s="21">
        <f>IF(OR('S1'!G16="",'S2'!G16=""),"",('S1'!G16+'S2'!G16)/2)</f>
        <v>62</v>
      </c>
      <c r="G16" s="21">
        <f>IF(OR('S1'!H16="",'S2'!H16=""),"",('S1'!H16+'S2'!H16)/2)</f>
        <v>73.5</v>
      </c>
      <c r="H16" s="21">
        <f>IF(OR('S1'!I16="",'S2'!I16=""),"",('S1'!I16+'S2'!I16)/2)</f>
        <v>66</v>
      </c>
      <c r="I16" s="21">
        <f>IF(OR('S1'!J16="",'S2'!J16=""),"",('S1'!J16+'S2'!J16)/2)</f>
        <v>64.5</v>
      </c>
      <c r="J16" s="21">
        <f>IF(OR('S1'!K16="",'S2'!K16=""),"",('S1'!K16+'S2'!K16)/2)</f>
        <v>73</v>
      </c>
      <c r="K16" s="21">
        <f>IF(OR('S1'!L16="",'S2'!L16=""),"",('S1'!L16+'S2'!L16)/2)</f>
        <v>69</v>
      </c>
      <c r="L16" s="21">
        <f>IF(OR('S1'!M16="",'S2'!M16=""),"",('S1'!M16+'S2'!M16)/2)</f>
        <v>85.5</v>
      </c>
      <c r="M16" s="21">
        <f>IF(OR('S1'!N16="",'S2'!N16=""),"",('S1'!N16+'S2'!N16)/2)</f>
        <v>83.5</v>
      </c>
      <c r="N16" s="21">
        <f>IF(OR('S1'!P16="",'S2'!P16=""),"",('S1'!P16+'S2'!P16)/2)</f>
        <v>577</v>
      </c>
      <c r="O16" s="21">
        <f t="shared" si="0"/>
        <v>72.125</v>
      </c>
      <c r="P16" s="21">
        <f t="shared" si="18"/>
        <v>27</v>
      </c>
      <c r="Q16" s="38" t="str">
        <f t="shared" si="19"/>
        <v>ተዛውሯል</v>
      </c>
      <c r="R16" s="23">
        <f t="shared" si="1"/>
        <v>0</v>
      </c>
      <c r="S16" s="36">
        <f t="shared" si="2"/>
        <v>62</v>
      </c>
      <c r="T16" s="23" t="str">
        <f t="shared" si="3"/>
        <v/>
      </c>
      <c r="U16" s="23">
        <f t="shared" si="4"/>
        <v>73.5</v>
      </c>
      <c r="V16" s="23" t="str">
        <f t="shared" si="5"/>
        <v/>
      </c>
      <c r="W16" s="23">
        <f t="shared" si="6"/>
        <v>66</v>
      </c>
      <c r="X16" s="23" t="str">
        <f t="shared" si="7"/>
        <v/>
      </c>
      <c r="Y16" s="23">
        <f t="shared" si="8"/>
        <v>64.5</v>
      </c>
      <c r="Z16" s="23" t="str">
        <f t="shared" si="9"/>
        <v/>
      </c>
      <c r="AA16" s="23">
        <f t="shared" si="10"/>
        <v>73</v>
      </c>
      <c r="AB16" s="23" t="str">
        <f t="shared" si="11"/>
        <v/>
      </c>
      <c r="AC16" s="23">
        <f t="shared" si="12"/>
        <v>69</v>
      </c>
      <c r="AD16" s="23" t="str">
        <f t="shared" si="13"/>
        <v/>
      </c>
      <c r="AE16" s="39">
        <f t="shared" si="14"/>
        <v>85.5</v>
      </c>
      <c r="AF16" s="39" t="str">
        <f t="shared" si="15"/>
        <v/>
      </c>
      <c r="AG16" s="40">
        <f t="shared" si="16"/>
        <v>83.5</v>
      </c>
      <c r="AH16" s="39" t="str">
        <f t="shared" si="17"/>
        <v/>
      </c>
    </row>
    <row r="17" spans="1:34">
      <c r="A17" s="18"/>
      <c r="B17" s="21">
        <f>'S1'!B17</f>
        <v>13</v>
      </c>
      <c r="C17" s="32" t="str">
        <f>'S1'!D17</f>
        <v>ሰባህ ሁሴን ይማም</v>
      </c>
      <c r="D17" s="21" t="str">
        <f>'S1'!E17</f>
        <v>F</v>
      </c>
      <c r="E17" s="21">
        <f>'S1'!F17</f>
        <v>7</v>
      </c>
      <c r="F17" s="21">
        <f>IF(OR('S1'!G17="",'S2'!G17=""),"",('S1'!G17+'S2'!G17)/2)</f>
        <v>81</v>
      </c>
      <c r="G17" s="21">
        <f>IF(OR('S1'!H17="",'S2'!H17=""),"",('S1'!H17+'S2'!H17)/2)</f>
        <v>80</v>
      </c>
      <c r="H17" s="21">
        <f>IF(OR('S1'!I17="",'S2'!I17=""),"",('S1'!I17+'S2'!I17)/2)</f>
        <v>80.5</v>
      </c>
      <c r="I17" s="21">
        <f>IF(OR('S1'!J17="",'S2'!J17=""),"",('S1'!J17+'S2'!J17)/2)</f>
        <v>60.5</v>
      </c>
      <c r="J17" s="21">
        <f>IF(OR('S1'!K17="",'S2'!K17=""),"",('S1'!K17+'S2'!K17)/2)</f>
        <v>76</v>
      </c>
      <c r="K17" s="21">
        <f>IF(OR('S1'!L17="",'S2'!L17=""),"",('S1'!L17+'S2'!L17)/2)</f>
        <v>68</v>
      </c>
      <c r="L17" s="21">
        <f>IF(OR('S1'!M17="",'S2'!M17=""),"",('S1'!M17+'S2'!M17)/2)</f>
        <v>75.5</v>
      </c>
      <c r="M17" s="21">
        <f>IF(OR('S1'!N17="",'S2'!N17=""),"",('S1'!N17+'S2'!N17)/2)</f>
        <v>69.5</v>
      </c>
      <c r="N17" s="21">
        <f>IF(OR('S1'!P17="",'S2'!P17=""),"",('S1'!P17+'S2'!P17)/2)</f>
        <v>591</v>
      </c>
      <c r="O17" s="21">
        <f t="shared" si="0"/>
        <v>73.875</v>
      </c>
      <c r="P17" s="21">
        <f t="shared" si="18"/>
        <v>26</v>
      </c>
      <c r="Q17" s="38" t="str">
        <f t="shared" si="19"/>
        <v>ተዛውራለች</v>
      </c>
      <c r="R17" s="23">
        <f t="shared" si="1"/>
        <v>0</v>
      </c>
      <c r="S17" s="36" t="str">
        <f t="shared" si="2"/>
        <v/>
      </c>
      <c r="T17" s="23">
        <f t="shared" si="3"/>
        <v>81</v>
      </c>
      <c r="U17" s="23" t="str">
        <f t="shared" si="4"/>
        <v/>
      </c>
      <c r="V17" s="23">
        <f t="shared" si="5"/>
        <v>80</v>
      </c>
      <c r="W17" s="23" t="str">
        <f t="shared" si="6"/>
        <v/>
      </c>
      <c r="X17" s="23">
        <f t="shared" si="7"/>
        <v>80.5</v>
      </c>
      <c r="Y17" s="23" t="str">
        <f t="shared" si="8"/>
        <v/>
      </c>
      <c r="Z17" s="23">
        <f t="shared" si="9"/>
        <v>60.5</v>
      </c>
      <c r="AA17" s="23" t="str">
        <f t="shared" si="10"/>
        <v/>
      </c>
      <c r="AB17" s="23">
        <f t="shared" si="11"/>
        <v>76</v>
      </c>
      <c r="AC17" s="23" t="str">
        <f t="shared" si="12"/>
        <v/>
      </c>
      <c r="AD17" s="23">
        <f t="shared" si="13"/>
        <v>68</v>
      </c>
      <c r="AE17" s="39" t="str">
        <f t="shared" si="14"/>
        <v/>
      </c>
      <c r="AF17" s="39">
        <f t="shared" si="15"/>
        <v>75.5</v>
      </c>
      <c r="AG17" s="40" t="str">
        <f t="shared" si="16"/>
        <v/>
      </c>
      <c r="AH17" s="39">
        <f t="shared" si="17"/>
        <v>69.5</v>
      </c>
    </row>
    <row r="18" spans="1:34">
      <c r="A18" s="18"/>
      <c r="B18" s="21">
        <f>'S1'!B18</f>
        <v>14</v>
      </c>
      <c r="C18" s="32" t="str">
        <f>'S1'!D18</f>
        <v>ሱመያ ይማም ይመር</v>
      </c>
      <c r="D18" s="21" t="str">
        <f>'S1'!E18</f>
        <v>F</v>
      </c>
      <c r="E18" s="21">
        <f>'S1'!F18</f>
        <v>7</v>
      </c>
      <c r="F18" s="21">
        <f>IF(OR('S1'!G18="",'S2'!G18=""),"",('S1'!G18+'S2'!G18)/2)</f>
        <v>96</v>
      </c>
      <c r="G18" s="21">
        <f>IF(OR('S1'!H18="",'S2'!H18=""),"",('S1'!H18+'S2'!H18)/2)</f>
        <v>91.5</v>
      </c>
      <c r="H18" s="21">
        <f>IF(OR('S1'!I18="",'S2'!I18=""),"",('S1'!I18+'S2'!I18)/2)</f>
        <v>84.5</v>
      </c>
      <c r="I18" s="21">
        <f>IF(OR('S1'!J18="",'S2'!J18=""),"",('S1'!J18+'S2'!J18)/2)</f>
        <v>80</v>
      </c>
      <c r="J18" s="21">
        <f>IF(OR('S1'!K18="",'S2'!K18=""),"",('S1'!K18+'S2'!K18)/2)</f>
        <v>91.5</v>
      </c>
      <c r="K18" s="21">
        <f>IF(OR('S1'!L18="",'S2'!L18=""),"",('S1'!L18+'S2'!L18)/2)</f>
        <v>78.5</v>
      </c>
      <c r="L18" s="21">
        <f>IF(OR('S1'!M18="",'S2'!M18=""),"",('S1'!M18+'S2'!M18)/2)</f>
        <v>92</v>
      </c>
      <c r="M18" s="21">
        <f>IF(OR('S1'!N18="",'S2'!N18=""),"",('S1'!N18+'S2'!N18)/2)</f>
        <v>51</v>
      </c>
      <c r="N18" s="21">
        <f>IF(OR('S1'!P18="",'S2'!P18=""),"",('S1'!P18+'S2'!P18)/2)</f>
        <v>665</v>
      </c>
      <c r="O18" s="21">
        <f t="shared" si="0"/>
        <v>83.125</v>
      </c>
      <c r="P18" s="21">
        <f t="shared" si="18"/>
        <v>11</v>
      </c>
      <c r="Q18" s="38" t="str">
        <f t="shared" si="19"/>
        <v>ተዛውራለች</v>
      </c>
      <c r="R18" s="23">
        <f t="shared" si="1"/>
        <v>0</v>
      </c>
      <c r="S18" s="36" t="str">
        <f t="shared" si="2"/>
        <v/>
      </c>
      <c r="T18" s="23">
        <f t="shared" si="3"/>
        <v>96</v>
      </c>
      <c r="U18" s="23" t="str">
        <f t="shared" si="4"/>
        <v/>
      </c>
      <c r="V18" s="23">
        <f t="shared" si="5"/>
        <v>91.5</v>
      </c>
      <c r="W18" s="23" t="str">
        <f t="shared" si="6"/>
        <v/>
      </c>
      <c r="X18" s="23">
        <f t="shared" si="7"/>
        <v>84.5</v>
      </c>
      <c r="Y18" s="23" t="str">
        <f t="shared" si="8"/>
        <v/>
      </c>
      <c r="Z18" s="23">
        <f t="shared" si="9"/>
        <v>80</v>
      </c>
      <c r="AA18" s="23" t="str">
        <f t="shared" si="10"/>
        <v/>
      </c>
      <c r="AB18" s="23">
        <f t="shared" si="11"/>
        <v>91.5</v>
      </c>
      <c r="AC18" s="23" t="str">
        <f t="shared" si="12"/>
        <v/>
      </c>
      <c r="AD18" s="23">
        <f t="shared" si="13"/>
        <v>78.5</v>
      </c>
      <c r="AE18" s="39" t="str">
        <f t="shared" si="14"/>
        <v/>
      </c>
      <c r="AF18" s="39">
        <f t="shared" si="15"/>
        <v>92</v>
      </c>
      <c r="AG18" s="40" t="str">
        <f t="shared" si="16"/>
        <v/>
      </c>
      <c r="AH18" s="39">
        <f t="shared" si="17"/>
        <v>51</v>
      </c>
    </row>
    <row r="19" spans="1:34">
      <c r="A19" s="18"/>
      <c r="B19" s="21">
        <f>'S1'!B19</f>
        <v>15</v>
      </c>
      <c r="C19" s="32" t="str">
        <f>'S1'!D19</f>
        <v>ሳሚያ አብዱ አሊ</v>
      </c>
      <c r="D19" s="21" t="str">
        <f>'S1'!E19</f>
        <v>F</v>
      </c>
      <c r="E19" s="21">
        <f>'S1'!F19</f>
        <v>7</v>
      </c>
      <c r="F19" s="21">
        <f>IF(OR('S1'!G19="",'S2'!G19=""),"",('S1'!G19+'S2'!G19)/2)</f>
        <v>52</v>
      </c>
      <c r="G19" s="21">
        <f>IF(OR('S1'!H19="",'S2'!H19=""),"",('S1'!H19+'S2'!H19)/2)</f>
        <v>56</v>
      </c>
      <c r="H19" s="21">
        <f>IF(OR('S1'!I19="",'S2'!I19=""),"",('S1'!I19+'S2'!I19)/2)</f>
        <v>70.5</v>
      </c>
      <c r="I19" s="21">
        <f>IF(OR('S1'!J19="",'S2'!J19=""),"",('S1'!J19+'S2'!J19)/2)</f>
        <v>60.5</v>
      </c>
      <c r="J19" s="21">
        <f>IF(OR('S1'!K19="",'S2'!K19=""),"",('S1'!K19+'S2'!K19)/2)</f>
        <v>78</v>
      </c>
      <c r="K19" s="21">
        <f>IF(OR('S1'!L19="",'S2'!L19=""),"",('S1'!L19+'S2'!L19)/2)</f>
        <v>72</v>
      </c>
      <c r="L19" s="21">
        <f>IF(OR('S1'!M19="",'S2'!M19=""),"",('S1'!M19+'S2'!M19)/2)</f>
        <v>83.5</v>
      </c>
      <c r="M19" s="21">
        <f>IF(OR('S1'!N19="",'S2'!N19=""),"",('S1'!N19+'S2'!N19)/2)</f>
        <v>70</v>
      </c>
      <c r="N19" s="21">
        <f>IF(OR('S1'!P19="",'S2'!P19=""),"",('S1'!P19+'S2'!P19)/2)</f>
        <v>542.5</v>
      </c>
      <c r="O19" s="21">
        <f t="shared" si="0"/>
        <v>67.8125</v>
      </c>
      <c r="P19" s="21">
        <f t="shared" si="18"/>
        <v>35</v>
      </c>
      <c r="Q19" s="38" t="str">
        <f t="shared" si="19"/>
        <v>ተዛውራለች</v>
      </c>
      <c r="R19" s="23">
        <f t="shared" si="1"/>
        <v>0</v>
      </c>
      <c r="S19" s="36" t="str">
        <f t="shared" si="2"/>
        <v/>
      </c>
      <c r="T19" s="23">
        <f t="shared" si="3"/>
        <v>52</v>
      </c>
      <c r="U19" s="23" t="str">
        <f t="shared" si="4"/>
        <v/>
      </c>
      <c r="V19" s="23">
        <f t="shared" si="5"/>
        <v>56</v>
      </c>
      <c r="W19" s="23" t="str">
        <f t="shared" si="6"/>
        <v/>
      </c>
      <c r="X19" s="23">
        <f t="shared" si="7"/>
        <v>70.5</v>
      </c>
      <c r="Y19" s="23" t="str">
        <f t="shared" si="8"/>
        <v/>
      </c>
      <c r="Z19" s="23">
        <f t="shared" si="9"/>
        <v>60.5</v>
      </c>
      <c r="AA19" s="23" t="str">
        <f t="shared" si="10"/>
        <v/>
      </c>
      <c r="AB19" s="23">
        <f t="shared" si="11"/>
        <v>78</v>
      </c>
      <c r="AC19" s="23" t="str">
        <f t="shared" si="12"/>
        <v/>
      </c>
      <c r="AD19" s="23">
        <f t="shared" si="13"/>
        <v>72</v>
      </c>
      <c r="AE19" s="39" t="str">
        <f t="shared" si="14"/>
        <v/>
      </c>
      <c r="AF19" s="39">
        <f t="shared" si="15"/>
        <v>83.5</v>
      </c>
      <c r="AG19" s="40" t="str">
        <f t="shared" si="16"/>
        <v/>
      </c>
      <c r="AH19" s="39">
        <f t="shared" si="17"/>
        <v>70</v>
      </c>
    </row>
    <row r="20" spans="1:34">
      <c r="A20" s="18"/>
      <c r="B20" s="21">
        <f>'S1'!B20</f>
        <v>16</v>
      </c>
      <c r="C20" s="32" t="str">
        <f>'S1'!D20</f>
        <v>ሶብሪን ኑሩ አህመድ</v>
      </c>
      <c r="D20" s="21" t="str">
        <f>'S1'!E20</f>
        <v>F</v>
      </c>
      <c r="E20" s="21">
        <f>'S1'!F20</f>
        <v>7</v>
      </c>
      <c r="F20" s="21">
        <f>IF(OR('S1'!G20="",'S2'!G20=""),"",('S1'!G20+'S2'!G20)/2)</f>
        <v>53</v>
      </c>
      <c r="G20" s="21">
        <f>IF(OR('S1'!H20="",'S2'!H20=""),"",('S1'!H20+'S2'!H20)/2)</f>
        <v>65</v>
      </c>
      <c r="H20" s="21">
        <f>IF(OR('S1'!I20="",'S2'!I20=""),"",('S1'!I20+'S2'!I20)/2)</f>
        <v>81</v>
      </c>
      <c r="I20" s="21">
        <f>IF(OR('S1'!J20="",'S2'!J20=""),"",('S1'!J20+'S2'!J20)/2)</f>
        <v>57.5</v>
      </c>
      <c r="J20" s="21">
        <f>IF(OR('S1'!K20="",'S2'!K20=""),"",('S1'!K20+'S2'!K20)/2)</f>
        <v>59</v>
      </c>
      <c r="K20" s="21">
        <f>IF(OR('S1'!L20="",'S2'!L20=""),"",('S1'!L20+'S2'!L20)/2)</f>
        <v>54.5</v>
      </c>
      <c r="L20" s="21">
        <f>IF(OR('S1'!M20="",'S2'!M20=""),"",('S1'!M20+'S2'!M20)/2)</f>
        <v>76.5</v>
      </c>
      <c r="M20" s="21">
        <f>IF(OR('S1'!N20="",'S2'!N20=""),"",('S1'!N20+'S2'!N20)/2)</f>
        <v>70</v>
      </c>
      <c r="N20" s="21">
        <f>IF(OR('S1'!P20="",'S2'!P20=""),"",('S1'!P20+'S2'!P20)/2)</f>
        <v>516.5</v>
      </c>
      <c r="O20" s="21">
        <f t="shared" si="0"/>
        <v>64.5625</v>
      </c>
      <c r="P20" s="21">
        <f t="shared" si="18"/>
        <v>39</v>
      </c>
      <c r="Q20" s="38" t="str">
        <f t="shared" si="19"/>
        <v>ተዛውራለች</v>
      </c>
      <c r="R20" s="23">
        <f t="shared" si="1"/>
        <v>0</v>
      </c>
      <c r="S20" s="36" t="str">
        <f t="shared" si="2"/>
        <v/>
      </c>
      <c r="T20" s="23">
        <f t="shared" si="3"/>
        <v>53</v>
      </c>
      <c r="U20" s="23" t="str">
        <f t="shared" si="4"/>
        <v/>
      </c>
      <c r="V20" s="23">
        <f t="shared" si="5"/>
        <v>65</v>
      </c>
      <c r="W20" s="23" t="str">
        <f t="shared" si="6"/>
        <v/>
      </c>
      <c r="X20" s="23">
        <f t="shared" si="7"/>
        <v>81</v>
      </c>
      <c r="Y20" s="23" t="str">
        <f t="shared" si="8"/>
        <v/>
      </c>
      <c r="Z20" s="23">
        <f t="shared" si="9"/>
        <v>57.5</v>
      </c>
      <c r="AA20" s="23" t="str">
        <f t="shared" si="10"/>
        <v/>
      </c>
      <c r="AB20" s="23">
        <f t="shared" si="11"/>
        <v>59</v>
      </c>
      <c r="AC20" s="23" t="str">
        <f t="shared" si="12"/>
        <v/>
      </c>
      <c r="AD20" s="23">
        <f t="shared" si="13"/>
        <v>54.5</v>
      </c>
      <c r="AE20" s="39" t="str">
        <f t="shared" si="14"/>
        <v/>
      </c>
      <c r="AF20" s="39">
        <f t="shared" si="15"/>
        <v>76.5</v>
      </c>
      <c r="AG20" s="40" t="str">
        <f t="shared" si="16"/>
        <v/>
      </c>
      <c r="AH20" s="39">
        <f t="shared" si="17"/>
        <v>70</v>
      </c>
    </row>
    <row r="21" spans="1:34">
      <c r="A21" s="18"/>
      <c r="B21" s="21">
        <f>'S1'!B21</f>
        <v>17</v>
      </c>
      <c r="C21" s="32" t="str">
        <f>'S1'!D21</f>
        <v>ሷሊሀ ሁሴን ሙሀመድ</v>
      </c>
      <c r="D21" s="21" t="str">
        <f>'S1'!E21</f>
        <v>F</v>
      </c>
      <c r="E21" s="21">
        <f>'S1'!F21</f>
        <v>7</v>
      </c>
      <c r="F21" s="21">
        <f>IF(OR('S1'!G21="",'S2'!G21=""),"",('S1'!G21+'S2'!G21)/2)</f>
        <v>40</v>
      </c>
      <c r="G21" s="21">
        <f>IF(OR('S1'!H21="",'S2'!H21=""),"",('S1'!H21+'S2'!H21)/2)</f>
        <v>65</v>
      </c>
      <c r="H21" s="21">
        <f>IF(OR('S1'!I21="",'S2'!I21=""),"",('S1'!I21+'S2'!I21)/2)</f>
        <v>60.5</v>
      </c>
      <c r="I21" s="21">
        <f>IF(OR('S1'!J21="",'S2'!J21=""),"",('S1'!J21+'S2'!J21)/2)</f>
        <v>54</v>
      </c>
      <c r="J21" s="21">
        <f>IF(OR('S1'!K21="",'S2'!K21=""),"",('S1'!K21+'S2'!K21)/2)</f>
        <v>67</v>
      </c>
      <c r="K21" s="21">
        <f>IF(OR('S1'!L21="",'S2'!L21=""),"",('S1'!L21+'S2'!L21)/2)</f>
        <v>61</v>
      </c>
      <c r="L21" s="21">
        <f>IF(OR('S1'!M21="",'S2'!M21=""),"",('S1'!M21+'S2'!M21)/2)</f>
        <v>77.5</v>
      </c>
      <c r="M21" s="21">
        <f>IF(OR('S1'!N21="",'S2'!N21=""),"",('S1'!N21+'S2'!N21)/2)</f>
        <v>75</v>
      </c>
      <c r="N21" s="21">
        <f>IF(OR('S1'!P21="",'S2'!P21=""),"",('S1'!P21+'S2'!P21)/2)</f>
        <v>500</v>
      </c>
      <c r="O21" s="21">
        <f t="shared" si="0"/>
        <v>62.5</v>
      </c>
      <c r="P21" s="21">
        <f t="shared" si="18"/>
        <v>42</v>
      </c>
      <c r="Q21" s="38" t="str">
        <f t="shared" si="19"/>
        <v>ተዛውራለች</v>
      </c>
      <c r="R21" s="23">
        <f t="shared" si="1"/>
        <v>1</v>
      </c>
      <c r="S21" s="36" t="str">
        <f t="shared" si="2"/>
        <v/>
      </c>
      <c r="T21" s="23">
        <f t="shared" si="3"/>
        <v>40</v>
      </c>
      <c r="U21" s="23" t="str">
        <f t="shared" si="4"/>
        <v/>
      </c>
      <c r="V21" s="23">
        <f t="shared" si="5"/>
        <v>65</v>
      </c>
      <c r="W21" s="23" t="str">
        <f t="shared" si="6"/>
        <v/>
      </c>
      <c r="X21" s="23">
        <f t="shared" si="7"/>
        <v>60.5</v>
      </c>
      <c r="Y21" s="23" t="str">
        <f t="shared" si="8"/>
        <v/>
      </c>
      <c r="Z21" s="23">
        <f t="shared" si="9"/>
        <v>54</v>
      </c>
      <c r="AA21" s="23" t="str">
        <f t="shared" si="10"/>
        <v/>
      </c>
      <c r="AB21" s="23">
        <f t="shared" si="11"/>
        <v>67</v>
      </c>
      <c r="AC21" s="23" t="str">
        <f t="shared" si="12"/>
        <v/>
      </c>
      <c r="AD21" s="23">
        <f t="shared" si="13"/>
        <v>61</v>
      </c>
      <c r="AE21" s="39" t="str">
        <f t="shared" si="14"/>
        <v/>
      </c>
      <c r="AF21" s="39">
        <f t="shared" si="15"/>
        <v>77.5</v>
      </c>
      <c r="AG21" s="40" t="str">
        <f t="shared" si="16"/>
        <v/>
      </c>
      <c r="AH21" s="39">
        <f t="shared" si="17"/>
        <v>75</v>
      </c>
    </row>
    <row r="22" spans="1:34">
      <c r="A22" s="18"/>
      <c r="B22" s="21">
        <f>'S1'!B22</f>
        <v>18</v>
      </c>
      <c r="C22" s="32" t="str">
        <f>'S1'!D22</f>
        <v>ረሂማ ሰኢድ አሊ</v>
      </c>
      <c r="D22" s="21" t="str">
        <f>'S1'!E22</f>
        <v>F</v>
      </c>
      <c r="E22" s="21">
        <f>'S1'!F22</f>
        <v>7</v>
      </c>
      <c r="F22" s="21">
        <f>IF(OR('S1'!G22="",'S2'!G22=""),"",('S1'!G22+'S2'!G22)/2)</f>
        <v>62</v>
      </c>
      <c r="G22" s="21">
        <f>IF(OR('S1'!H22="",'S2'!H22=""),"",('S1'!H22+'S2'!H22)/2)</f>
        <v>77</v>
      </c>
      <c r="H22" s="21">
        <f>IF(OR('S1'!I22="",'S2'!I22=""),"",('S1'!I22+'S2'!I22)/2)</f>
        <v>62</v>
      </c>
      <c r="I22" s="21">
        <f>IF(OR('S1'!J22="",'S2'!J22=""),"",('S1'!J22+'S2'!J22)/2)</f>
        <v>67</v>
      </c>
      <c r="J22" s="21">
        <f>IF(OR('S1'!K22="",'S2'!K22=""),"",('S1'!K22+'S2'!K22)/2)</f>
        <v>55.5</v>
      </c>
      <c r="K22" s="21">
        <f>IF(OR('S1'!L22="",'S2'!L22=""),"",('S1'!L22+'S2'!L22)/2)</f>
        <v>56.5</v>
      </c>
      <c r="L22" s="21">
        <f>IF(OR('S1'!M22="",'S2'!M22=""),"",('S1'!M22+'S2'!M22)/2)</f>
        <v>82</v>
      </c>
      <c r="M22" s="21">
        <f>IF(OR('S1'!N22="",'S2'!N22=""),"",('S1'!N22+'S2'!N22)/2)</f>
        <v>75</v>
      </c>
      <c r="N22" s="21">
        <f>IF(OR('S1'!P22="",'S2'!P22=""),"",('S1'!P22+'S2'!P22)/2)</f>
        <v>537</v>
      </c>
      <c r="O22" s="21">
        <f t="shared" si="0"/>
        <v>67.125</v>
      </c>
      <c r="P22" s="21">
        <f t="shared" si="18"/>
        <v>36</v>
      </c>
      <c r="Q22" s="38" t="str">
        <f t="shared" si="19"/>
        <v>ተዛውራለች</v>
      </c>
      <c r="R22" s="23">
        <f t="shared" si="1"/>
        <v>0</v>
      </c>
      <c r="S22" s="36" t="str">
        <f t="shared" si="2"/>
        <v/>
      </c>
      <c r="T22" s="23">
        <f t="shared" si="3"/>
        <v>62</v>
      </c>
      <c r="U22" s="23" t="str">
        <f t="shared" si="4"/>
        <v/>
      </c>
      <c r="V22" s="23">
        <f t="shared" si="5"/>
        <v>77</v>
      </c>
      <c r="W22" s="23" t="str">
        <f t="shared" si="6"/>
        <v/>
      </c>
      <c r="X22" s="23">
        <f t="shared" si="7"/>
        <v>62</v>
      </c>
      <c r="Y22" s="23" t="str">
        <f t="shared" si="8"/>
        <v/>
      </c>
      <c r="Z22" s="23">
        <f t="shared" si="9"/>
        <v>67</v>
      </c>
      <c r="AA22" s="23" t="str">
        <f t="shared" si="10"/>
        <v/>
      </c>
      <c r="AB22" s="23">
        <f t="shared" si="11"/>
        <v>55.5</v>
      </c>
      <c r="AC22" s="23" t="str">
        <f t="shared" si="12"/>
        <v/>
      </c>
      <c r="AD22" s="23">
        <f t="shared" si="13"/>
        <v>56.5</v>
      </c>
      <c r="AE22" s="39" t="str">
        <f t="shared" si="14"/>
        <v/>
      </c>
      <c r="AF22" s="39">
        <f t="shared" si="15"/>
        <v>82</v>
      </c>
      <c r="AG22" s="40" t="str">
        <f t="shared" si="16"/>
        <v/>
      </c>
      <c r="AH22" s="39">
        <f t="shared" si="17"/>
        <v>75</v>
      </c>
    </row>
    <row r="23" spans="1:34">
      <c r="A23" s="18"/>
      <c r="B23" s="21">
        <f>'S1'!B23</f>
        <v>19</v>
      </c>
      <c r="C23" s="32" t="str">
        <f>'S1'!D23</f>
        <v>ረያን ሲራጅ የሱፍ</v>
      </c>
      <c r="D23" s="21" t="str">
        <f>'S1'!E23</f>
        <v>M</v>
      </c>
      <c r="E23" s="21">
        <f>'S1'!F23</f>
        <v>7</v>
      </c>
      <c r="F23" s="21">
        <f>IF(OR('S1'!G23="",'S2'!G23=""),"",('S1'!G23+'S2'!G23)/2)</f>
        <v>50.5</v>
      </c>
      <c r="G23" s="21">
        <f>IF(OR('S1'!H23="",'S2'!H23=""),"",('S1'!H23+'S2'!H23)/2)</f>
        <v>77.5</v>
      </c>
      <c r="H23" s="21">
        <f>IF(OR('S1'!I23="",'S2'!I23=""),"",('S1'!I23+'S2'!I23)/2)</f>
        <v>47.5</v>
      </c>
      <c r="I23" s="21">
        <f>IF(OR('S1'!J23="",'S2'!J23=""),"",('S1'!J23+'S2'!J23)/2)</f>
        <v>62</v>
      </c>
      <c r="J23" s="21">
        <f>IF(OR('S1'!K23="",'S2'!K23=""),"",('S1'!K23+'S2'!K23)/2)</f>
        <v>57.5</v>
      </c>
      <c r="K23" s="21">
        <f>IF(OR('S1'!L23="",'S2'!L23=""),"",('S1'!L23+'S2'!L23)/2)</f>
        <v>53</v>
      </c>
      <c r="L23" s="21">
        <f>IF(OR('S1'!M23="",'S2'!M23=""),"",('S1'!M23+'S2'!M23)/2)</f>
        <v>62</v>
      </c>
      <c r="M23" s="21">
        <f>IF(OR('S1'!N23="",'S2'!N23=""),"",('S1'!N23+'S2'!N23)/2)</f>
        <v>59</v>
      </c>
      <c r="N23" s="21">
        <f>IF(OR('S1'!P23="",'S2'!P23=""),"",('S1'!P23+'S2'!P23)/2)</f>
        <v>469</v>
      </c>
      <c r="O23" s="21">
        <f t="shared" si="0"/>
        <v>58.625</v>
      </c>
      <c r="P23" s="21">
        <f t="shared" si="18"/>
        <v>48</v>
      </c>
      <c r="Q23" s="38" t="str">
        <f t="shared" si="19"/>
        <v>ተዛውሯል</v>
      </c>
      <c r="R23" s="23">
        <f t="shared" si="1"/>
        <v>1</v>
      </c>
      <c r="S23" s="36">
        <f t="shared" si="2"/>
        <v>50.5</v>
      </c>
      <c r="T23" s="23" t="str">
        <f t="shared" si="3"/>
        <v/>
      </c>
      <c r="U23" s="23">
        <f t="shared" si="4"/>
        <v>77.5</v>
      </c>
      <c r="V23" s="23" t="str">
        <f t="shared" si="5"/>
        <v/>
      </c>
      <c r="W23" s="23">
        <f t="shared" si="6"/>
        <v>47.5</v>
      </c>
      <c r="X23" s="23" t="str">
        <f t="shared" si="7"/>
        <v/>
      </c>
      <c r="Y23" s="23">
        <f t="shared" si="8"/>
        <v>62</v>
      </c>
      <c r="Z23" s="23" t="str">
        <f t="shared" si="9"/>
        <v/>
      </c>
      <c r="AA23" s="23">
        <f t="shared" si="10"/>
        <v>57.5</v>
      </c>
      <c r="AB23" s="23" t="str">
        <f t="shared" si="11"/>
        <v/>
      </c>
      <c r="AC23" s="23">
        <f t="shared" si="12"/>
        <v>53</v>
      </c>
      <c r="AD23" s="23" t="str">
        <f t="shared" si="13"/>
        <v/>
      </c>
      <c r="AE23" s="39">
        <f t="shared" si="14"/>
        <v>62</v>
      </c>
      <c r="AF23" s="39" t="str">
        <f t="shared" si="15"/>
        <v/>
      </c>
      <c r="AG23" s="40">
        <f t="shared" si="16"/>
        <v>59</v>
      </c>
      <c r="AH23" s="39" t="str">
        <f t="shared" si="17"/>
        <v/>
      </c>
    </row>
    <row r="24" spans="1:34">
      <c r="A24" s="18"/>
      <c r="B24" s="21">
        <f>'S1'!B24</f>
        <v>20</v>
      </c>
      <c r="C24" s="32" t="str">
        <f>'S1'!D24</f>
        <v>ሪዝዋና ፉኣድ አብደላ</v>
      </c>
      <c r="D24" s="21" t="str">
        <f>'S1'!E24</f>
        <v>F</v>
      </c>
      <c r="E24" s="21">
        <f>'S1'!F24</f>
        <v>7</v>
      </c>
      <c r="F24" s="21">
        <f>IF(OR('S1'!G24="",'S2'!G24=""),"",('S1'!G24+'S2'!G24)/2)</f>
        <v>57</v>
      </c>
      <c r="G24" s="21">
        <f>IF(OR('S1'!H24="",'S2'!H24=""),"",('S1'!H24+'S2'!H24)/2)</f>
        <v>63.5</v>
      </c>
      <c r="H24" s="21">
        <f>IF(OR('S1'!I24="",'S2'!I24=""),"",('S1'!I24+'S2'!I24)/2)</f>
        <v>50.5</v>
      </c>
      <c r="I24" s="21">
        <f>IF(OR('S1'!J24="",'S2'!J24=""),"",('S1'!J24+'S2'!J24)/2)</f>
        <v>52</v>
      </c>
      <c r="J24" s="21">
        <f>IF(OR('S1'!K24="",'S2'!K24=""),"",('S1'!K24+'S2'!K24)/2)</f>
        <v>60.5</v>
      </c>
      <c r="K24" s="21">
        <f>IF(OR('S1'!L24="",'S2'!L24=""),"",('S1'!L24+'S2'!L24)/2)</f>
        <v>54</v>
      </c>
      <c r="L24" s="21">
        <f>IF(OR('S1'!M24="",'S2'!M24=""),"",('S1'!M24+'S2'!M24)/2)</f>
        <v>64</v>
      </c>
      <c r="M24" s="21">
        <f>IF(OR('S1'!N24="",'S2'!N24=""),"",('S1'!N24+'S2'!N24)/2)</f>
        <v>72.5</v>
      </c>
      <c r="N24" s="21">
        <f>IF(OR('S1'!P24="",'S2'!P24=""),"",('S1'!P24+'S2'!P24)/2)</f>
        <v>474</v>
      </c>
      <c r="O24" s="21">
        <f t="shared" si="0"/>
        <v>59.25</v>
      </c>
      <c r="P24" s="21">
        <f t="shared" si="18"/>
        <v>47</v>
      </c>
      <c r="Q24" s="38" t="str">
        <f t="shared" si="19"/>
        <v>ተዛውራለች</v>
      </c>
      <c r="R24" s="23">
        <f t="shared" si="1"/>
        <v>0</v>
      </c>
      <c r="S24" s="36" t="str">
        <f t="shared" si="2"/>
        <v/>
      </c>
      <c r="T24" s="23">
        <f t="shared" si="3"/>
        <v>57</v>
      </c>
      <c r="U24" s="23" t="str">
        <f t="shared" si="4"/>
        <v/>
      </c>
      <c r="V24" s="23">
        <f t="shared" si="5"/>
        <v>63.5</v>
      </c>
      <c r="W24" s="23" t="str">
        <f t="shared" si="6"/>
        <v/>
      </c>
      <c r="X24" s="23">
        <f t="shared" si="7"/>
        <v>50.5</v>
      </c>
      <c r="Y24" s="23" t="str">
        <f t="shared" si="8"/>
        <v/>
      </c>
      <c r="Z24" s="23">
        <f t="shared" si="9"/>
        <v>52</v>
      </c>
      <c r="AA24" s="23" t="str">
        <f t="shared" si="10"/>
        <v/>
      </c>
      <c r="AB24" s="23">
        <f t="shared" si="11"/>
        <v>60.5</v>
      </c>
      <c r="AC24" s="23" t="str">
        <f t="shared" si="12"/>
        <v/>
      </c>
      <c r="AD24" s="23">
        <f t="shared" si="13"/>
        <v>54</v>
      </c>
      <c r="AE24" s="39" t="str">
        <f t="shared" si="14"/>
        <v/>
      </c>
      <c r="AF24" s="39">
        <f t="shared" si="15"/>
        <v>64</v>
      </c>
      <c r="AG24" s="40" t="str">
        <f t="shared" si="16"/>
        <v/>
      </c>
      <c r="AH24" s="39">
        <f t="shared" si="17"/>
        <v>72.5</v>
      </c>
    </row>
    <row r="25" spans="1:34">
      <c r="A25" s="18"/>
      <c r="B25" s="21">
        <f>'S1'!B25</f>
        <v>21</v>
      </c>
      <c r="C25" s="32" t="str">
        <f>'S1'!D25</f>
        <v>ሮዛ ኢብራሂም ሸጋው</v>
      </c>
      <c r="D25" s="21" t="str">
        <f>'S1'!E25</f>
        <v>F</v>
      </c>
      <c r="E25" s="21">
        <f>'S1'!F25</f>
        <v>7</v>
      </c>
      <c r="F25" s="21">
        <f>IF(OR('S1'!G25="",'S2'!G25=""),"",('S1'!G25+'S2'!G25)/2)</f>
        <v>58.5</v>
      </c>
      <c r="G25" s="21">
        <f>IF(OR('S1'!H25="",'S2'!H25=""),"",('S1'!H25+'S2'!H25)/2)</f>
        <v>77.5</v>
      </c>
      <c r="H25" s="21">
        <f>IF(OR('S1'!I25="",'S2'!I25=""),"",('S1'!I25+'S2'!I25)/2)</f>
        <v>89</v>
      </c>
      <c r="I25" s="21">
        <f>IF(OR('S1'!J25="",'S2'!J25=""),"",('S1'!J25+'S2'!J25)/2)</f>
        <v>64.5</v>
      </c>
      <c r="J25" s="21">
        <f>IF(OR('S1'!K25="",'S2'!K25=""),"",('S1'!K25+'S2'!K25)/2)</f>
        <v>55.5</v>
      </c>
      <c r="K25" s="21">
        <f>IF(OR('S1'!L25="",'S2'!L25=""),"",('S1'!L25+'S2'!L25)/2)</f>
        <v>61</v>
      </c>
      <c r="L25" s="21">
        <f>IF(OR('S1'!M25="",'S2'!M25=""),"",('S1'!M25+'S2'!M25)/2)</f>
        <v>75</v>
      </c>
      <c r="M25" s="21">
        <f>IF(OR('S1'!N25="",'S2'!N25=""),"",('S1'!N25+'S2'!N25)/2)</f>
        <v>52.5</v>
      </c>
      <c r="N25" s="21">
        <f>IF(OR('S1'!P25="",'S2'!P25=""),"",('S1'!P25+'S2'!P25)/2)</f>
        <v>533.5</v>
      </c>
      <c r="O25" s="21">
        <f t="shared" si="0"/>
        <v>66.6875</v>
      </c>
      <c r="P25" s="21">
        <f t="shared" si="18"/>
        <v>37</v>
      </c>
      <c r="Q25" s="38" t="str">
        <f t="shared" si="19"/>
        <v>ተዛውራለች</v>
      </c>
      <c r="R25" s="23">
        <f t="shared" si="1"/>
        <v>0</v>
      </c>
      <c r="S25" s="36" t="str">
        <f t="shared" si="2"/>
        <v/>
      </c>
      <c r="T25" s="23">
        <f t="shared" si="3"/>
        <v>58.5</v>
      </c>
      <c r="U25" s="23" t="str">
        <f t="shared" si="4"/>
        <v/>
      </c>
      <c r="V25" s="23">
        <f t="shared" si="5"/>
        <v>77.5</v>
      </c>
      <c r="W25" s="23" t="str">
        <f t="shared" si="6"/>
        <v/>
      </c>
      <c r="X25" s="23">
        <f t="shared" si="7"/>
        <v>89</v>
      </c>
      <c r="Y25" s="23" t="str">
        <f t="shared" si="8"/>
        <v/>
      </c>
      <c r="Z25" s="23">
        <f t="shared" si="9"/>
        <v>64.5</v>
      </c>
      <c r="AA25" s="23" t="str">
        <f t="shared" si="10"/>
        <v/>
      </c>
      <c r="AB25" s="23">
        <f t="shared" si="11"/>
        <v>55.5</v>
      </c>
      <c r="AC25" s="23" t="str">
        <f t="shared" si="12"/>
        <v/>
      </c>
      <c r="AD25" s="23">
        <f t="shared" si="13"/>
        <v>61</v>
      </c>
      <c r="AE25" s="39" t="str">
        <f t="shared" si="14"/>
        <v/>
      </c>
      <c r="AF25" s="39">
        <f t="shared" si="15"/>
        <v>75</v>
      </c>
      <c r="AG25" s="40" t="str">
        <f t="shared" si="16"/>
        <v/>
      </c>
      <c r="AH25" s="39">
        <f t="shared" si="17"/>
        <v>52.5</v>
      </c>
    </row>
    <row r="26" spans="1:34">
      <c r="A26" s="18"/>
      <c r="B26" s="21">
        <f>'S1'!B26</f>
        <v>22</v>
      </c>
      <c r="C26" s="32" t="str">
        <f>'S1'!D26</f>
        <v>ነጅዋ ሲራጅ ቦጋለ</v>
      </c>
      <c r="D26" s="21" t="str">
        <f>'S1'!E26</f>
        <v>F</v>
      </c>
      <c r="E26" s="21">
        <f>'S1'!F26</f>
        <v>7</v>
      </c>
      <c r="F26" s="21">
        <f>IF(OR('S1'!G26="",'S2'!G26=""),"",('S1'!G26+'S2'!G26)/2)</f>
        <v>84.5</v>
      </c>
      <c r="G26" s="21">
        <f>IF(OR('S1'!H26="",'S2'!H26=""),"",('S1'!H26+'S2'!H26)/2)</f>
        <v>82.5</v>
      </c>
      <c r="H26" s="21">
        <f>IF(OR('S1'!I26="",'S2'!I26=""),"",('S1'!I26+'S2'!I26)/2)</f>
        <v>77</v>
      </c>
      <c r="I26" s="21">
        <f>IF(OR('S1'!J26="",'S2'!J26=""),"",('S1'!J26+'S2'!J26)/2)</f>
        <v>75</v>
      </c>
      <c r="J26" s="21">
        <f>IF(OR('S1'!K26="",'S2'!K26=""),"",('S1'!K26+'S2'!K26)/2)</f>
        <v>88</v>
      </c>
      <c r="K26" s="21">
        <f>IF(OR('S1'!L26="",'S2'!L26=""),"",('S1'!L26+'S2'!L26)/2)</f>
        <v>63.5</v>
      </c>
      <c r="L26" s="21">
        <f>IF(OR('S1'!M26="",'S2'!M26=""),"",('S1'!M26+'S2'!M26)/2)</f>
        <v>92.5</v>
      </c>
      <c r="M26" s="21">
        <f>IF(OR('S1'!N26="",'S2'!N26=""),"",('S1'!N26+'S2'!N26)/2)</f>
        <v>71.5</v>
      </c>
      <c r="N26" s="21">
        <f>IF(OR('S1'!P26="",'S2'!P26=""),"",('S1'!P26+'S2'!P26)/2)</f>
        <v>634.5</v>
      </c>
      <c r="O26" s="21">
        <f t="shared" si="0"/>
        <v>79.3125</v>
      </c>
      <c r="P26" s="21">
        <f t="shared" si="18"/>
        <v>18</v>
      </c>
      <c r="Q26" s="38" t="str">
        <f t="shared" si="19"/>
        <v>ተዛውራለች</v>
      </c>
      <c r="R26" s="23">
        <f t="shared" si="1"/>
        <v>0</v>
      </c>
      <c r="S26" s="36" t="str">
        <f t="shared" si="2"/>
        <v/>
      </c>
      <c r="T26" s="23">
        <f t="shared" si="3"/>
        <v>84.5</v>
      </c>
      <c r="U26" s="23" t="str">
        <f t="shared" si="4"/>
        <v/>
      </c>
      <c r="V26" s="23">
        <f t="shared" si="5"/>
        <v>82.5</v>
      </c>
      <c r="W26" s="23" t="str">
        <f t="shared" si="6"/>
        <v/>
      </c>
      <c r="X26" s="23">
        <f t="shared" si="7"/>
        <v>77</v>
      </c>
      <c r="Y26" s="23" t="str">
        <f t="shared" si="8"/>
        <v/>
      </c>
      <c r="Z26" s="23">
        <f t="shared" si="9"/>
        <v>75</v>
      </c>
      <c r="AA26" s="23" t="str">
        <f t="shared" si="10"/>
        <v/>
      </c>
      <c r="AB26" s="23">
        <f t="shared" si="11"/>
        <v>88</v>
      </c>
      <c r="AC26" s="23" t="str">
        <f t="shared" si="12"/>
        <v/>
      </c>
      <c r="AD26" s="23">
        <f t="shared" si="13"/>
        <v>63.5</v>
      </c>
      <c r="AE26" s="39" t="str">
        <f t="shared" si="14"/>
        <v/>
      </c>
      <c r="AF26" s="39">
        <f t="shared" si="15"/>
        <v>92.5</v>
      </c>
      <c r="AG26" s="40" t="str">
        <f t="shared" si="16"/>
        <v/>
      </c>
      <c r="AH26" s="39">
        <f t="shared" si="17"/>
        <v>71.5</v>
      </c>
    </row>
    <row r="27" spans="1:34">
      <c r="A27" s="18"/>
      <c r="B27" s="21">
        <f>'S1'!B27</f>
        <v>23</v>
      </c>
      <c r="C27" s="32" t="str">
        <f>'S1'!D27</f>
        <v>አሚር ሙሀመድ ሁሴን</v>
      </c>
      <c r="D27" s="21" t="str">
        <f>'S1'!E27</f>
        <v>M</v>
      </c>
      <c r="E27" s="21">
        <f>'S1'!F27</f>
        <v>7</v>
      </c>
      <c r="F27" s="21">
        <f>IF(OR('S1'!G27="",'S2'!G27=""),"",('S1'!G27+'S2'!G27)/2)</f>
        <v>59</v>
      </c>
      <c r="G27" s="21">
        <f>IF(OR('S1'!H27="",'S2'!H27=""),"",('S1'!H27+'S2'!H27)/2)</f>
        <v>68.5</v>
      </c>
      <c r="H27" s="21">
        <f>IF(OR('S1'!I27="",'S2'!I27=""),"",('S1'!I27+'S2'!I27)/2)</f>
        <v>64.5</v>
      </c>
      <c r="I27" s="21">
        <f>IF(OR('S1'!J27="",'S2'!J27=""),"",('S1'!J27+'S2'!J27)/2)</f>
        <v>66</v>
      </c>
      <c r="J27" s="21">
        <f>IF(OR('S1'!K27="",'S2'!K27=""),"",('S1'!K27+'S2'!K27)/2)</f>
        <v>79</v>
      </c>
      <c r="K27" s="21">
        <f>IF(OR('S1'!L27="",'S2'!L27=""),"",('S1'!L27+'S2'!L27)/2)</f>
        <v>53.5</v>
      </c>
      <c r="L27" s="21">
        <f>IF(OR('S1'!M27="",'S2'!M27=""),"",('S1'!M27+'S2'!M27)/2)</f>
        <v>74.5</v>
      </c>
      <c r="M27" s="21">
        <f>IF(OR('S1'!N27="",'S2'!N27=""),"",('S1'!N27+'S2'!N27)/2)</f>
        <v>98</v>
      </c>
      <c r="N27" s="21">
        <f>IF(OR('S1'!P27="",'S2'!P27=""),"",('S1'!P27+'S2'!P27)/2)</f>
        <v>563</v>
      </c>
      <c r="O27" s="21">
        <f t="shared" si="0"/>
        <v>70.375</v>
      </c>
      <c r="P27" s="21">
        <f t="shared" si="18"/>
        <v>31</v>
      </c>
      <c r="Q27" s="38" t="str">
        <f t="shared" si="19"/>
        <v>ተዛውሯል</v>
      </c>
      <c r="R27" s="23">
        <f t="shared" si="1"/>
        <v>0</v>
      </c>
      <c r="S27" s="36">
        <f t="shared" si="2"/>
        <v>59</v>
      </c>
      <c r="T27" s="23" t="str">
        <f t="shared" si="3"/>
        <v/>
      </c>
      <c r="U27" s="23">
        <f t="shared" si="4"/>
        <v>68.5</v>
      </c>
      <c r="V27" s="23" t="str">
        <f t="shared" si="5"/>
        <v/>
      </c>
      <c r="W27" s="23">
        <f t="shared" si="6"/>
        <v>64.5</v>
      </c>
      <c r="X27" s="23" t="str">
        <f t="shared" si="7"/>
        <v/>
      </c>
      <c r="Y27" s="23">
        <f t="shared" si="8"/>
        <v>66</v>
      </c>
      <c r="Z27" s="23" t="str">
        <f t="shared" si="9"/>
        <v/>
      </c>
      <c r="AA27" s="23">
        <f t="shared" si="10"/>
        <v>79</v>
      </c>
      <c r="AB27" s="23" t="str">
        <f t="shared" si="11"/>
        <v/>
      </c>
      <c r="AC27" s="23">
        <f t="shared" si="12"/>
        <v>53.5</v>
      </c>
      <c r="AD27" s="23" t="str">
        <f t="shared" si="13"/>
        <v/>
      </c>
      <c r="AE27" s="39">
        <f t="shared" si="14"/>
        <v>74.5</v>
      </c>
      <c r="AF27" s="39" t="str">
        <f t="shared" si="15"/>
        <v/>
      </c>
      <c r="AG27" s="40">
        <f t="shared" si="16"/>
        <v>98</v>
      </c>
      <c r="AH27" s="39" t="str">
        <f t="shared" si="17"/>
        <v/>
      </c>
    </row>
    <row r="28" spans="1:34">
      <c r="A28" s="18"/>
      <c r="B28" s="21">
        <f>'S1'!B28</f>
        <v>24</v>
      </c>
      <c r="C28" s="32" t="str">
        <f>'S1'!D28</f>
        <v>አማር ጀማል ሞላው</v>
      </c>
      <c r="D28" s="21" t="str">
        <f>'S1'!E28</f>
        <v>M</v>
      </c>
      <c r="E28" s="21">
        <f>'S1'!F28</f>
        <v>7</v>
      </c>
      <c r="F28" s="21">
        <f>IF(OR('S1'!G28="",'S2'!G28=""),"",('S1'!G28+'S2'!G28)/2)</f>
        <v>93</v>
      </c>
      <c r="G28" s="21">
        <f>IF(OR('S1'!H28="",'S2'!H28=""),"",('S1'!H28+'S2'!H28)/2)</f>
        <v>85</v>
      </c>
      <c r="H28" s="21">
        <f>IF(OR('S1'!I28="",'S2'!I28=""),"",('S1'!I28+'S2'!I28)/2)</f>
        <v>84.5</v>
      </c>
      <c r="I28" s="21">
        <f>IF(OR('S1'!J28="",'S2'!J28=""),"",('S1'!J28+'S2'!J28)/2)</f>
        <v>77.5</v>
      </c>
      <c r="J28" s="21">
        <f>IF(OR('S1'!K28="",'S2'!K28=""),"",('S1'!K28+'S2'!K28)/2)</f>
        <v>88</v>
      </c>
      <c r="K28" s="21">
        <f>IF(OR('S1'!L28="",'S2'!L28=""),"",('S1'!L28+'S2'!L28)/2)</f>
        <v>75.5</v>
      </c>
      <c r="L28" s="21">
        <f>IF(OR('S1'!M28="",'S2'!M28=""),"",('S1'!M28+'S2'!M28)/2)</f>
        <v>88</v>
      </c>
      <c r="M28" s="21">
        <f>IF(OR('S1'!N28="",'S2'!N28=""),"",('S1'!N28+'S2'!N28)/2)</f>
        <v>94</v>
      </c>
      <c r="N28" s="21">
        <f>IF(OR('S1'!P28="",'S2'!P28=""),"",('S1'!P28+'S2'!P28)/2)</f>
        <v>685.5</v>
      </c>
      <c r="O28" s="21">
        <f t="shared" si="0"/>
        <v>85.6875</v>
      </c>
      <c r="P28" s="21">
        <f t="shared" si="18"/>
        <v>8</v>
      </c>
      <c r="Q28" s="38" t="str">
        <f t="shared" si="19"/>
        <v>ተዛውሯል</v>
      </c>
      <c r="R28" s="23">
        <f t="shared" si="1"/>
        <v>0</v>
      </c>
      <c r="S28" s="36">
        <f t="shared" si="2"/>
        <v>93</v>
      </c>
      <c r="T28" s="23" t="str">
        <f t="shared" si="3"/>
        <v/>
      </c>
      <c r="U28" s="23">
        <f t="shared" si="4"/>
        <v>85</v>
      </c>
      <c r="V28" s="23" t="str">
        <f t="shared" si="5"/>
        <v/>
      </c>
      <c r="W28" s="23">
        <f t="shared" si="6"/>
        <v>84.5</v>
      </c>
      <c r="X28" s="23" t="str">
        <f t="shared" si="7"/>
        <v/>
      </c>
      <c r="Y28" s="23">
        <f t="shared" si="8"/>
        <v>77.5</v>
      </c>
      <c r="Z28" s="23" t="str">
        <f t="shared" si="9"/>
        <v/>
      </c>
      <c r="AA28" s="23">
        <f t="shared" si="10"/>
        <v>88</v>
      </c>
      <c r="AB28" s="23" t="str">
        <f t="shared" si="11"/>
        <v/>
      </c>
      <c r="AC28" s="23">
        <f t="shared" si="12"/>
        <v>75.5</v>
      </c>
      <c r="AD28" s="23" t="str">
        <f t="shared" si="13"/>
        <v/>
      </c>
      <c r="AE28" s="39">
        <f t="shared" si="14"/>
        <v>88</v>
      </c>
      <c r="AF28" s="39" t="str">
        <f t="shared" si="15"/>
        <v/>
      </c>
      <c r="AG28" s="40">
        <f t="shared" si="16"/>
        <v>94</v>
      </c>
      <c r="AH28" s="39" t="str">
        <f t="shared" si="17"/>
        <v/>
      </c>
    </row>
    <row r="29" spans="1:34">
      <c r="A29" s="18"/>
      <c r="B29" s="21">
        <f>'S1'!B29</f>
        <v>25</v>
      </c>
      <c r="C29" s="32" t="str">
        <f>'S1'!D29</f>
        <v>አባስ ጀማል መኮነን</v>
      </c>
      <c r="D29" s="21" t="str">
        <f>'S1'!E29</f>
        <v>M</v>
      </c>
      <c r="E29" s="21">
        <f>'S1'!F29</f>
        <v>7</v>
      </c>
      <c r="F29" s="21">
        <f>IF(OR('S1'!G29="",'S2'!G29=""),"",('S1'!G29+'S2'!G29)/2)</f>
        <v>79.5</v>
      </c>
      <c r="G29" s="21">
        <f>IF(OR('S1'!H29="",'S2'!H29=""),"",('S1'!H29+'S2'!H29)/2)</f>
        <v>86.5</v>
      </c>
      <c r="H29" s="21">
        <f>IF(OR('S1'!I29="",'S2'!I29=""),"",('S1'!I29+'S2'!I29)/2)</f>
        <v>80</v>
      </c>
      <c r="I29" s="21">
        <f>IF(OR('S1'!J29="",'S2'!J29=""),"",('S1'!J29+'S2'!J29)/2)</f>
        <v>65</v>
      </c>
      <c r="J29" s="21">
        <f>IF(OR('S1'!K29="",'S2'!K29=""),"",('S1'!K29+'S2'!K29)/2)</f>
        <v>84</v>
      </c>
      <c r="K29" s="21">
        <f>IF(OR('S1'!L29="",'S2'!L29=""),"",('S1'!L29+'S2'!L29)/2)</f>
        <v>67.5</v>
      </c>
      <c r="L29" s="21">
        <f>IF(OR('S1'!M29="",'S2'!M29=""),"",('S1'!M29+'S2'!M29)/2)</f>
        <v>61.5</v>
      </c>
      <c r="M29" s="21">
        <f>IF(OR('S1'!N29="",'S2'!N29=""),"",('S1'!N29+'S2'!N29)/2)</f>
        <v>53</v>
      </c>
      <c r="N29" s="21">
        <f>IF(OR('S1'!P29="",'S2'!P29=""),"",('S1'!P29+'S2'!P29)/2)</f>
        <v>577</v>
      </c>
      <c r="O29" s="21">
        <f t="shared" si="0"/>
        <v>72.125</v>
      </c>
      <c r="P29" s="21">
        <f t="shared" si="18"/>
        <v>27</v>
      </c>
      <c r="Q29" s="38" t="str">
        <f t="shared" si="19"/>
        <v>ተዛውሯል</v>
      </c>
      <c r="R29" s="23">
        <f t="shared" si="1"/>
        <v>0</v>
      </c>
      <c r="S29" s="36">
        <f t="shared" si="2"/>
        <v>79.5</v>
      </c>
      <c r="T29" s="23" t="str">
        <f t="shared" si="3"/>
        <v/>
      </c>
      <c r="U29" s="23">
        <f t="shared" si="4"/>
        <v>86.5</v>
      </c>
      <c r="V29" s="23" t="str">
        <f t="shared" si="5"/>
        <v/>
      </c>
      <c r="W29" s="23">
        <f t="shared" si="6"/>
        <v>80</v>
      </c>
      <c r="X29" s="23" t="str">
        <f t="shared" si="7"/>
        <v/>
      </c>
      <c r="Y29" s="23">
        <f t="shared" si="8"/>
        <v>65</v>
      </c>
      <c r="Z29" s="23" t="str">
        <f t="shared" si="9"/>
        <v/>
      </c>
      <c r="AA29" s="23">
        <f t="shared" si="10"/>
        <v>84</v>
      </c>
      <c r="AB29" s="23" t="str">
        <f t="shared" si="11"/>
        <v/>
      </c>
      <c r="AC29" s="23">
        <f t="shared" si="12"/>
        <v>67.5</v>
      </c>
      <c r="AD29" s="23" t="str">
        <f t="shared" si="13"/>
        <v/>
      </c>
      <c r="AE29" s="39">
        <f t="shared" si="14"/>
        <v>61.5</v>
      </c>
      <c r="AF29" s="39" t="str">
        <f t="shared" si="15"/>
        <v/>
      </c>
      <c r="AG29" s="40">
        <f t="shared" si="16"/>
        <v>53</v>
      </c>
      <c r="AH29" s="39" t="str">
        <f t="shared" si="17"/>
        <v/>
      </c>
    </row>
    <row r="30" spans="1:34">
      <c r="A30" s="18"/>
      <c r="B30" s="21">
        <f>'S1'!B30</f>
        <v>26</v>
      </c>
      <c r="C30" s="32" t="str">
        <f>'S1'!D30</f>
        <v>አብዱልባሲጥ ሙሀመድ ሰኢድ</v>
      </c>
      <c r="D30" s="21" t="str">
        <f>'S1'!E30</f>
        <v>M</v>
      </c>
      <c r="E30" s="21">
        <f>'S1'!F30</f>
        <v>7</v>
      </c>
      <c r="F30" s="21">
        <f>IF(OR('S1'!G30="",'S2'!G30=""),"",('S1'!G30+'S2'!G30)/2)</f>
        <v>75</v>
      </c>
      <c r="G30" s="21">
        <f>IF(OR('S1'!H30="",'S2'!H30=""),"",('S1'!H30+'S2'!H30)/2)</f>
        <v>70.5</v>
      </c>
      <c r="H30" s="21">
        <f>IF(OR('S1'!I30="",'S2'!I30=""),"",('S1'!I30+'S2'!I30)/2)</f>
        <v>82</v>
      </c>
      <c r="I30" s="21">
        <f>IF(OR('S1'!J30="",'S2'!J30=""),"",('S1'!J30+'S2'!J30)/2)</f>
        <v>70.5</v>
      </c>
      <c r="J30" s="21">
        <f>IF(OR('S1'!K30="",'S2'!K30=""),"",('S1'!K30+'S2'!K30)/2)</f>
        <v>83</v>
      </c>
      <c r="K30" s="21">
        <f>IF(OR('S1'!L30="",'S2'!L30=""),"",('S1'!L30+'S2'!L30)/2)</f>
        <v>66.5</v>
      </c>
      <c r="L30" s="21">
        <f>IF(OR('S1'!M30="",'S2'!M30=""),"",('S1'!M30+'S2'!M30)/2)</f>
        <v>87.5</v>
      </c>
      <c r="M30" s="21">
        <f>IF(OR('S1'!N30="",'S2'!N30=""),"",('S1'!N30+'S2'!N30)/2)</f>
        <v>88.5</v>
      </c>
      <c r="N30" s="21">
        <f>IF(OR('S1'!P30="",'S2'!P30=""),"",('S1'!P30+'S2'!P30)/2)</f>
        <v>623.5</v>
      </c>
      <c r="O30" s="21">
        <f t="shared" si="0"/>
        <v>77.9375</v>
      </c>
      <c r="P30" s="21">
        <f t="shared" si="18"/>
        <v>19</v>
      </c>
      <c r="Q30" s="38" t="str">
        <f t="shared" si="19"/>
        <v>ተዛውሯል</v>
      </c>
      <c r="R30" s="23">
        <f t="shared" si="1"/>
        <v>0</v>
      </c>
      <c r="S30" s="36">
        <f t="shared" si="2"/>
        <v>75</v>
      </c>
      <c r="T30" s="23" t="str">
        <f t="shared" si="3"/>
        <v/>
      </c>
      <c r="U30" s="23">
        <f t="shared" si="4"/>
        <v>70.5</v>
      </c>
      <c r="V30" s="23" t="str">
        <f t="shared" si="5"/>
        <v/>
      </c>
      <c r="W30" s="23">
        <f t="shared" si="6"/>
        <v>82</v>
      </c>
      <c r="X30" s="23" t="str">
        <f t="shared" si="7"/>
        <v/>
      </c>
      <c r="Y30" s="23">
        <f t="shared" si="8"/>
        <v>70.5</v>
      </c>
      <c r="Z30" s="23" t="str">
        <f t="shared" si="9"/>
        <v/>
      </c>
      <c r="AA30" s="23">
        <f t="shared" si="10"/>
        <v>83</v>
      </c>
      <c r="AB30" s="23" t="str">
        <f t="shared" si="11"/>
        <v/>
      </c>
      <c r="AC30" s="23">
        <f t="shared" si="12"/>
        <v>66.5</v>
      </c>
      <c r="AD30" s="23" t="str">
        <f t="shared" si="13"/>
        <v/>
      </c>
      <c r="AE30" s="39">
        <f t="shared" si="14"/>
        <v>87.5</v>
      </c>
      <c r="AF30" s="39" t="str">
        <f t="shared" si="15"/>
        <v/>
      </c>
      <c r="AG30" s="40">
        <f t="shared" si="16"/>
        <v>88.5</v>
      </c>
      <c r="AH30" s="39" t="str">
        <f t="shared" si="17"/>
        <v/>
      </c>
    </row>
    <row r="31" spans="1:34">
      <c r="A31" s="18"/>
      <c r="B31" s="21">
        <f>'S1'!B31</f>
        <v>27</v>
      </c>
      <c r="C31" s="32" t="str">
        <f>'S1'!D31</f>
        <v>አብዱልአዚዝ ሰኢድ ሙሀመድ</v>
      </c>
      <c r="D31" s="21" t="str">
        <f>'S1'!E31</f>
        <v>M</v>
      </c>
      <c r="E31" s="21">
        <f>'S1'!F31</f>
        <v>7</v>
      </c>
      <c r="F31" s="21">
        <f>IF(OR('S1'!G31="",'S2'!G31=""),"",('S1'!G31+'S2'!G31)/2)</f>
        <v>53</v>
      </c>
      <c r="G31" s="21">
        <f>IF(OR('S1'!H31="",'S2'!H31=""),"",('S1'!H31+'S2'!H31)/2)</f>
        <v>68</v>
      </c>
      <c r="H31" s="21">
        <f>IF(OR('S1'!I31="",'S2'!I31=""),"",('S1'!I31+'S2'!I31)/2)</f>
        <v>56.5</v>
      </c>
      <c r="I31" s="21">
        <f>IF(OR('S1'!J31="",'S2'!J31=""),"",('S1'!J31+'S2'!J31)/2)</f>
        <v>55</v>
      </c>
      <c r="J31" s="21">
        <f>IF(OR('S1'!K31="",'S2'!K31=""),"",('S1'!K31+'S2'!K31)/2)</f>
        <v>70.5</v>
      </c>
      <c r="K31" s="21">
        <f>IF(OR('S1'!L31="",'S2'!L31=""),"",('S1'!L31+'S2'!L31)/2)</f>
        <v>58</v>
      </c>
      <c r="L31" s="21">
        <f>IF(OR('S1'!M31="",'S2'!M31=""),"",('S1'!M31+'S2'!M31)/2)</f>
        <v>67.5</v>
      </c>
      <c r="M31" s="21">
        <f>IF(OR('S1'!N31="",'S2'!N31=""),"",('S1'!N31+'S2'!N31)/2)</f>
        <v>84.5</v>
      </c>
      <c r="N31" s="21">
        <f>IF(OR('S1'!P31="",'S2'!P31=""),"",('S1'!P31+'S2'!P31)/2)</f>
        <v>513</v>
      </c>
      <c r="O31" s="21">
        <f t="shared" si="0"/>
        <v>64.125</v>
      </c>
      <c r="P31" s="21">
        <f t="shared" si="18"/>
        <v>40</v>
      </c>
      <c r="Q31" s="38" t="str">
        <f t="shared" si="19"/>
        <v>ተዛውሯል</v>
      </c>
      <c r="R31" s="23">
        <f t="shared" si="1"/>
        <v>0</v>
      </c>
      <c r="S31" s="36">
        <f t="shared" si="2"/>
        <v>53</v>
      </c>
      <c r="T31" s="23" t="str">
        <f t="shared" si="3"/>
        <v/>
      </c>
      <c r="U31" s="23">
        <f t="shared" si="4"/>
        <v>68</v>
      </c>
      <c r="V31" s="23" t="str">
        <f t="shared" si="5"/>
        <v/>
      </c>
      <c r="W31" s="23">
        <f t="shared" si="6"/>
        <v>56.5</v>
      </c>
      <c r="X31" s="23" t="str">
        <f t="shared" si="7"/>
        <v/>
      </c>
      <c r="Y31" s="23">
        <f t="shared" si="8"/>
        <v>55</v>
      </c>
      <c r="Z31" s="23" t="str">
        <f t="shared" si="9"/>
        <v/>
      </c>
      <c r="AA31" s="23">
        <f t="shared" si="10"/>
        <v>70.5</v>
      </c>
      <c r="AB31" s="23" t="str">
        <f t="shared" si="11"/>
        <v/>
      </c>
      <c r="AC31" s="23">
        <f t="shared" si="12"/>
        <v>58</v>
      </c>
      <c r="AD31" s="23" t="str">
        <f t="shared" si="13"/>
        <v/>
      </c>
      <c r="AE31" s="39">
        <f t="shared" si="14"/>
        <v>67.5</v>
      </c>
      <c r="AF31" s="39" t="str">
        <f t="shared" si="15"/>
        <v/>
      </c>
      <c r="AG31" s="40">
        <f t="shared" si="16"/>
        <v>84.5</v>
      </c>
      <c r="AH31" s="39" t="str">
        <f t="shared" si="17"/>
        <v/>
      </c>
    </row>
    <row r="32" spans="1:34">
      <c r="A32" s="18"/>
      <c r="B32" s="21">
        <f>'S1'!B32</f>
        <v>28</v>
      </c>
      <c r="C32" s="32" t="str">
        <f>'S1'!D32</f>
        <v>አብዱረህማን ሰኢድ አሚኑ</v>
      </c>
      <c r="D32" s="21" t="str">
        <f>'S1'!E32</f>
        <v>M</v>
      </c>
      <c r="E32" s="21">
        <f>'S1'!F32</f>
        <v>7</v>
      </c>
      <c r="F32" s="21">
        <f>IF(OR('S1'!G32="",'S2'!G32=""),"",('S1'!G32+'S2'!G32)/2)</f>
        <v>57</v>
      </c>
      <c r="G32" s="21">
        <f>IF(OR('S1'!H32="",'S2'!H32=""),"",('S1'!H32+'S2'!H32)/2)</f>
        <v>64</v>
      </c>
      <c r="H32" s="21">
        <f>IF(OR('S1'!I32="",'S2'!I32=""),"",('S1'!I32+'S2'!I32)/2)</f>
        <v>79</v>
      </c>
      <c r="I32" s="21">
        <f>IF(OR('S1'!J32="",'S2'!J32=""),"",('S1'!J32+'S2'!J32)/2)</f>
        <v>59</v>
      </c>
      <c r="J32" s="21">
        <f>IF(OR('S1'!K32="",'S2'!K32=""),"",('S1'!K32+'S2'!K32)/2)</f>
        <v>69</v>
      </c>
      <c r="K32" s="21">
        <f>IF(OR('S1'!L32="",'S2'!L32=""),"",('S1'!L32+'S2'!L32)/2)</f>
        <v>61.5</v>
      </c>
      <c r="L32" s="21">
        <f>IF(OR('S1'!M32="",'S2'!M32=""),"",('S1'!M32+'S2'!M32)/2)</f>
        <v>69.5</v>
      </c>
      <c r="M32" s="21">
        <f>IF(OR('S1'!N32="",'S2'!N32=""),"",('S1'!N32+'S2'!N32)/2)</f>
        <v>84</v>
      </c>
      <c r="N32" s="21">
        <f>IF(OR('S1'!P32="",'S2'!P32=""),"",('S1'!P32+'S2'!P32)/2)</f>
        <v>543</v>
      </c>
      <c r="O32" s="21">
        <f t="shared" si="0"/>
        <v>67.875</v>
      </c>
      <c r="P32" s="21">
        <f t="shared" si="18"/>
        <v>34</v>
      </c>
      <c r="Q32" s="38" t="str">
        <f t="shared" si="19"/>
        <v>ተዛውሯል</v>
      </c>
      <c r="R32" s="23">
        <f t="shared" si="1"/>
        <v>0</v>
      </c>
      <c r="S32" s="36">
        <f t="shared" si="2"/>
        <v>57</v>
      </c>
      <c r="T32" s="23" t="str">
        <f t="shared" si="3"/>
        <v/>
      </c>
      <c r="U32" s="23">
        <f t="shared" si="4"/>
        <v>64</v>
      </c>
      <c r="V32" s="23" t="str">
        <f t="shared" si="5"/>
        <v/>
      </c>
      <c r="W32" s="23">
        <f t="shared" si="6"/>
        <v>79</v>
      </c>
      <c r="X32" s="23" t="str">
        <f t="shared" si="7"/>
        <v/>
      </c>
      <c r="Y32" s="23">
        <f t="shared" si="8"/>
        <v>59</v>
      </c>
      <c r="Z32" s="23" t="str">
        <f t="shared" si="9"/>
        <v/>
      </c>
      <c r="AA32" s="23">
        <f t="shared" si="10"/>
        <v>69</v>
      </c>
      <c r="AB32" s="23" t="str">
        <f t="shared" si="11"/>
        <v/>
      </c>
      <c r="AC32" s="23">
        <f t="shared" si="12"/>
        <v>61.5</v>
      </c>
      <c r="AD32" s="23" t="str">
        <f t="shared" si="13"/>
        <v/>
      </c>
      <c r="AE32" s="39">
        <f t="shared" si="14"/>
        <v>69.5</v>
      </c>
      <c r="AF32" s="39" t="str">
        <f t="shared" si="15"/>
        <v/>
      </c>
      <c r="AG32" s="40">
        <f t="shared" si="16"/>
        <v>84</v>
      </c>
      <c r="AH32" s="39" t="str">
        <f t="shared" si="17"/>
        <v/>
      </c>
    </row>
    <row r="33" spans="1:34">
      <c r="A33" s="18"/>
      <c r="B33" s="21">
        <f>'S1'!B33</f>
        <v>29</v>
      </c>
      <c r="C33" s="32" t="str">
        <f>'S1'!D33</f>
        <v>አብዱረህማን ኑሩሁሴን ሙሀመድ</v>
      </c>
      <c r="D33" s="21" t="str">
        <f>'S1'!E33</f>
        <v>M</v>
      </c>
      <c r="E33" s="21">
        <f>'S1'!F33</f>
        <v>7</v>
      </c>
      <c r="F33" s="21">
        <f>IF(OR('S1'!G33="",'S2'!G33=""),"",('S1'!G33+'S2'!G33)/2)</f>
        <v>68</v>
      </c>
      <c r="G33" s="21">
        <f>IF(OR('S1'!H33="",'S2'!H33=""),"",('S1'!H33+'S2'!H33)/2)</f>
        <v>63</v>
      </c>
      <c r="H33" s="21">
        <f>IF(OR('S1'!I33="",'S2'!I33=""),"",('S1'!I33+'S2'!I33)/2)</f>
        <v>75.5</v>
      </c>
      <c r="I33" s="21">
        <f>IF(OR('S1'!J33="",'S2'!J33=""),"",('S1'!J33+'S2'!J33)/2)</f>
        <v>66</v>
      </c>
      <c r="J33" s="21">
        <f>IF(OR('S1'!K33="",'S2'!K33=""),"",('S1'!K33+'S2'!K33)/2)</f>
        <v>80</v>
      </c>
      <c r="K33" s="21">
        <f>IF(OR('S1'!L33="",'S2'!L33=""),"",('S1'!L33+'S2'!L33)/2)</f>
        <v>58.5</v>
      </c>
      <c r="L33" s="21">
        <f>IF(OR('S1'!M33="",'S2'!M33=""),"",('S1'!M33+'S2'!M33)/2)</f>
        <v>72.5</v>
      </c>
      <c r="M33" s="21">
        <f>IF(OR('S1'!N33="",'S2'!N33=""),"",('S1'!N33+'S2'!N33)/2)</f>
        <v>63</v>
      </c>
      <c r="N33" s="21">
        <f>IF(OR('S1'!P33="",'S2'!P33=""),"",('S1'!P33+'S2'!P33)/2)</f>
        <v>546.5</v>
      </c>
      <c r="O33" s="21">
        <f t="shared" si="0"/>
        <v>68.3125</v>
      </c>
      <c r="P33" s="21">
        <f t="shared" si="18"/>
        <v>33</v>
      </c>
      <c r="Q33" s="38" t="str">
        <f t="shared" si="19"/>
        <v>ተዛውሯል</v>
      </c>
      <c r="R33" s="23">
        <f t="shared" si="1"/>
        <v>0</v>
      </c>
      <c r="S33" s="36">
        <f t="shared" si="2"/>
        <v>68</v>
      </c>
      <c r="T33" s="23" t="str">
        <f t="shared" si="3"/>
        <v/>
      </c>
      <c r="U33" s="23">
        <f t="shared" si="4"/>
        <v>63</v>
      </c>
      <c r="V33" s="23" t="str">
        <f t="shared" si="5"/>
        <v/>
      </c>
      <c r="W33" s="23">
        <f t="shared" si="6"/>
        <v>75.5</v>
      </c>
      <c r="X33" s="23" t="str">
        <f t="shared" si="7"/>
        <v/>
      </c>
      <c r="Y33" s="23">
        <f t="shared" si="8"/>
        <v>66</v>
      </c>
      <c r="Z33" s="23" t="str">
        <f t="shared" si="9"/>
        <v/>
      </c>
      <c r="AA33" s="23">
        <f t="shared" si="10"/>
        <v>80</v>
      </c>
      <c r="AB33" s="23" t="str">
        <f t="shared" si="11"/>
        <v/>
      </c>
      <c r="AC33" s="23">
        <f t="shared" si="12"/>
        <v>58.5</v>
      </c>
      <c r="AD33" s="23" t="str">
        <f t="shared" si="13"/>
        <v/>
      </c>
      <c r="AE33" s="39">
        <f t="shared" si="14"/>
        <v>72.5</v>
      </c>
      <c r="AF33" s="39" t="str">
        <f t="shared" si="15"/>
        <v/>
      </c>
      <c r="AG33" s="40">
        <f t="shared" si="16"/>
        <v>63</v>
      </c>
      <c r="AH33" s="39" t="str">
        <f t="shared" si="17"/>
        <v/>
      </c>
    </row>
    <row r="34" spans="1:34">
      <c r="A34" s="18"/>
      <c r="B34" s="21">
        <f>'S1'!B34</f>
        <v>30</v>
      </c>
      <c r="C34" s="32" t="str">
        <f>'S1'!D34</f>
        <v>አኢሻ አብዱረሂም ያሲን</v>
      </c>
      <c r="D34" s="21" t="str">
        <f>'S1'!E34</f>
        <v>F</v>
      </c>
      <c r="E34" s="21">
        <f>'S1'!F34</f>
        <v>7</v>
      </c>
      <c r="F34" s="21">
        <f>IF(OR('S1'!G34="",'S2'!G34=""),"",('S1'!G34+'S2'!G34)/2)</f>
        <v>91</v>
      </c>
      <c r="G34" s="21">
        <f>IF(OR('S1'!H34="",'S2'!H34=""),"",('S1'!H34+'S2'!H34)/2)</f>
        <v>89.5</v>
      </c>
      <c r="H34" s="21">
        <f>IF(OR('S1'!I34="",'S2'!I34=""),"",('S1'!I34+'S2'!I34)/2)</f>
        <v>94</v>
      </c>
      <c r="I34" s="21">
        <f>IF(OR('S1'!J34="",'S2'!J34=""),"",('S1'!J34+'S2'!J34)/2)</f>
        <v>77</v>
      </c>
      <c r="J34" s="21">
        <f>IF(OR('S1'!K34="",'S2'!K34=""),"",('S1'!K34+'S2'!K34)/2)</f>
        <v>88</v>
      </c>
      <c r="K34" s="21">
        <f>IF(OR('S1'!L34="",'S2'!L34=""),"",('S1'!L34+'S2'!L34)/2)</f>
        <v>78.5</v>
      </c>
      <c r="L34" s="21">
        <f>IF(OR('S1'!M34="",'S2'!M34=""),"",('S1'!M34+'S2'!M34)/2)</f>
        <v>81</v>
      </c>
      <c r="M34" s="21">
        <f>IF(OR('S1'!N34="",'S2'!N34=""),"",('S1'!N34+'S2'!N34)/2)</f>
        <v>58.5</v>
      </c>
      <c r="N34" s="21">
        <f>IF(OR('S1'!P34="",'S2'!P34=""),"",('S1'!P34+'S2'!P34)/2)</f>
        <v>657.5</v>
      </c>
      <c r="O34" s="21">
        <f t="shared" si="0"/>
        <v>82.1875</v>
      </c>
      <c r="P34" s="21">
        <f t="shared" si="18"/>
        <v>12</v>
      </c>
      <c r="Q34" s="38" t="str">
        <f t="shared" si="19"/>
        <v>ተዛውራለች</v>
      </c>
      <c r="R34" s="23">
        <f t="shared" si="1"/>
        <v>0</v>
      </c>
      <c r="S34" s="36" t="str">
        <f t="shared" si="2"/>
        <v/>
      </c>
      <c r="T34" s="23">
        <f t="shared" si="3"/>
        <v>91</v>
      </c>
      <c r="U34" s="23" t="str">
        <f t="shared" si="4"/>
        <v/>
      </c>
      <c r="V34" s="23">
        <f t="shared" si="5"/>
        <v>89.5</v>
      </c>
      <c r="W34" s="23" t="str">
        <f t="shared" si="6"/>
        <v/>
      </c>
      <c r="X34" s="23">
        <f t="shared" si="7"/>
        <v>94</v>
      </c>
      <c r="Y34" s="23" t="str">
        <f t="shared" si="8"/>
        <v/>
      </c>
      <c r="Z34" s="23">
        <f t="shared" si="9"/>
        <v>77</v>
      </c>
      <c r="AA34" s="23" t="str">
        <f t="shared" si="10"/>
        <v/>
      </c>
      <c r="AB34" s="23">
        <f t="shared" si="11"/>
        <v>88</v>
      </c>
      <c r="AC34" s="23" t="str">
        <f t="shared" si="12"/>
        <v/>
      </c>
      <c r="AD34" s="23">
        <f t="shared" si="13"/>
        <v>78.5</v>
      </c>
      <c r="AE34" s="39" t="str">
        <f t="shared" si="14"/>
        <v/>
      </c>
      <c r="AF34" s="39">
        <f t="shared" si="15"/>
        <v>81</v>
      </c>
      <c r="AG34" s="40" t="str">
        <f t="shared" si="16"/>
        <v/>
      </c>
      <c r="AH34" s="39">
        <f t="shared" si="17"/>
        <v>58.5</v>
      </c>
    </row>
    <row r="35" spans="1:34">
      <c r="A35" s="18"/>
      <c r="B35" s="21">
        <f>'S1'!B35</f>
        <v>31</v>
      </c>
      <c r="C35" s="32" t="str">
        <f>'S1'!D35</f>
        <v>አይመን አብዱ ሰኢድ</v>
      </c>
      <c r="D35" s="21" t="str">
        <f>'S1'!E35</f>
        <v>M</v>
      </c>
      <c r="E35" s="21">
        <f>'S1'!F35</f>
        <v>7</v>
      </c>
      <c r="F35" s="21">
        <f>IF(OR('S1'!G35="",'S2'!G35=""),"",('S1'!G35+'S2'!G35)/2)</f>
        <v>80.5</v>
      </c>
      <c r="G35" s="21">
        <f>IF(OR('S1'!H35="",'S2'!H35=""),"",('S1'!H35+'S2'!H35)/2)</f>
        <v>78.5</v>
      </c>
      <c r="H35" s="21">
        <f>IF(OR('S1'!I35="",'S2'!I35=""),"",('S1'!I35+'S2'!I35)/2)</f>
        <v>92</v>
      </c>
      <c r="I35" s="21">
        <f>IF(OR('S1'!J35="",'S2'!J35=""),"",('S1'!J35+'S2'!J35)/2)</f>
        <v>74</v>
      </c>
      <c r="J35" s="21">
        <f>IF(OR('S1'!K35="",'S2'!K35=""),"",('S1'!K35+'S2'!K35)/2)</f>
        <v>88.5</v>
      </c>
      <c r="K35" s="21">
        <f>IF(OR('S1'!L35="",'S2'!L35=""),"",('S1'!L35+'S2'!L35)/2)</f>
        <v>75.5</v>
      </c>
      <c r="L35" s="21">
        <f>IF(OR('S1'!M35="",'S2'!M35=""),"",('S1'!M35+'S2'!M35)/2)</f>
        <v>84</v>
      </c>
      <c r="M35" s="21">
        <f>IF(OR('S1'!N35="",'S2'!N35=""),"",('S1'!N35+'S2'!N35)/2)</f>
        <v>66.5</v>
      </c>
      <c r="N35" s="21">
        <f>IF(OR('S1'!P35="",'S2'!P35=""),"",('S1'!P35+'S2'!P35)/2)</f>
        <v>639.5</v>
      </c>
      <c r="O35" s="21">
        <f t="shared" si="0"/>
        <v>79.9375</v>
      </c>
      <c r="P35" s="21">
        <f t="shared" si="18"/>
        <v>17</v>
      </c>
      <c r="Q35" s="38" t="str">
        <f t="shared" si="19"/>
        <v>ተዛውሯል</v>
      </c>
      <c r="R35" s="23">
        <f t="shared" si="1"/>
        <v>0</v>
      </c>
      <c r="S35" s="36">
        <f t="shared" si="2"/>
        <v>80.5</v>
      </c>
      <c r="T35" s="23" t="str">
        <f t="shared" si="3"/>
        <v/>
      </c>
      <c r="U35" s="23">
        <f t="shared" si="4"/>
        <v>78.5</v>
      </c>
      <c r="V35" s="23" t="str">
        <f t="shared" si="5"/>
        <v/>
      </c>
      <c r="W35" s="23">
        <f t="shared" si="6"/>
        <v>92</v>
      </c>
      <c r="X35" s="23" t="str">
        <f t="shared" si="7"/>
        <v/>
      </c>
      <c r="Y35" s="23">
        <f t="shared" si="8"/>
        <v>74</v>
      </c>
      <c r="Z35" s="23" t="str">
        <f t="shared" si="9"/>
        <v/>
      </c>
      <c r="AA35" s="23">
        <f t="shared" si="10"/>
        <v>88.5</v>
      </c>
      <c r="AB35" s="23" t="str">
        <f t="shared" si="11"/>
        <v/>
      </c>
      <c r="AC35" s="23">
        <f t="shared" si="12"/>
        <v>75.5</v>
      </c>
      <c r="AD35" s="23" t="str">
        <f t="shared" si="13"/>
        <v/>
      </c>
      <c r="AE35" s="39">
        <f t="shared" si="14"/>
        <v>84</v>
      </c>
      <c r="AF35" s="39" t="str">
        <f t="shared" si="15"/>
        <v/>
      </c>
      <c r="AG35" s="40">
        <f t="shared" si="16"/>
        <v>66.5</v>
      </c>
      <c r="AH35" s="39" t="str">
        <f t="shared" si="17"/>
        <v/>
      </c>
    </row>
    <row r="36" spans="1:34">
      <c r="A36" s="18"/>
      <c r="B36" s="21">
        <f>'S1'!B36</f>
        <v>32</v>
      </c>
      <c r="C36" s="32" t="str">
        <f>'S1'!D36</f>
        <v>አጅላል ሙሀመድ ሰኢድ</v>
      </c>
      <c r="D36" s="21" t="str">
        <f>'S1'!E36</f>
        <v>F</v>
      </c>
      <c r="E36" s="21">
        <f>'S1'!F36</f>
        <v>7</v>
      </c>
      <c r="F36" s="21">
        <f>IF(OR('S1'!G36="",'S2'!G36=""),"",('S1'!G36+'S2'!G36)/2)</f>
        <v>96.5</v>
      </c>
      <c r="G36" s="21">
        <f>IF(OR('S1'!H36="",'S2'!H36=""),"",('S1'!H36+'S2'!H36)/2)</f>
        <v>100</v>
      </c>
      <c r="H36" s="21">
        <f>IF(OR('S1'!I36="",'S2'!I36=""),"",('S1'!I36+'S2'!I36)/2)</f>
        <v>98.5</v>
      </c>
      <c r="I36" s="21">
        <f>IF(OR('S1'!J36="",'S2'!J36=""),"",('S1'!J36+'S2'!J36)/2)</f>
        <v>97.5</v>
      </c>
      <c r="J36" s="21">
        <f>IF(OR('S1'!K36="",'S2'!K36=""),"",('S1'!K36+'S2'!K36)/2)</f>
        <v>98.5</v>
      </c>
      <c r="K36" s="21">
        <f>IF(OR('S1'!L36="",'S2'!L36=""),"",('S1'!L36+'S2'!L36)/2)</f>
        <v>94.5</v>
      </c>
      <c r="L36" s="21">
        <f>IF(OR('S1'!M36="",'S2'!M36=""),"",('S1'!M36+'S2'!M36)/2)</f>
        <v>99.5</v>
      </c>
      <c r="M36" s="21">
        <f>IF(OR('S1'!N36="",'S2'!N36=""),"",('S1'!N36+'S2'!N36)/2)</f>
        <v>97.5</v>
      </c>
      <c r="N36" s="21">
        <f>IF(OR('S1'!P36="",'S2'!P36=""),"",('S1'!P36+'S2'!P36)/2)</f>
        <v>782.5</v>
      </c>
      <c r="O36" s="21">
        <f t="shared" si="0"/>
        <v>97.8125</v>
      </c>
      <c r="P36" s="21">
        <f t="shared" si="18"/>
        <v>1</v>
      </c>
      <c r="Q36" s="38" t="str">
        <f t="shared" si="19"/>
        <v>ተዛውራለች</v>
      </c>
      <c r="R36" s="23">
        <f t="shared" si="1"/>
        <v>0</v>
      </c>
      <c r="S36" s="36" t="str">
        <f t="shared" si="2"/>
        <v/>
      </c>
      <c r="T36" s="23">
        <f t="shared" si="3"/>
        <v>96.5</v>
      </c>
      <c r="U36" s="23" t="str">
        <f t="shared" si="4"/>
        <v/>
      </c>
      <c r="V36" s="23">
        <f t="shared" si="5"/>
        <v>100</v>
      </c>
      <c r="W36" s="23" t="str">
        <f t="shared" si="6"/>
        <v/>
      </c>
      <c r="X36" s="23">
        <f t="shared" si="7"/>
        <v>98.5</v>
      </c>
      <c r="Y36" s="23" t="str">
        <f t="shared" si="8"/>
        <v/>
      </c>
      <c r="Z36" s="23">
        <f t="shared" si="9"/>
        <v>97.5</v>
      </c>
      <c r="AA36" s="23" t="str">
        <f t="shared" si="10"/>
        <v/>
      </c>
      <c r="AB36" s="23">
        <f t="shared" si="11"/>
        <v>98.5</v>
      </c>
      <c r="AC36" s="23" t="str">
        <f t="shared" si="12"/>
        <v/>
      </c>
      <c r="AD36" s="23">
        <f t="shared" si="13"/>
        <v>94.5</v>
      </c>
      <c r="AE36" s="39" t="str">
        <f t="shared" si="14"/>
        <v/>
      </c>
      <c r="AF36" s="39">
        <f t="shared" si="15"/>
        <v>99.5</v>
      </c>
      <c r="AG36" s="40" t="str">
        <f t="shared" si="16"/>
        <v/>
      </c>
      <c r="AH36" s="39">
        <f t="shared" si="17"/>
        <v>97.5</v>
      </c>
    </row>
    <row r="37" spans="1:34">
      <c r="A37" s="18"/>
      <c r="B37" s="21">
        <f>'S1'!B37</f>
        <v>33</v>
      </c>
      <c r="C37" s="32" t="str">
        <f>'S1'!D37</f>
        <v>አፊያ ሙሀመድ መኮነን</v>
      </c>
      <c r="D37" s="21" t="str">
        <f>'S1'!E37</f>
        <v>F</v>
      </c>
      <c r="E37" s="21">
        <f>'S1'!F37</f>
        <v>7</v>
      </c>
      <c r="F37" s="21">
        <f>IF(OR('S1'!G37="",'S2'!G37=""),"",('S1'!G37+'S2'!G37)/2)</f>
        <v>44.5</v>
      </c>
      <c r="G37" s="21">
        <f>IF(OR('S1'!H37="",'S2'!H37=""),"",('S1'!H37+'S2'!H37)/2)</f>
        <v>59</v>
      </c>
      <c r="H37" s="21">
        <f>IF(OR('S1'!I37="",'S2'!I37=""),"",('S1'!I37+'S2'!I37)/2)</f>
        <v>60.5</v>
      </c>
      <c r="I37" s="21">
        <f>IF(OR('S1'!J37="",'S2'!J37=""),"",('S1'!J37+'S2'!J37)/2)</f>
        <v>56</v>
      </c>
      <c r="J37" s="21">
        <f>IF(OR('S1'!K37="",'S2'!K37=""),"",('S1'!K37+'S2'!K37)/2)</f>
        <v>62</v>
      </c>
      <c r="K37" s="21">
        <f>IF(OR('S1'!L37="",'S2'!L37=""),"",('S1'!L37+'S2'!L37)/2)</f>
        <v>59</v>
      </c>
      <c r="L37" s="21">
        <f>IF(OR('S1'!M37="",'S2'!M37=""),"",('S1'!M37+'S2'!M37)/2)</f>
        <v>80</v>
      </c>
      <c r="M37" s="21">
        <f>IF(OR('S1'!N37="",'S2'!N37=""),"",('S1'!N37+'S2'!N37)/2)</f>
        <v>74</v>
      </c>
      <c r="N37" s="21">
        <f>IF(OR('S1'!P37="",'S2'!P37=""),"",('S1'!P37+'S2'!P37)/2)</f>
        <v>495</v>
      </c>
      <c r="O37" s="21">
        <f t="shared" si="0"/>
        <v>61.875</v>
      </c>
      <c r="P37" s="21">
        <f t="shared" si="18"/>
        <v>43</v>
      </c>
      <c r="Q37" s="38" t="str">
        <f t="shared" si="19"/>
        <v>ተዛውራለች</v>
      </c>
      <c r="R37" s="23">
        <f t="shared" ref="R37:R64" si="20">COUNTIF(F37:M37,"&lt;50")</f>
        <v>1</v>
      </c>
      <c r="S37" s="36" t="str">
        <f t="shared" ref="S37:S64" si="21">IF(AND(D37="M",F37&lt;&gt;""),F37,"")</f>
        <v/>
      </c>
      <c r="T37" s="23">
        <f t="shared" ref="T37:T64" si="22">IF(AND(D37="F",F37&lt;&gt;""),F37,"")</f>
        <v>44.5</v>
      </c>
      <c r="U37" s="23" t="str">
        <f t="shared" ref="U37:U64" si="23">IF(AND(D37="M",G37&lt;&gt;""),G37,"")</f>
        <v/>
      </c>
      <c r="V37" s="23">
        <f t="shared" ref="V37:V64" si="24">IF(AND(D37="F",G37&lt;&gt;""),G37,"")</f>
        <v>59</v>
      </c>
      <c r="W37" s="23" t="str">
        <f t="shared" ref="W37:W64" si="25">IF(AND(D37="M",H37&lt;&gt;""),H37,"")</f>
        <v/>
      </c>
      <c r="X37" s="23">
        <f t="shared" ref="X37:X64" si="26">IF(AND(D37="F",H37&lt;&gt;""),H37,"")</f>
        <v>60.5</v>
      </c>
      <c r="Y37" s="23" t="str">
        <f t="shared" ref="Y37:Y64" si="27">IF(AND(D37="M",I37&lt;&gt;""),I37,"")</f>
        <v/>
      </c>
      <c r="Z37" s="23">
        <f t="shared" ref="Z37:Z64" si="28">IF(AND(D37="F",I37&lt;&gt;""),I37,"")</f>
        <v>56</v>
      </c>
      <c r="AA37" s="23" t="str">
        <f t="shared" ref="AA37:AA64" si="29">IF(AND(D37="M",J37&lt;&gt;""),J37,"")</f>
        <v/>
      </c>
      <c r="AB37" s="23">
        <f t="shared" ref="AB37:AB64" si="30">IF(AND(D37="F",J37&lt;&gt;""),J37,"")</f>
        <v>62</v>
      </c>
      <c r="AC37" s="23" t="str">
        <f t="shared" ref="AC37:AC64" si="31">IF(AND(D37="M",K37&lt;&gt;""),K37,"")</f>
        <v/>
      </c>
      <c r="AD37" s="23">
        <f t="shared" ref="AD37:AD64" si="32">IF(AND(D37="F",K37&lt;&gt;""),K37,"")</f>
        <v>59</v>
      </c>
      <c r="AE37" s="39" t="str">
        <f t="shared" ref="AE37:AE64" si="33">IF(AND(D37="M",L37&lt;&gt;""),L37,"")</f>
        <v/>
      </c>
      <c r="AF37" s="39">
        <f t="shared" ref="AF37:AF64" si="34">IF(AND(D37="F",L37&lt;&gt;""),L37,"")</f>
        <v>80</v>
      </c>
      <c r="AG37" s="40" t="str">
        <f t="shared" ref="AG37:AG64" si="35">IF(AND(D37="M",M37&lt;&gt;""),M37,"")</f>
        <v/>
      </c>
      <c r="AH37" s="39">
        <f t="shared" ref="AH37:AH64" si="36">IF(AND(D37="F",M37&lt;&gt;""),M37,"")</f>
        <v>74</v>
      </c>
    </row>
    <row r="38" spans="1:34">
      <c r="A38" s="18"/>
      <c r="B38" s="21">
        <f>'S1'!B38</f>
        <v>34</v>
      </c>
      <c r="C38" s="32" t="str">
        <f>'S1'!D38</f>
        <v>አፍራህ ፈንታው ሙሀመድ</v>
      </c>
      <c r="D38" s="21" t="str">
        <f>'S1'!E38</f>
        <v>F</v>
      </c>
      <c r="E38" s="21">
        <f>'S1'!F38</f>
        <v>7</v>
      </c>
      <c r="F38" s="21">
        <f>IF(OR('S1'!G38="",'S2'!G38=""),"",('S1'!G38+'S2'!G38)/2)</f>
        <v>41</v>
      </c>
      <c r="G38" s="21">
        <f>IF(OR('S1'!H38="",'S2'!H38=""),"",('S1'!H38+'S2'!H38)/2)</f>
        <v>62</v>
      </c>
      <c r="H38" s="21">
        <f>IF(OR('S1'!I38="",'S2'!I38=""),"",('S1'!I38+'S2'!I38)/2)</f>
        <v>58</v>
      </c>
      <c r="I38" s="21">
        <f>IF(OR('S1'!J38="",'S2'!J38=""),"",('S1'!J38+'S2'!J38)/2)</f>
        <v>50</v>
      </c>
      <c r="J38" s="21">
        <f>IF(OR('S1'!K38="",'S2'!K38=""),"",('S1'!K38+'S2'!K38)/2)</f>
        <v>55</v>
      </c>
      <c r="K38" s="21">
        <f>IF(OR('S1'!L38="",'S2'!L38=""),"",('S1'!L38+'S2'!L38)/2)</f>
        <v>60</v>
      </c>
      <c r="L38" s="21">
        <f>IF(OR('S1'!M38="",'S2'!M38=""),"",('S1'!M38+'S2'!M38)/2)</f>
        <v>77</v>
      </c>
      <c r="M38" s="21">
        <f>IF(OR('S1'!N38="",'S2'!N38=""),"",('S1'!N38+'S2'!N38)/2)</f>
        <v>87.5</v>
      </c>
      <c r="N38" s="21">
        <f>IF(OR('S1'!P38="",'S2'!P38=""),"",('S1'!P38+'S2'!P38)/2)</f>
        <v>490.5</v>
      </c>
      <c r="O38" s="21">
        <f t="shared" si="0"/>
        <v>61.3125</v>
      </c>
      <c r="P38" s="21">
        <f t="shared" si="18"/>
        <v>44</v>
      </c>
      <c r="Q38" s="38" t="str">
        <f t="shared" si="19"/>
        <v>ተዛውራለች</v>
      </c>
      <c r="R38" s="23">
        <f t="shared" si="20"/>
        <v>1</v>
      </c>
      <c r="S38" s="36" t="str">
        <f t="shared" si="21"/>
        <v/>
      </c>
      <c r="T38" s="23">
        <f t="shared" si="22"/>
        <v>41</v>
      </c>
      <c r="U38" s="23" t="str">
        <f t="shared" si="23"/>
        <v/>
      </c>
      <c r="V38" s="23">
        <f t="shared" si="24"/>
        <v>62</v>
      </c>
      <c r="W38" s="23" t="str">
        <f t="shared" si="25"/>
        <v/>
      </c>
      <c r="X38" s="23">
        <f t="shared" si="26"/>
        <v>58</v>
      </c>
      <c r="Y38" s="23" t="str">
        <f t="shared" si="27"/>
        <v/>
      </c>
      <c r="Z38" s="23">
        <f t="shared" si="28"/>
        <v>50</v>
      </c>
      <c r="AA38" s="23" t="str">
        <f t="shared" si="29"/>
        <v/>
      </c>
      <c r="AB38" s="23">
        <f t="shared" si="30"/>
        <v>55</v>
      </c>
      <c r="AC38" s="23" t="str">
        <f t="shared" si="31"/>
        <v/>
      </c>
      <c r="AD38" s="23">
        <f t="shared" si="32"/>
        <v>60</v>
      </c>
      <c r="AE38" s="39" t="str">
        <f t="shared" si="33"/>
        <v/>
      </c>
      <c r="AF38" s="39">
        <f t="shared" si="34"/>
        <v>77</v>
      </c>
      <c r="AG38" s="40" t="str">
        <f t="shared" si="35"/>
        <v/>
      </c>
      <c r="AH38" s="39">
        <f t="shared" si="36"/>
        <v>87.5</v>
      </c>
    </row>
    <row r="39" spans="1:34">
      <c r="A39" s="18"/>
      <c r="B39" s="21">
        <f>'S1'!B39</f>
        <v>35</v>
      </c>
      <c r="C39" s="32" t="str">
        <f>'S1'!D39</f>
        <v>ኡመር ሙሀመድ ኡመር</v>
      </c>
      <c r="D39" s="21" t="str">
        <f>'S1'!E39</f>
        <v>M</v>
      </c>
      <c r="E39" s="21">
        <f>'S1'!F39</f>
        <v>7</v>
      </c>
      <c r="F39" s="21">
        <f>IF(OR('S1'!G39="",'S2'!G39=""),"",('S1'!G39+'S2'!G39)/2)</f>
        <v>61.5</v>
      </c>
      <c r="G39" s="21">
        <f>IF(OR('S1'!H39="",'S2'!H39=""),"",('S1'!H39+'S2'!H39)/2)</f>
        <v>71.5</v>
      </c>
      <c r="H39" s="21">
        <f>IF(OR('S1'!I39="",'S2'!I39=""),"",('S1'!I39+'S2'!I39)/2)</f>
        <v>68</v>
      </c>
      <c r="I39" s="21">
        <f>IF(OR('S1'!J39="",'S2'!J39=""),"",('S1'!J39+'S2'!J39)/2)</f>
        <v>65</v>
      </c>
      <c r="J39" s="21">
        <f>IF(OR('S1'!K39="",'S2'!K39=""),"",('S1'!K39+'S2'!K39)/2)</f>
        <v>83</v>
      </c>
      <c r="K39" s="21">
        <f>IF(OR('S1'!L39="",'S2'!L39=""),"",('S1'!L39+'S2'!L39)/2)</f>
        <v>61.5</v>
      </c>
      <c r="L39" s="21">
        <f>IF(OR('S1'!M39="",'S2'!M39=""),"",('S1'!M39+'S2'!M39)/2)</f>
        <v>73.5</v>
      </c>
      <c r="M39" s="21">
        <f>IF(OR('S1'!N39="",'S2'!N39=""),"",('S1'!N39+'S2'!N39)/2)</f>
        <v>87.5</v>
      </c>
      <c r="N39" s="21">
        <f>IF(OR('S1'!P39="",'S2'!P39=""),"",('S1'!P39+'S2'!P39)/2)</f>
        <v>571.5</v>
      </c>
      <c r="O39" s="21">
        <f t="shared" si="0"/>
        <v>71.4375</v>
      </c>
      <c r="P39" s="21">
        <f t="shared" si="18"/>
        <v>29</v>
      </c>
      <c r="Q39" s="38" t="str">
        <f t="shared" si="19"/>
        <v>ተዛውሯል</v>
      </c>
      <c r="R39" s="23">
        <f t="shared" si="20"/>
        <v>0</v>
      </c>
      <c r="S39" s="36">
        <f t="shared" si="21"/>
        <v>61.5</v>
      </c>
      <c r="T39" s="23" t="str">
        <f t="shared" si="22"/>
        <v/>
      </c>
      <c r="U39" s="23">
        <f t="shared" si="23"/>
        <v>71.5</v>
      </c>
      <c r="V39" s="23" t="str">
        <f t="shared" si="24"/>
        <v/>
      </c>
      <c r="W39" s="23">
        <f t="shared" si="25"/>
        <v>68</v>
      </c>
      <c r="X39" s="23" t="str">
        <f t="shared" si="26"/>
        <v/>
      </c>
      <c r="Y39" s="23">
        <f t="shared" si="27"/>
        <v>65</v>
      </c>
      <c r="Z39" s="23" t="str">
        <f t="shared" si="28"/>
        <v/>
      </c>
      <c r="AA39" s="23">
        <f t="shared" si="29"/>
        <v>83</v>
      </c>
      <c r="AB39" s="23" t="str">
        <f t="shared" si="30"/>
        <v/>
      </c>
      <c r="AC39" s="23">
        <f t="shared" si="31"/>
        <v>61.5</v>
      </c>
      <c r="AD39" s="23" t="str">
        <f t="shared" si="32"/>
        <v/>
      </c>
      <c r="AE39" s="39">
        <f t="shared" si="33"/>
        <v>73.5</v>
      </c>
      <c r="AF39" s="39" t="str">
        <f t="shared" si="34"/>
        <v/>
      </c>
      <c r="AG39" s="40">
        <f t="shared" si="35"/>
        <v>87.5</v>
      </c>
      <c r="AH39" s="39" t="str">
        <f t="shared" si="36"/>
        <v/>
      </c>
    </row>
    <row r="40" spans="1:34">
      <c r="A40" s="18"/>
      <c r="B40" s="21">
        <f>'S1'!B40</f>
        <v>36</v>
      </c>
      <c r="C40" s="32" t="str">
        <f>'S1'!D40</f>
        <v>ኡስማን ከድር ሙሀመድ</v>
      </c>
      <c r="D40" s="21" t="str">
        <f>'S1'!E40</f>
        <v>M</v>
      </c>
      <c r="E40" s="21">
        <f>'S1'!F40</f>
        <v>7</v>
      </c>
      <c r="F40" s="21">
        <f>IF(OR('S1'!G40="",'S2'!G40=""),"",('S1'!G40+'S2'!G40)/2)</f>
        <v>78</v>
      </c>
      <c r="G40" s="21">
        <f>IF(OR('S1'!H40="",'S2'!H40=""),"",('S1'!H40+'S2'!H40)/2)</f>
        <v>80.5</v>
      </c>
      <c r="H40" s="21">
        <f>IF(OR('S1'!I40="",'S2'!I40=""),"",('S1'!I40+'S2'!I40)/2)</f>
        <v>83</v>
      </c>
      <c r="I40" s="21">
        <f>IF(OR('S1'!J40="",'S2'!J40=""),"",('S1'!J40+'S2'!J40)/2)</f>
        <v>72</v>
      </c>
      <c r="J40" s="21">
        <f>IF(OR('S1'!K40="",'S2'!K40=""),"",('S1'!K40+'S2'!K40)/2)</f>
        <v>88</v>
      </c>
      <c r="K40" s="21">
        <f>IF(OR('S1'!L40="",'S2'!L40=""),"",('S1'!L40+'S2'!L40)/2)</f>
        <v>74</v>
      </c>
      <c r="L40" s="21">
        <f>IF(OR('S1'!M40="",'S2'!M40=""),"",('S1'!M40+'S2'!M40)/2)</f>
        <v>82.5</v>
      </c>
      <c r="M40" s="21">
        <f>IF(OR('S1'!N40="",'S2'!N40=""),"",('S1'!N40+'S2'!N40)/2)</f>
        <v>90.5</v>
      </c>
      <c r="N40" s="21">
        <f>IF(OR('S1'!P40="",'S2'!P40=""),"",('S1'!P40+'S2'!P40)/2)</f>
        <v>648.5</v>
      </c>
      <c r="O40" s="21">
        <f t="shared" si="0"/>
        <v>81.0625</v>
      </c>
      <c r="P40" s="21">
        <f t="shared" si="18"/>
        <v>16</v>
      </c>
      <c r="Q40" s="38" t="str">
        <f t="shared" si="19"/>
        <v>ተዛውሯል</v>
      </c>
      <c r="R40" s="23">
        <f t="shared" si="20"/>
        <v>0</v>
      </c>
      <c r="S40" s="36">
        <f t="shared" si="21"/>
        <v>78</v>
      </c>
      <c r="T40" s="23" t="str">
        <f t="shared" si="22"/>
        <v/>
      </c>
      <c r="U40" s="23">
        <f t="shared" si="23"/>
        <v>80.5</v>
      </c>
      <c r="V40" s="23" t="str">
        <f t="shared" si="24"/>
        <v/>
      </c>
      <c r="W40" s="23">
        <f t="shared" si="25"/>
        <v>83</v>
      </c>
      <c r="X40" s="23" t="str">
        <f t="shared" si="26"/>
        <v/>
      </c>
      <c r="Y40" s="23">
        <f t="shared" si="27"/>
        <v>72</v>
      </c>
      <c r="Z40" s="23" t="str">
        <f t="shared" si="28"/>
        <v/>
      </c>
      <c r="AA40" s="23">
        <f t="shared" si="29"/>
        <v>88</v>
      </c>
      <c r="AB40" s="23" t="str">
        <f t="shared" si="30"/>
        <v/>
      </c>
      <c r="AC40" s="23">
        <f t="shared" si="31"/>
        <v>74</v>
      </c>
      <c r="AD40" s="23" t="str">
        <f t="shared" si="32"/>
        <v/>
      </c>
      <c r="AE40" s="39">
        <f t="shared" si="33"/>
        <v>82.5</v>
      </c>
      <c r="AF40" s="39" t="str">
        <f t="shared" si="34"/>
        <v/>
      </c>
      <c r="AG40" s="40">
        <f t="shared" si="35"/>
        <v>90.5</v>
      </c>
      <c r="AH40" s="39" t="str">
        <f t="shared" si="36"/>
        <v/>
      </c>
    </row>
    <row r="41" spans="1:34">
      <c r="A41" s="18"/>
      <c r="B41" s="21">
        <f>'S1'!B41</f>
        <v>37</v>
      </c>
      <c r="C41" s="32" t="str">
        <f>'S1'!D41</f>
        <v>ኢማን አህመድ ሙሀመድ</v>
      </c>
      <c r="D41" s="21" t="str">
        <f>'S1'!E41</f>
        <v>F</v>
      </c>
      <c r="E41" s="21">
        <f>'S1'!F41</f>
        <v>7</v>
      </c>
      <c r="F41" s="21">
        <f>IF(OR('S1'!G41="",'S2'!G41=""),"",('S1'!G41+'S2'!G41)/2)</f>
        <v>85.5</v>
      </c>
      <c r="G41" s="21">
        <f>IF(OR('S1'!H41="",'S2'!H41=""),"",('S1'!H41+'S2'!H41)/2)</f>
        <v>85</v>
      </c>
      <c r="H41" s="21">
        <f>IF(OR('S1'!I41="",'S2'!I41=""),"",('S1'!I41+'S2'!I41)/2)</f>
        <v>88</v>
      </c>
      <c r="I41" s="21">
        <f>IF(OR('S1'!J41="",'S2'!J41=""),"",('S1'!J41+'S2'!J41)/2)</f>
        <v>72</v>
      </c>
      <c r="J41" s="21">
        <f>IF(OR('S1'!K41="",'S2'!K41=""),"",('S1'!K41+'S2'!K41)/2)</f>
        <v>84.5</v>
      </c>
      <c r="K41" s="21">
        <f>IF(OR('S1'!L41="",'S2'!L41=""),"",('S1'!L41+'S2'!L41)/2)</f>
        <v>78</v>
      </c>
      <c r="L41" s="21">
        <f>IF(OR('S1'!M41="",'S2'!M41=""),"",('S1'!M41+'S2'!M41)/2)</f>
        <v>83.5</v>
      </c>
      <c r="M41" s="21">
        <f>IF(OR('S1'!N41="",'S2'!N41=""),"",('S1'!N41+'S2'!N41)/2)</f>
        <v>78</v>
      </c>
      <c r="N41" s="21">
        <f>IF(OR('S1'!P41="",'S2'!P41=""),"",('S1'!P41+'S2'!P41)/2)</f>
        <v>654.5</v>
      </c>
      <c r="O41" s="21">
        <f t="shared" si="0"/>
        <v>81.8125</v>
      </c>
      <c r="P41" s="21">
        <f t="shared" si="18"/>
        <v>14</v>
      </c>
      <c r="Q41" s="38" t="str">
        <f t="shared" si="19"/>
        <v>ተዛውራለች</v>
      </c>
      <c r="R41" s="23">
        <f t="shared" si="20"/>
        <v>0</v>
      </c>
      <c r="S41" s="36" t="str">
        <f t="shared" si="21"/>
        <v/>
      </c>
      <c r="T41" s="23">
        <f t="shared" si="22"/>
        <v>85.5</v>
      </c>
      <c r="U41" s="23" t="str">
        <f t="shared" si="23"/>
        <v/>
      </c>
      <c r="V41" s="23">
        <f t="shared" si="24"/>
        <v>85</v>
      </c>
      <c r="W41" s="23" t="str">
        <f t="shared" si="25"/>
        <v/>
      </c>
      <c r="X41" s="23">
        <f t="shared" si="26"/>
        <v>88</v>
      </c>
      <c r="Y41" s="23" t="str">
        <f t="shared" si="27"/>
        <v/>
      </c>
      <c r="Z41" s="23">
        <f t="shared" si="28"/>
        <v>72</v>
      </c>
      <c r="AA41" s="23" t="str">
        <f t="shared" si="29"/>
        <v/>
      </c>
      <c r="AB41" s="23">
        <f t="shared" si="30"/>
        <v>84.5</v>
      </c>
      <c r="AC41" s="23" t="str">
        <f t="shared" si="31"/>
        <v/>
      </c>
      <c r="AD41" s="23">
        <f t="shared" si="32"/>
        <v>78</v>
      </c>
      <c r="AE41" s="39" t="str">
        <f t="shared" si="33"/>
        <v/>
      </c>
      <c r="AF41" s="39">
        <f t="shared" si="34"/>
        <v>83.5</v>
      </c>
      <c r="AG41" s="40" t="str">
        <f t="shared" si="35"/>
        <v/>
      </c>
      <c r="AH41" s="39">
        <f t="shared" si="36"/>
        <v>78</v>
      </c>
    </row>
    <row r="42" spans="1:34">
      <c r="A42" s="18"/>
      <c r="B42" s="21">
        <f>'S1'!B42</f>
        <v>38</v>
      </c>
      <c r="C42" s="32" t="str">
        <f>'S1'!D42</f>
        <v>ኢማን ይማም ሙሀመድ</v>
      </c>
      <c r="D42" s="21" t="str">
        <f>'S1'!E42</f>
        <v>F</v>
      </c>
      <c r="E42" s="21">
        <f>'S1'!F42</f>
        <v>7</v>
      </c>
      <c r="F42" s="21">
        <f>IF(OR('S1'!G42="",'S2'!G42=""),"",('S1'!G42+'S2'!G42)/2)</f>
        <v>68.5</v>
      </c>
      <c r="G42" s="21">
        <f>IF(OR('S1'!H42="",'S2'!H42=""),"",('S1'!H42+'S2'!H42)/2)</f>
        <v>73.5</v>
      </c>
      <c r="H42" s="21">
        <f>IF(OR('S1'!I42="",'S2'!I42=""),"",('S1'!I42+'S2'!I42)/2)</f>
        <v>73.5</v>
      </c>
      <c r="I42" s="21">
        <f>IF(OR('S1'!J42="",'S2'!J42=""),"",('S1'!J42+'S2'!J42)/2)</f>
        <v>64.5</v>
      </c>
      <c r="J42" s="21">
        <f>IF(OR('S1'!K42="",'S2'!K42=""),"",('S1'!K42+'S2'!K42)/2)</f>
        <v>83</v>
      </c>
      <c r="K42" s="21">
        <f>IF(OR('S1'!L42="",'S2'!L42=""),"",('S1'!L42+'S2'!L42)/2)</f>
        <v>73</v>
      </c>
      <c r="L42" s="21">
        <f>IF(OR('S1'!M42="",'S2'!M42=""),"",('S1'!M42+'S2'!M42)/2)</f>
        <v>85.5</v>
      </c>
      <c r="M42" s="21">
        <f>IF(OR('S1'!N42="",'S2'!N42=""),"",('S1'!N42+'S2'!N42)/2)</f>
        <v>75</v>
      </c>
      <c r="N42" s="21">
        <f>IF(OR('S1'!P42="",'S2'!P42=""),"",('S1'!P42+'S2'!P42)/2)</f>
        <v>596.5</v>
      </c>
      <c r="O42" s="21">
        <f t="shared" si="0"/>
        <v>74.5625</v>
      </c>
      <c r="P42" s="21">
        <f t="shared" si="18"/>
        <v>25</v>
      </c>
      <c r="Q42" s="38" t="str">
        <f t="shared" si="19"/>
        <v>ተዛውራለች</v>
      </c>
      <c r="R42" s="23">
        <f t="shared" si="20"/>
        <v>0</v>
      </c>
      <c r="S42" s="36" t="str">
        <f t="shared" si="21"/>
        <v/>
      </c>
      <c r="T42" s="23">
        <f t="shared" si="22"/>
        <v>68.5</v>
      </c>
      <c r="U42" s="23" t="str">
        <f t="shared" si="23"/>
        <v/>
      </c>
      <c r="V42" s="23">
        <f t="shared" si="24"/>
        <v>73.5</v>
      </c>
      <c r="W42" s="23" t="str">
        <f t="shared" si="25"/>
        <v/>
      </c>
      <c r="X42" s="23">
        <f t="shared" si="26"/>
        <v>73.5</v>
      </c>
      <c r="Y42" s="23" t="str">
        <f t="shared" si="27"/>
        <v/>
      </c>
      <c r="Z42" s="23">
        <f t="shared" si="28"/>
        <v>64.5</v>
      </c>
      <c r="AA42" s="23" t="str">
        <f t="shared" si="29"/>
        <v/>
      </c>
      <c r="AB42" s="23">
        <f t="shared" si="30"/>
        <v>83</v>
      </c>
      <c r="AC42" s="23" t="str">
        <f t="shared" si="31"/>
        <v/>
      </c>
      <c r="AD42" s="23">
        <f t="shared" si="32"/>
        <v>73</v>
      </c>
      <c r="AE42" s="39" t="str">
        <f t="shared" si="33"/>
        <v/>
      </c>
      <c r="AF42" s="39">
        <f t="shared" si="34"/>
        <v>85.5</v>
      </c>
      <c r="AG42" s="40" t="str">
        <f t="shared" si="35"/>
        <v/>
      </c>
      <c r="AH42" s="39">
        <f t="shared" si="36"/>
        <v>75</v>
      </c>
    </row>
    <row r="43" spans="1:34">
      <c r="A43" s="18"/>
      <c r="B43" s="21">
        <f>'S1'!B43</f>
        <v>39</v>
      </c>
      <c r="C43" s="32" t="str">
        <f>'S1'!D43</f>
        <v>ኢብራሂም ጀማል ኡስማን</v>
      </c>
      <c r="D43" s="21" t="str">
        <f>'S1'!E43</f>
        <v>M</v>
      </c>
      <c r="E43" s="21">
        <f>'S1'!F43</f>
        <v>7</v>
      </c>
      <c r="F43" s="21">
        <f>IF(OR('S1'!G43="",'S2'!G43=""),"",('S1'!G43+'S2'!G43)/2)</f>
        <v>89.5</v>
      </c>
      <c r="G43" s="21">
        <f>IF(OR('S1'!H43="",'S2'!H43=""),"",('S1'!H43+'S2'!H43)/2)</f>
        <v>78.5</v>
      </c>
      <c r="H43" s="21">
        <f>IF(OR('S1'!I43="",'S2'!I43=""),"",('S1'!I43+'S2'!I43)/2)</f>
        <v>72</v>
      </c>
      <c r="I43" s="21">
        <f>IF(OR('S1'!J43="",'S2'!J43=""),"",('S1'!J43+'S2'!J43)/2)</f>
        <v>73.5</v>
      </c>
      <c r="J43" s="21">
        <f>IF(OR('S1'!K43="",'S2'!K43=""),"",('S1'!K43+'S2'!K43)/2)</f>
        <v>82.5</v>
      </c>
      <c r="K43" s="21">
        <f>IF(OR('S1'!L43="",'S2'!L43=""),"",('S1'!L43+'S2'!L43)/2)</f>
        <v>71</v>
      </c>
      <c r="L43" s="21">
        <f>IF(OR('S1'!M43="",'S2'!M43=""),"",('S1'!M43+'S2'!M43)/2)</f>
        <v>68</v>
      </c>
      <c r="M43" s="21">
        <f>IF(OR('S1'!N43="",'S2'!N43=""),"",('S1'!N43+'S2'!N43)/2)</f>
        <v>72.5</v>
      </c>
      <c r="N43" s="21">
        <f>IF(OR('S1'!P43="",'S2'!P43=""),"",('S1'!P43+'S2'!P43)/2)</f>
        <v>607.5</v>
      </c>
      <c r="O43" s="21">
        <f t="shared" si="0"/>
        <v>75.9375</v>
      </c>
      <c r="P43" s="21">
        <f t="shared" si="18"/>
        <v>22</v>
      </c>
      <c r="Q43" s="38" t="str">
        <f t="shared" si="19"/>
        <v>ተዛውሯል</v>
      </c>
      <c r="R43" s="23">
        <f t="shared" si="20"/>
        <v>0</v>
      </c>
      <c r="S43" s="36">
        <f t="shared" si="21"/>
        <v>89.5</v>
      </c>
      <c r="T43" s="23" t="str">
        <f t="shared" si="22"/>
        <v/>
      </c>
      <c r="U43" s="23">
        <f t="shared" si="23"/>
        <v>78.5</v>
      </c>
      <c r="V43" s="23" t="str">
        <f t="shared" si="24"/>
        <v/>
      </c>
      <c r="W43" s="23">
        <f t="shared" si="25"/>
        <v>72</v>
      </c>
      <c r="X43" s="23" t="str">
        <f t="shared" si="26"/>
        <v/>
      </c>
      <c r="Y43" s="23">
        <f t="shared" si="27"/>
        <v>73.5</v>
      </c>
      <c r="Z43" s="23" t="str">
        <f t="shared" si="28"/>
        <v/>
      </c>
      <c r="AA43" s="23">
        <f t="shared" si="29"/>
        <v>82.5</v>
      </c>
      <c r="AB43" s="23" t="str">
        <f t="shared" si="30"/>
        <v/>
      </c>
      <c r="AC43" s="23">
        <f t="shared" si="31"/>
        <v>71</v>
      </c>
      <c r="AD43" s="23" t="str">
        <f t="shared" si="32"/>
        <v/>
      </c>
      <c r="AE43" s="39">
        <f t="shared" si="33"/>
        <v>68</v>
      </c>
      <c r="AF43" s="39" t="str">
        <f t="shared" si="34"/>
        <v/>
      </c>
      <c r="AG43" s="40">
        <f t="shared" si="35"/>
        <v>72.5</v>
      </c>
      <c r="AH43" s="39" t="str">
        <f t="shared" si="36"/>
        <v/>
      </c>
    </row>
    <row r="44" spans="1:34">
      <c r="A44" s="18"/>
      <c r="B44" s="21">
        <f>'S1'!B44</f>
        <v>40</v>
      </c>
      <c r="C44" s="32" t="str">
        <f>'S1'!D44</f>
        <v>ኢዘድን ሁሴን ታደሰ</v>
      </c>
      <c r="D44" s="21" t="str">
        <f>'S1'!E44</f>
        <v>M</v>
      </c>
      <c r="E44" s="21">
        <f>'S1'!F44</f>
        <v>7</v>
      </c>
      <c r="F44" s="21">
        <f>IF(OR('S1'!G44="",'S2'!G44=""),"",('S1'!G44+'S2'!G44)/2)</f>
        <v>43.5</v>
      </c>
      <c r="G44" s="21">
        <f>IF(OR('S1'!H44="",'S2'!H44=""),"",('S1'!H44+'S2'!H44)/2)</f>
        <v>69.5</v>
      </c>
      <c r="H44" s="21">
        <f>IF(OR('S1'!I44="",'S2'!I44=""),"",('S1'!I44+'S2'!I44)/2)</f>
        <v>53.5</v>
      </c>
      <c r="I44" s="21">
        <f>IF(OR('S1'!J44="",'S2'!J44=""),"",('S1'!J44+'S2'!J44)/2)</f>
        <v>47</v>
      </c>
      <c r="J44" s="21">
        <f>IF(OR('S1'!K44="",'S2'!K44=""),"",('S1'!K44+'S2'!K44)/2)</f>
        <v>50.5</v>
      </c>
      <c r="K44" s="21">
        <f>IF(OR('S1'!L44="",'S2'!L44=""),"",('S1'!L44+'S2'!L44)/2)</f>
        <v>46.5</v>
      </c>
      <c r="L44" s="21">
        <f>IF(OR('S1'!M44="",'S2'!M44=""),"",('S1'!M44+'S2'!M44)/2)</f>
        <v>52</v>
      </c>
      <c r="M44" s="21">
        <f>IF(OR('S1'!N44="",'S2'!N44=""),"",('S1'!N44+'S2'!N44)/2)</f>
        <v>50.5</v>
      </c>
      <c r="N44" s="21">
        <f>IF(OR('S1'!P44="",'S2'!P44=""),"",('S1'!P44+'S2'!P44)/2)</f>
        <v>413</v>
      </c>
      <c r="O44" s="21">
        <f t="shared" si="0"/>
        <v>51.625</v>
      </c>
      <c r="P44" s="21">
        <f t="shared" si="18"/>
        <v>49</v>
      </c>
      <c r="Q44" s="38" t="str">
        <f t="shared" si="19"/>
        <v>ተዛውሯል</v>
      </c>
      <c r="R44" s="23">
        <f t="shared" si="20"/>
        <v>3</v>
      </c>
      <c r="S44" s="36">
        <f t="shared" si="21"/>
        <v>43.5</v>
      </c>
      <c r="T44" s="23" t="str">
        <f t="shared" si="22"/>
        <v/>
      </c>
      <c r="U44" s="23">
        <f t="shared" si="23"/>
        <v>69.5</v>
      </c>
      <c r="V44" s="23" t="str">
        <f t="shared" si="24"/>
        <v/>
      </c>
      <c r="W44" s="23">
        <f t="shared" si="25"/>
        <v>53.5</v>
      </c>
      <c r="X44" s="23" t="str">
        <f t="shared" si="26"/>
        <v/>
      </c>
      <c r="Y44" s="23">
        <f t="shared" si="27"/>
        <v>47</v>
      </c>
      <c r="Z44" s="23" t="str">
        <f t="shared" si="28"/>
        <v/>
      </c>
      <c r="AA44" s="23">
        <f t="shared" si="29"/>
        <v>50.5</v>
      </c>
      <c r="AB44" s="23" t="str">
        <f t="shared" si="30"/>
        <v/>
      </c>
      <c r="AC44" s="23">
        <f t="shared" si="31"/>
        <v>46.5</v>
      </c>
      <c r="AD44" s="23" t="str">
        <f t="shared" si="32"/>
        <v/>
      </c>
      <c r="AE44" s="39">
        <f t="shared" si="33"/>
        <v>52</v>
      </c>
      <c r="AF44" s="39" t="str">
        <f t="shared" si="34"/>
        <v/>
      </c>
      <c r="AG44" s="40">
        <f t="shared" si="35"/>
        <v>50.5</v>
      </c>
      <c r="AH44" s="39" t="str">
        <f t="shared" si="36"/>
        <v/>
      </c>
    </row>
    <row r="45" spans="1:34">
      <c r="A45" s="18"/>
      <c r="B45" s="21">
        <f>'S1'!B45</f>
        <v>41</v>
      </c>
      <c r="C45" s="32" t="str">
        <f>'S1'!D45</f>
        <v>ዛኪር ሙሀመድ አባቢ</v>
      </c>
      <c r="D45" s="21" t="str">
        <f>'S1'!E45</f>
        <v>M</v>
      </c>
      <c r="E45" s="21">
        <f>'S1'!F45</f>
        <v>7</v>
      </c>
      <c r="F45" s="21">
        <f>IF(OR('S1'!G45="",'S2'!G45=""),"",('S1'!G45+'S2'!G45)/2)</f>
        <v>65.5</v>
      </c>
      <c r="G45" s="21">
        <f>IF(OR('S1'!H45="",'S2'!H45=""),"",('S1'!H45+'S2'!H45)/2)</f>
        <v>71</v>
      </c>
      <c r="H45" s="21">
        <f>IF(OR('S1'!I45="",'S2'!I45=""),"",('S1'!I45+'S2'!I45)/2)</f>
        <v>59</v>
      </c>
      <c r="I45" s="21">
        <f>IF(OR('S1'!J45="",'S2'!J45=""),"",('S1'!J45+'S2'!J45)/2)</f>
        <v>63.5</v>
      </c>
      <c r="J45" s="21">
        <f>IF(OR('S1'!K45="",'S2'!K45=""),"",('S1'!K45+'S2'!K45)/2)</f>
        <v>74.5</v>
      </c>
      <c r="K45" s="21">
        <f>IF(OR('S1'!L45="",'S2'!L45=""),"",('S1'!L45+'S2'!L45)/2)</f>
        <v>60</v>
      </c>
      <c r="L45" s="21">
        <f>IF(OR('S1'!M45="",'S2'!M45=""),"",('S1'!M45+'S2'!M45)/2)</f>
        <v>60.5</v>
      </c>
      <c r="M45" s="21">
        <f>IF(OR('S1'!N45="",'S2'!N45=""),"",('S1'!N45+'S2'!N45)/2)</f>
        <v>67.5</v>
      </c>
      <c r="N45" s="21">
        <f>IF(OR('S1'!P45="",'S2'!P45=""),"",('S1'!P45+'S2'!P45)/2)</f>
        <v>521.5</v>
      </c>
      <c r="O45" s="21">
        <f t="shared" si="0"/>
        <v>65.1875</v>
      </c>
      <c r="P45" s="21">
        <f t="shared" si="18"/>
        <v>38</v>
      </c>
      <c r="Q45" s="38" t="str">
        <f t="shared" si="19"/>
        <v>ተዛውሯል</v>
      </c>
      <c r="R45" s="23">
        <f t="shared" si="20"/>
        <v>0</v>
      </c>
      <c r="S45" s="36">
        <f t="shared" si="21"/>
        <v>65.5</v>
      </c>
      <c r="T45" s="23" t="str">
        <f t="shared" si="22"/>
        <v/>
      </c>
      <c r="U45" s="23">
        <f t="shared" si="23"/>
        <v>71</v>
      </c>
      <c r="V45" s="23" t="str">
        <f t="shared" si="24"/>
        <v/>
      </c>
      <c r="W45" s="23">
        <f t="shared" si="25"/>
        <v>59</v>
      </c>
      <c r="X45" s="23" t="str">
        <f t="shared" si="26"/>
        <v/>
      </c>
      <c r="Y45" s="23">
        <f t="shared" si="27"/>
        <v>63.5</v>
      </c>
      <c r="Z45" s="23" t="str">
        <f t="shared" si="28"/>
        <v/>
      </c>
      <c r="AA45" s="23">
        <f t="shared" si="29"/>
        <v>74.5</v>
      </c>
      <c r="AB45" s="23" t="str">
        <f t="shared" si="30"/>
        <v/>
      </c>
      <c r="AC45" s="23">
        <f t="shared" si="31"/>
        <v>60</v>
      </c>
      <c r="AD45" s="23" t="str">
        <f t="shared" si="32"/>
        <v/>
      </c>
      <c r="AE45" s="39">
        <f t="shared" si="33"/>
        <v>60.5</v>
      </c>
      <c r="AF45" s="39" t="str">
        <f t="shared" si="34"/>
        <v/>
      </c>
      <c r="AG45" s="40">
        <f t="shared" si="35"/>
        <v>67.5</v>
      </c>
      <c r="AH45" s="39" t="str">
        <f t="shared" si="36"/>
        <v/>
      </c>
    </row>
    <row r="46" spans="1:34">
      <c r="A46" s="18"/>
      <c r="B46" s="21">
        <f>'S1'!B46</f>
        <v>42</v>
      </c>
      <c r="C46" s="32" t="str">
        <f>'S1'!D46</f>
        <v>የሱፍ ሰኢድ አህመድ</v>
      </c>
      <c r="D46" s="21" t="str">
        <f>'S1'!E46</f>
        <v>M</v>
      </c>
      <c r="E46" s="21">
        <f>'S1'!F46</f>
        <v>7</v>
      </c>
      <c r="F46" s="21">
        <f>IF(OR('S1'!G46="",'S2'!G46=""),"",('S1'!G46+'S2'!G46)/2)</f>
        <v>75</v>
      </c>
      <c r="G46" s="21">
        <f>IF(OR('S1'!H46="",'S2'!H46=""),"",('S1'!H46+'S2'!H46)/2)</f>
        <v>75.5</v>
      </c>
      <c r="H46" s="21">
        <f>IF(OR('S1'!I46="",'S2'!I46=""),"",('S1'!I46+'S2'!I46)/2)</f>
        <v>68.5</v>
      </c>
      <c r="I46" s="21">
        <f>IF(OR('S1'!J46="",'S2'!J46=""),"",('S1'!J46+'S2'!J46)/2)</f>
        <v>67.5</v>
      </c>
      <c r="J46" s="21">
        <f>IF(OR('S1'!K46="",'S2'!K46=""),"",('S1'!K46+'S2'!K46)/2)</f>
        <v>81</v>
      </c>
      <c r="K46" s="21">
        <f>IF(OR('S1'!L46="",'S2'!L46=""),"",('S1'!L46+'S2'!L46)/2)</f>
        <v>68.5</v>
      </c>
      <c r="L46" s="21">
        <f>IF(OR('S1'!M46="",'S2'!M46=""),"",('S1'!M46+'S2'!M46)/2)</f>
        <v>87.5</v>
      </c>
      <c r="M46" s="21">
        <f>IF(OR('S1'!N46="",'S2'!N46=""),"",('S1'!N46+'S2'!N46)/2)</f>
        <v>81</v>
      </c>
      <c r="N46" s="21">
        <f>IF(OR('S1'!P46="",'S2'!P46=""),"",('S1'!P46+'S2'!P46)/2)</f>
        <v>604.5</v>
      </c>
      <c r="O46" s="21">
        <f t="shared" si="0"/>
        <v>75.5625</v>
      </c>
      <c r="P46" s="21">
        <f t="shared" si="18"/>
        <v>23</v>
      </c>
      <c r="Q46" s="38" t="str">
        <f t="shared" si="19"/>
        <v>ተዛውሯል</v>
      </c>
      <c r="R46" s="23">
        <f t="shared" si="20"/>
        <v>0</v>
      </c>
      <c r="S46" s="36">
        <f t="shared" si="21"/>
        <v>75</v>
      </c>
      <c r="T46" s="23" t="str">
        <f t="shared" si="22"/>
        <v/>
      </c>
      <c r="U46" s="23">
        <f t="shared" si="23"/>
        <v>75.5</v>
      </c>
      <c r="V46" s="23" t="str">
        <f t="shared" si="24"/>
        <v/>
      </c>
      <c r="W46" s="23">
        <f t="shared" si="25"/>
        <v>68.5</v>
      </c>
      <c r="X46" s="23" t="str">
        <f t="shared" si="26"/>
        <v/>
      </c>
      <c r="Y46" s="23">
        <f t="shared" si="27"/>
        <v>67.5</v>
      </c>
      <c r="Z46" s="23" t="str">
        <f t="shared" si="28"/>
        <v/>
      </c>
      <c r="AA46" s="23">
        <f t="shared" si="29"/>
        <v>81</v>
      </c>
      <c r="AB46" s="23" t="str">
        <f t="shared" si="30"/>
        <v/>
      </c>
      <c r="AC46" s="23">
        <f t="shared" si="31"/>
        <v>68.5</v>
      </c>
      <c r="AD46" s="23" t="str">
        <f t="shared" si="32"/>
        <v/>
      </c>
      <c r="AE46" s="39">
        <f t="shared" si="33"/>
        <v>87.5</v>
      </c>
      <c r="AF46" s="39" t="str">
        <f t="shared" si="34"/>
        <v/>
      </c>
      <c r="AG46" s="40">
        <f t="shared" si="35"/>
        <v>81</v>
      </c>
      <c r="AH46" s="39" t="str">
        <f t="shared" si="36"/>
        <v/>
      </c>
    </row>
    <row r="47" spans="1:34">
      <c r="A47" s="18"/>
      <c r="B47" s="21">
        <f>'S1'!B47</f>
        <v>43</v>
      </c>
      <c r="C47" s="32" t="str">
        <f>'S1'!D47</f>
        <v>የሱፍ አደም የሱፍ</v>
      </c>
      <c r="D47" s="21" t="str">
        <f>'S1'!E47</f>
        <v>M</v>
      </c>
      <c r="E47" s="21">
        <f>'S1'!F47</f>
        <v>7</v>
      </c>
      <c r="F47" s="21">
        <f>IF(OR('S1'!G47="",'S2'!G47=""),"",('S1'!G47+'S2'!G47)/2)</f>
        <v>80</v>
      </c>
      <c r="G47" s="21">
        <f>IF(OR('S1'!H47="",'S2'!H47=""),"",('S1'!H47+'S2'!H47)/2)</f>
        <v>82.5</v>
      </c>
      <c r="H47" s="21">
        <f>IF(OR('S1'!I47="",'S2'!I47=""),"",('S1'!I47+'S2'!I47)/2)</f>
        <v>80</v>
      </c>
      <c r="I47" s="21">
        <f>IF(OR('S1'!J47="",'S2'!J47=""),"",('S1'!J47+'S2'!J47)/2)</f>
        <v>70</v>
      </c>
      <c r="J47" s="21">
        <f>IF(OR('S1'!K47="",'S2'!K47=""),"",('S1'!K47+'S2'!K47)/2)</f>
        <v>79.5</v>
      </c>
      <c r="K47" s="21">
        <f>IF(OR('S1'!L47="",'S2'!L47=""),"",('S1'!L47+'S2'!L47)/2)</f>
        <v>75</v>
      </c>
      <c r="L47" s="21">
        <f>IF(OR('S1'!M47="",'S2'!M47=""),"",('S1'!M47+'S2'!M47)/2)</f>
        <v>79</v>
      </c>
      <c r="M47" s="21">
        <f>IF(OR('S1'!N47="",'S2'!N47=""),"",('S1'!N47+'S2'!N47)/2)</f>
        <v>74.5</v>
      </c>
      <c r="N47" s="21">
        <f>IF(OR('S1'!P47="",'S2'!P47=""),"",('S1'!P47+'S2'!P47)/2)</f>
        <v>620.5</v>
      </c>
      <c r="O47" s="21">
        <f t="shared" si="0"/>
        <v>77.5625</v>
      </c>
      <c r="P47" s="21">
        <f t="shared" si="18"/>
        <v>20</v>
      </c>
      <c r="Q47" s="38" t="str">
        <f t="shared" si="19"/>
        <v>ተዛውሯል</v>
      </c>
      <c r="R47" s="23">
        <f t="shared" si="20"/>
        <v>0</v>
      </c>
      <c r="S47" s="36">
        <f t="shared" si="21"/>
        <v>80</v>
      </c>
      <c r="T47" s="23" t="str">
        <f t="shared" si="22"/>
        <v/>
      </c>
      <c r="U47" s="23">
        <f t="shared" si="23"/>
        <v>82.5</v>
      </c>
      <c r="V47" s="23" t="str">
        <f t="shared" si="24"/>
        <v/>
      </c>
      <c r="W47" s="23">
        <f t="shared" si="25"/>
        <v>80</v>
      </c>
      <c r="X47" s="23" t="str">
        <f t="shared" si="26"/>
        <v/>
      </c>
      <c r="Y47" s="23">
        <f t="shared" si="27"/>
        <v>70</v>
      </c>
      <c r="Z47" s="23" t="str">
        <f t="shared" si="28"/>
        <v/>
      </c>
      <c r="AA47" s="23">
        <f t="shared" si="29"/>
        <v>79.5</v>
      </c>
      <c r="AB47" s="23" t="str">
        <f t="shared" si="30"/>
        <v/>
      </c>
      <c r="AC47" s="23">
        <f t="shared" si="31"/>
        <v>75</v>
      </c>
      <c r="AD47" s="23" t="str">
        <f t="shared" si="32"/>
        <v/>
      </c>
      <c r="AE47" s="39">
        <f t="shared" si="33"/>
        <v>79</v>
      </c>
      <c r="AF47" s="39" t="str">
        <f t="shared" si="34"/>
        <v/>
      </c>
      <c r="AG47" s="40">
        <f t="shared" si="35"/>
        <v>74.5</v>
      </c>
      <c r="AH47" s="39" t="str">
        <f t="shared" si="36"/>
        <v/>
      </c>
    </row>
    <row r="48" spans="1:34">
      <c r="A48" s="18"/>
      <c r="B48" s="21">
        <f>'S1'!B48</f>
        <v>44</v>
      </c>
      <c r="C48" s="32" t="str">
        <f>'S1'!D48</f>
        <v>ዩስራ ሙሀመድ ቃሲም</v>
      </c>
      <c r="D48" s="21" t="str">
        <f>'S1'!E48</f>
        <v>F</v>
      </c>
      <c r="E48" s="21">
        <f>'S1'!F48</f>
        <v>7</v>
      </c>
      <c r="F48" s="21">
        <f>IF(OR('S1'!G48="",'S2'!G48=""),"",('S1'!G48+'S2'!G48)/2)</f>
        <v>97.5</v>
      </c>
      <c r="G48" s="21">
        <f>IF(OR('S1'!H48="",'S2'!H48=""),"",('S1'!H48+'S2'!H48)/2)</f>
        <v>94</v>
      </c>
      <c r="H48" s="21">
        <f>IF(OR('S1'!I48="",'S2'!I48=""),"",('S1'!I48+'S2'!I48)/2)</f>
        <v>96.5</v>
      </c>
      <c r="I48" s="21">
        <f>IF(OR('S1'!J48="",'S2'!J48=""),"",('S1'!J48+'S2'!J48)/2)</f>
        <v>96</v>
      </c>
      <c r="J48" s="21">
        <f>IF(OR('S1'!K48="",'S2'!K48=""),"",('S1'!K48+'S2'!K48)/2)</f>
        <v>96</v>
      </c>
      <c r="K48" s="21">
        <f>IF(OR('S1'!L48="",'S2'!L48=""),"",('S1'!L48+'S2'!L48)/2)</f>
        <v>89.5</v>
      </c>
      <c r="L48" s="21">
        <f>IF(OR('S1'!M48="",'S2'!M48=""),"",('S1'!M48+'S2'!M48)/2)</f>
        <v>98</v>
      </c>
      <c r="M48" s="21">
        <f>IF(OR('S1'!N48="",'S2'!N48=""),"",('S1'!N48+'S2'!N48)/2)</f>
        <v>86.5</v>
      </c>
      <c r="N48" s="21">
        <f>IF(OR('S1'!P48="",'S2'!P48=""),"",('S1'!P48+'S2'!P48)/2)</f>
        <v>754</v>
      </c>
      <c r="O48" s="21">
        <f t="shared" si="0"/>
        <v>94.25</v>
      </c>
      <c r="P48" s="21">
        <f t="shared" si="18"/>
        <v>3</v>
      </c>
      <c r="Q48" s="38" t="str">
        <f t="shared" si="19"/>
        <v>ተዛውራለች</v>
      </c>
      <c r="R48" s="23">
        <f t="shared" si="20"/>
        <v>0</v>
      </c>
      <c r="S48" s="36" t="str">
        <f t="shared" si="21"/>
        <v/>
      </c>
      <c r="T48" s="23">
        <f t="shared" si="22"/>
        <v>97.5</v>
      </c>
      <c r="U48" s="23" t="str">
        <f t="shared" si="23"/>
        <v/>
      </c>
      <c r="V48" s="23">
        <f t="shared" si="24"/>
        <v>94</v>
      </c>
      <c r="W48" s="23" t="str">
        <f t="shared" si="25"/>
        <v/>
      </c>
      <c r="X48" s="23">
        <f t="shared" si="26"/>
        <v>96.5</v>
      </c>
      <c r="Y48" s="23" t="str">
        <f t="shared" si="27"/>
        <v/>
      </c>
      <c r="Z48" s="23">
        <f t="shared" si="28"/>
        <v>96</v>
      </c>
      <c r="AA48" s="23" t="str">
        <f t="shared" si="29"/>
        <v/>
      </c>
      <c r="AB48" s="23">
        <f t="shared" si="30"/>
        <v>96</v>
      </c>
      <c r="AC48" s="23" t="str">
        <f t="shared" si="31"/>
        <v/>
      </c>
      <c r="AD48" s="23">
        <f t="shared" si="32"/>
        <v>89.5</v>
      </c>
      <c r="AE48" s="39" t="str">
        <f t="shared" si="33"/>
        <v/>
      </c>
      <c r="AF48" s="39">
        <f t="shared" si="34"/>
        <v>98</v>
      </c>
      <c r="AG48" s="40" t="str">
        <f t="shared" si="35"/>
        <v/>
      </c>
      <c r="AH48" s="39">
        <f t="shared" si="36"/>
        <v>86.5</v>
      </c>
    </row>
    <row r="49" spans="1:34">
      <c r="A49" s="18"/>
      <c r="B49" s="21">
        <f>'S1'!B49</f>
        <v>45</v>
      </c>
      <c r="C49" s="32" t="str">
        <f>'S1'!D49</f>
        <v>ያስሚን ሀሰን አብዱልቃድር</v>
      </c>
      <c r="D49" s="21" t="str">
        <f>'S1'!E49</f>
        <v>F</v>
      </c>
      <c r="E49" s="21">
        <f>'S1'!F49</f>
        <v>7</v>
      </c>
      <c r="F49" s="21">
        <f>IF(OR('S1'!G49="",'S2'!G49=""),"",('S1'!G49+'S2'!G49)/2)</f>
        <v>86</v>
      </c>
      <c r="G49" s="21">
        <f>IF(OR('S1'!H49="",'S2'!H49=""),"",('S1'!H49+'S2'!H49)/2)</f>
        <v>76</v>
      </c>
      <c r="H49" s="21">
        <f>IF(OR('S1'!I49="",'S2'!I49=""),"",('S1'!I49+'S2'!I49)/2)</f>
        <v>69</v>
      </c>
      <c r="I49" s="21">
        <f>IF(OR('S1'!J49="",'S2'!J49=""),"",('S1'!J49+'S2'!J49)/2)</f>
        <v>67.5</v>
      </c>
      <c r="J49" s="21">
        <f>IF(OR('S1'!K49="",'S2'!K49=""),"",('S1'!K49+'S2'!K49)/2)</f>
        <v>79</v>
      </c>
      <c r="K49" s="21">
        <f>IF(OR('S1'!L49="",'S2'!L49=""),"",('S1'!L49+'S2'!L49)/2)</f>
        <v>70.5</v>
      </c>
      <c r="L49" s="21">
        <f>IF(OR('S1'!M49="",'S2'!M49=""),"",('S1'!M49+'S2'!M49)/2)</f>
        <v>85</v>
      </c>
      <c r="M49" s="21">
        <f>IF(OR('S1'!N49="",'S2'!N49=""),"",('S1'!N49+'S2'!N49)/2)</f>
        <v>69</v>
      </c>
      <c r="N49" s="21">
        <f>IF(OR('S1'!P49="",'S2'!P49=""),"",('S1'!P49+'S2'!P49)/2)</f>
        <v>602</v>
      </c>
      <c r="O49" s="21">
        <f t="shared" si="0"/>
        <v>75.25</v>
      </c>
      <c r="P49" s="21">
        <f t="shared" si="18"/>
        <v>24</v>
      </c>
      <c r="Q49" s="38" t="str">
        <f t="shared" si="19"/>
        <v>ተዛውራለች</v>
      </c>
      <c r="R49" s="23">
        <f t="shared" si="20"/>
        <v>0</v>
      </c>
      <c r="S49" s="36" t="str">
        <f t="shared" si="21"/>
        <v/>
      </c>
      <c r="T49" s="23">
        <f t="shared" si="22"/>
        <v>86</v>
      </c>
      <c r="U49" s="23" t="str">
        <f t="shared" si="23"/>
        <v/>
      </c>
      <c r="V49" s="23">
        <f t="shared" si="24"/>
        <v>76</v>
      </c>
      <c r="W49" s="23" t="str">
        <f t="shared" si="25"/>
        <v/>
      </c>
      <c r="X49" s="23">
        <f t="shared" si="26"/>
        <v>69</v>
      </c>
      <c r="Y49" s="23" t="str">
        <f t="shared" si="27"/>
        <v/>
      </c>
      <c r="Z49" s="23">
        <f t="shared" si="28"/>
        <v>67.5</v>
      </c>
      <c r="AA49" s="23" t="str">
        <f t="shared" si="29"/>
        <v/>
      </c>
      <c r="AB49" s="23">
        <f t="shared" si="30"/>
        <v>79</v>
      </c>
      <c r="AC49" s="23" t="str">
        <f t="shared" si="31"/>
        <v/>
      </c>
      <c r="AD49" s="23">
        <f t="shared" si="32"/>
        <v>70.5</v>
      </c>
      <c r="AE49" s="39" t="str">
        <f t="shared" si="33"/>
        <v/>
      </c>
      <c r="AF49" s="39">
        <f t="shared" si="34"/>
        <v>85</v>
      </c>
      <c r="AG49" s="40" t="str">
        <f t="shared" si="35"/>
        <v/>
      </c>
      <c r="AH49" s="39">
        <f t="shared" si="36"/>
        <v>69</v>
      </c>
    </row>
    <row r="50" spans="1:34">
      <c r="A50" s="18"/>
      <c r="B50" s="21">
        <f>'S1'!B50</f>
        <v>46</v>
      </c>
      <c r="C50" s="32" t="str">
        <f>'S1'!D50</f>
        <v>ፈራህ ኑሩሁሴን ተሻለ</v>
      </c>
      <c r="D50" s="21" t="str">
        <f>'S1'!E50</f>
        <v>F</v>
      </c>
      <c r="E50" s="21">
        <f>'S1'!F50</f>
        <v>6</v>
      </c>
      <c r="F50" s="21">
        <f>IF(OR('S1'!G50="",'S2'!G50=""),"",('S1'!G50+'S2'!G50)/2)</f>
        <v>43.5</v>
      </c>
      <c r="G50" s="21">
        <f>IF(OR('S1'!H50="",'S2'!H50=""),"",('S1'!H50+'S2'!H50)/2)</f>
        <v>64.5</v>
      </c>
      <c r="H50" s="21">
        <f>IF(OR('S1'!I50="",'S2'!I50=""),"",('S1'!I50+'S2'!I50)/2)</f>
        <v>60.5</v>
      </c>
      <c r="I50" s="21">
        <f>IF(OR('S1'!J50="",'S2'!J50=""),"",('S1'!J50+'S2'!J50)/2)</f>
        <v>57.5</v>
      </c>
      <c r="J50" s="21">
        <f>IF(OR('S1'!K50="",'S2'!K50=""),"",('S1'!K50+'S2'!K50)/2)</f>
        <v>55.5</v>
      </c>
      <c r="K50" s="21">
        <f>IF(OR('S1'!L50="",'S2'!L50=""),"",('S1'!L50+'S2'!L50)/2)</f>
        <v>54.5</v>
      </c>
      <c r="L50" s="21">
        <f>IF(OR('S1'!M50="",'S2'!M50=""),"",('S1'!M50+'S2'!M50)/2)</f>
        <v>78.5</v>
      </c>
      <c r="M50" s="21">
        <f>IF(OR('S1'!N50="",'S2'!N50=""),"",('S1'!N50+'S2'!N50)/2)</f>
        <v>64</v>
      </c>
      <c r="N50" s="21">
        <f>IF(OR('S1'!P50="",'S2'!P50=""),"",('S1'!P50+'S2'!P50)/2)</f>
        <v>478.5</v>
      </c>
      <c r="O50" s="21">
        <f t="shared" si="0"/>
        <v>59.8125</v>
      </c>
      <c r="P50" s="21">
        <f t="shared" si="18"/>
        <v>46</v>
      </c>
      <c r="Q50" s="38" t="str">
        <f t="shared" si="19"/>
        <v>ተዛውራለች</v>
      </c>
      <c r="R50" s="23">
        <f t="shared" si="20"/>
        <v>1</v>
      </c>
      <c r="S50" s="36" t="str">
        <f t="shared" si="21"/>
        <v/>
      </c>
      <c r="T50" s="23">
        <f t="shared" si="22"/>
        <v>43.5</v>
      </c>
      <c r="U50" s="23" t="str">
        <f t="shared" si="23"/>
        <v/>
      </c>
      <c r="V50" s="23">
        <f t="shared" si="24"/>
        <v>64.5</v>
      </c>
      <c r="W50" s="23" t="str">
        <f t="shared" si="25"/>
        <v/>
      </c>
      <c r="X50" s="23">
        <f t="shared" si="26"/>
        <v>60.5</v>
      </c>
      <c r="Y50" s="23" t="str">
        <f t="shared" si="27"/>
        <v/>
      </c>
      <c r="Z50" s="23">
        <f t="shared" si="28"/>
        <v>57.5</v>
      </c>
      <c r="AA50" s="23" t="str">
        <f t="shared" si="29"/>
        <v/>
      </c>
      <c r="AB50" s="23">
        <f t="shared" si="30"/>
        <v>55.5</v>
      </c>
      <c r="AC50" s="23" t="str">
        <f t="shared" si="31"/>
        <v/>
      </c>
      <c r="AD50" s="23">
        <f t="shared" si="32"/>
        <v>54.5</v>
      </c>
      <c r="AE50" s="39" t="str">
        <f t="shared" si="33"/>
        <v/>
      </c>
      <c r="AF50" s="39">
        <f t="shared" si="34"/>
        <v>78.5</v>
      </c>
      <c r="AG50" s="40" t="str">
        <f t="shared" si="35"/>
        <v/>
      </c>
      <c r="AH50" s="39">
        <f t="shared" si="36"/>
        <v>64</v>
      </c>
    </row>
    <row r="51" spans="1:34">
      <c r="A51" s="18"/>
      <c r="B51" s="21">
        <f>'S1'!B51</f>
        <v>47</v>
      </c>
      <c r="C51" s="32" t="str">
        <f>'S1'!D51</f>
        <v>ፉአድ ብርሀን</v>
      </c>
      <c r="D51" s="21" t="str">
        <f>'S1'!E51</f>
        <v>M</v>
      </c>
      <c r="E51" s="21">
        <f>'S1'!F51</f>
        <v>7</v>
      </c>
      <c r="F51" s="21">
        <f>IF(OR('S1'!G51="",'S2'!G51=""),"",('S1'!G51+'S2'!G51)/2)</f>
        <v>16.5</v>
      </c>
      <c r="G51" s="21">
        <f>IF(OR('S1'!H51="",'S2'!H51=""),"",('S1'!H51+'S2'!H51)/2)</f>
        <v>16.5</v>
      </c>
      <c r="H51" s="21">
        <f>IF(OR('S1'!I51="",'S2'!I51=""),"",('S1'!I51+'S2'!I51)/2)</f>
        <v>24</v>
      </c>
      <c r="I51" s="21">
        <f>IF(OR('S1'!J51="",'S2'!J51=""),"",('S1'!J51+'S2'!J51)/2)</f>
        <v>18.5</v>
      </c>
      <c r="J51" s="21">
        <f>IF(OR('S1'!K51="",'S2'!K51=""),"",('S1'!K51+'S2'!K51)/2)</f>
        <v>21.5</v>
      </c>
      <c r="K51" s="21">
        <f>IF(OR('S1'!L51="",'S2'!L51=""),"",('S1'!L51+'S2'!L51)/2)</f>
        <v>23.5</v>
      </c>
      <c r="L51" s="21">
        <f>IF(OR('S1'!M51="",'S2'!M51=""),"",('S1'!M51+'S2'!M51)/2)</f>
        <v>27</v>
      </c>
      <c r="M51" s="21">
        <f>IF(OR('S1'!N51="",'S2'!N51=""),"",('S1'!N51+'S2'!N51)/2)</f>
        <v>45</v>
      </c>
      <c r="N51" s="21">
        <f>IF(OR('S1'!P51="",'S2'!P51=""),"",('S1'!P51+'S2'!P51)/2)</f>
        <v>192.5</v>
      </c>
      <c r="O51" s="21">
        <f t="shared" si="0"/>
        <v>24.0625</v>
      </c>
      <c r="P51" s="21">
        <f t="shared" si="18"/>
        <v>50</v>
      </c>
      <c r="Q51" s="38" t="str">
        <f t="shared" si="19"/>
        <v>አልተዛወረም</v>
      </c>
      <c r="R51" s="23">
        <f t="shared" si="20"/>
        <v>8</v>
      </c>
      <c r="S51" s="36">
        <f t="shared" si="21"/>
        <v>16.5</v>
      </c>
      <c r="T51" s="23" t="str">
        <f t="shared" si="22"/>
        <v/>
      </c>
      <c r="U51" s="23">
        <f t="shared" si="23"/>
        <v>16.5</v>
      </c>
      <c r="V51" s="23" t="str">
        <f t="shared" si="24"/>
        <v/>
      </c>
      <c r="W51" s="23">
        <f t="shared" si="25"/>
        <v>24</v>
      </c>
      <c r="X51" s="23" t="str">
        <f t="shared" si="26"/>
        <v/>
      </c>
      <c r="Y51" s="23">
        <f t="shared" si="27"/>
        <v>18.5</v>
      </c>
      <c r="Z51" s="23" t="str">
        <f t="shared" si="28"/>
        <v/>
      </c>
      <c r="AA51" s="23">
        <f t="shared" si="29"/>
        <v>21.5</v>
      </c>
      <c r="AB51" s="23" t="str">
        <f t="shared" si="30"/>
        <v/>
      </c>
      <c r="AC51" s="23">
        <f t="shared" si="31"/>
        <v>23.5</v>
      </c>
      <c r="AD51" s="23" t="str">
        <f t="shared" si="32"/>
        <v/>
      </c>
      <c r="AE51" s="39">
        <f t="shared" si="33"/>
        <v>27</v>
      </c>
      <c r="AF51" s="39" t="str">
        <f t="shared" si="34"/>
        <v/>
      </c>
      <c r="AG51" s="40">
        <f t="shared" si="35"/>
        <v>45</v>
      </c>
      <c r="AH51" s="39" t="str">
        <f t="shared" si="36"/>
        <v/>
      </c>
    </row>
    <row r="52" spans="1:34">
      <c r="A52" s="18"/>
      <c r="B52" s="21">
        <f>'S1'!B52</f>
        <v>48</v>
      </c>
      <c r="C52" s="32" t="str">
        <f>'S1'!D52</f>
        <v>ፉኢዝ ሰኢድ አሊ</v>
      </c>
      <c r="D52" s="21" t="str">
        <f>'S1'!E52</f>
        <v>M</v>
      </c>
      <c r="E52" s="21">
        <f>'S1'!F52</f>
        <v>7</v>
      </c>
      <c r="F52" s="21">
        <f>IF(OR('S1'!G52="",'S2'!G52=""),"",('S1'!G52+'S2'!G52)/2)</f>
        <v>96.5</v>
      </c>
      <c r="G52" s="21">
        <f>IF(OR('S1'!H52="",'S2'!H52=""),"",('S1'!H52+'S2'!H52)/2)</f>
        <v>92</v>
      </c>
      <c r="H52" s="21">
        <f>IF(OR('S1'!I52="",'S2'!I52=""),"",('S1'!I52+'S2'!I52)/2)</f>
        <v>92</v>
      </c>
      <c r="I52" s="21">
        <f>IF(OR('S1'!J52="",'S2'!J52=""),"",('S1'!J52+'S2'!J52)/2)</f>
        <v>90.5</v>
      </c>
      <c r="J52" s="21">
        <f>IF(OR('S1'!K52="",'S2'!K52=""),"",('S1'!K52+'S2'!K52)/2)</f>
        <v>97</v>
      </c>
      <c r="K52" s="21">
        <f>IF(OR('S1'!L52="",'S2'!L52=""),"",('S1'!L52+'S2'!L52)/2)</f>
        <v>87.5</v>
      </c>
      <c r="L52" s="21">
        <f>IF(OR('S1'!M52="",'S2'!M52=""),"",('S1'!M52+'S2'!M52)/2)</f>
        <v>94.5</v>
      </c>
      <c r="M52" s="21">
        <f>IF(OR('S1'!N52="",'S2'!N52=""),"",('S1'!N52+'S2'!N52)/2)</f>
        <v>83</v>
      </c>
      <c r="N52" s="21">
        <f>IF(OR('S1'!P52="",'S2'!P52=""),"",('S1'!P52+'S2'!P52)/2)</f>
        <v>733</v>
      </c>
      <c r="O52" s="21">
        <f t="shared" si="0"/>
        <v>91.625</v>
      </c>
      <c r="P52" s="21">
        <f t="shared" si="18"/>
        <v>5</v>
      </c>
      <c r="Q52" s="38" t="str">
        <f t="shared" si="19"/>
        <v>ተዛውሯል</v>
      </c>
      <c r="R52" s="23">
        <f t="shared" si="20"/>
        <v>0</v>
      </c>
      <c r="S52" s="36">
        <f t="shared" si="21"/>
        <v>96.5</v>
      </c>
      <c r="T52" s="23" t="str">
        <f t="shared" si="22"/>
        <v/>
      </c>
      <c r="U52" s="23">
        <f t="shared" si="23"/>
        <v>92</v>
      </c>
      <c r="V52" s="23" t="str">
        <f t="shared" si="24"/>
        <v/>
      </c>
      <c r="W52" s="23">
        <f t="shared" si="25"/>
        <v>92</v>
      </c>
      <c r="X52" s="23" t="str">
        <f t="shared" si="26"/>
        <v/>
      </c>
      <c r="Y52" s="23">
        <f t="shared" si="27"/>
        <v>90.5</v>
      </c>
      <c r="Z52" s="23" t="str">
        <f t="shared" si="28"/>
        <v/>
      </c>
      <c r="AA52" s="23">
        <f t="shared" si="29"/>
        <v>97</v>
      </c>
      <c r="AB52" s="23" t="str">
        <f t="shared" si="30"/>
        <v/>
      </c>
      <c r="AC52" s="23">
        <f t="shared" si="31"/>
        <v>87.5</v>
      </c>
      <c r="AD52" s="23" t="str">
        <f t="shared" si="32"/>
        <v/>
      </c>
      <c r="AE52" s="39">
        <f t="shared" si="33"/>
        <v>94.5</v>
      </c>
      <c r="AF52" s="39" t="str">
        <f t="shared" si="34"/>
        <v/>
      </c>
      <c r="AG52" s="40">
        <f t="shared" si="35"/>
        <v>83</v>
      </c>
      <c r="AH52" s="39" t="str">
        <f t="shared" si="36"/>
        <v/>
      </c>
    </row>
    <row r="53" spans="1:34">
      <c r="A53" s="18"/>
      <c r="B53" s="21">
        <f>'S1'!B53</f>
        <v>49</v>
      </c>
      <c r="C53" s="32" t="str">
        <f>'S1'!D53</f>
        <v>ፊርደውስ ሙሀመድ ኑርየ</v>
      </c>
      <c r="D53" s="21" t="str">
        <f>'S1'!E53</f>
        <v>F</v>
      </c>
      <c r="E53" s="21">
        <f>'S1'!F53</f>
        <v>7</v>
      </c>
      <c r="F53" s="21">
        <f>IF(OR('S1'!G53="",'S2'!G53=""),"",('S1'!G53+'S2'!G53)/2)</f>
        <v>77.5</v>
      </c>
      <c r="G53" s="21">
        <f>IF(OR('S1'!H53="",'S2'!H53=""),"",('S1'!H53+'S2'!H53)/2)</f>
        <v>81.5</v>
      </c>
      <c r="H53" s="21">
        <f>IF(OR('S1'!I53="",'S2'!I53=""),"",('S1'!I53+'S2'!I53)/2)</f>
        <v>74.5</v>
      </c>
      <c r="I53" s="21">
        <f>IF(OR('S1'!J53="",'S2'!J53=""),"",('S1'!J53+'S2'!J53)/2)</f>
        <v>74</v>
      </c>
      <c r="J53" s="21">
        <f>IF(OR('S1'!K53="",'S2'!K53=""),"",('S1'!K53+'S2'!K53)/2)</f>
        <v>84</v>
      </c>
      <c r="K53" s="21">
        <f>IF(OR('S1'!L53="",'S2'!L53=""),"",('S1'!L53+'S2'!L53)/2)</f>
        <v>72</v>
      </c>
      <c r="L53" s="21">
        <f>IF(OR('S1'!M53="",'S2'!M53=""),"",('S1'!M53+'S2'!M53)/2)</f>
        <v>86</v>
      </c>
      <c r="M53" s="21">
        <f>IF(OR('S1'!N53="",'S2'!N53=""),"",('S1'!N53+'S2'!N53)/2)</f>
        <v>68</v>
      </c>
      <c r="N53" s="21">
        <f>IF(OR('S1'!P53="",'S2'!P53=""),"",('S1'!P53+'S2'!P53)/2)</f>
        <v>617.5</v>
      </c>
      <c r="O53" s="21">
        <f t="shared" si="0"/>
        <v>77.1875</v>
      </c>
      <c r="P53" s="21">
        <f t="shared" si="18"/>
        <v>21</v>
      </c>
      <c r="Q53" s="38" t="str">
        <f t="shared" si="19"/>
        <v>ተዛውራለች</v>
      </c>
      <c r="R53" s="23">
        <f t="shared" si="20"/>
        <v>0</v>
      </c>
      <c r="S53" s="36" t="str">
        <f t="shared" si="21"/>
        <v/>
      </c>
      <c r="T53" s="23">
        <f t="shared" si="22"/>
        <v>77.5</v>
      </c>
      <c r="U53" s="23" t="str">
        <f t="shared" si="23"/>
        <v/>
      </c>
      <c r="V53" s="23">
        <f t="shared" si="24"/>
        <v>81.5</v>
      </c>
      <c r="W53" s="23" t="str">
        <f t="shared" si="25"/>
        <v/>
      </c>
      <c r="X53" s="23">
        <f t="shared" si="26"/>
        <v>74.5</v>
      </c>
      <c r="Y53" s="23" t="str">
        <f t="shared" si="27"/>
        <v/>
      </c>
      <c r="Z53" s="23">
        <f t="shared" si="28"/>
        <v>74</v>
      </c>
      <c r="AA53" s="23" t="str">
        <f t="shared" si="29"/>
        <v/>
      </c>
      <c r="AB53" s="23">
        <f t="shared" si="30"/>
        <v>84</v>
      </c>
      <c r="AC53" s="23" t="str">
        <f t="shared" si="31"/>
        <v/>
      </c>
      <c r="AD53" s="23">
        <f t="shared" si="32"/>
        <v>72</v>
      </c>
      <c r="AE53" s="39" t="str">
        <f t="shared" si="33"/>
        <v/>
      </c>
      <c r="AF53" s="39">
        <f t="shared" si="34"/>
        <v>86</v>
      </c>
      <c r="AG53" s="40" t="str">
        <f t="shared" si="35"/>
        <v/>
      </c>
      <c r="AH53" s="39">
        <f t="shared" si="36"/>
        <v>68</v>
      </c>
    </row>
    <row r="54" spans="1:34">
      <c r="A54" s="18"/>
      <c r="B54" s="21">
        <f>'S1'!B54</f>
        <v>50</v>
      </c>
      <c r="C54" s="32" t="str">
        <f>'S1'!D54</f>
        <v>ፌሩዛ አብዱ ሙሀመድ</v>
      </c>
      <c r="D54" s="21" t="str">
        <f>'S1'!E54</f>
        <v>F</v>
      </c>
      <c r="E54" s="21">
        <f>'S1'!F54</f>
        <v>7</v>
      </c>
      <c r="F54" s="21">
        <f>IF(OR('S1'!G54="",'S2'!G54=""),"",('S1'!G54+'S2'!G54)/2)</f>
        <v>90.5</v>
      </c>
      <c r="G54" s="21">
        <f>IF(OR('S1'!H54="",'S2'!H54=""),"",('S1'!H54+'S2'!H54)/2)</f>
        <v>93.5</v>
      </c>
      <c r="H54" s="21">
        <f>IF(OR('S1'!I54="",'S2'!I54=""),"",('S1'!I54+'S2'!I54)/2)</f>
        <v>94</v>
      </c>
      <c r="I54" s="21">
        <f>IF(OR('S1'!J54="",'S2'!J54=""),"",('S1'!J54+'S2'!J54)/2)</f>
        <v>84.5</v>
      </c>
      <c r="J54" s="21">
        <f>IF(OR('S1'!K54="",'S2'!K54=""),"",('S1'!K54+'S2'!K54)/2)</f>
        <v>93.5</v>
      </c>
      <c r="K54" s="21">
        <f>IF(OR('S1'!L54="",'S2'!L54=""),"",('S1'!L54+'S2'!L54)/2)</f>
        <v>80</v>
      </c>
      <c r="L54" s="21">
        <f>IF(OR('S1'!M54="",'S2'!M54=""),"",('S1'!M54+'S2'!M54)/2)</f>
        <v>83.5</v>
      </c>
      <c r="M54" s="21">
        <f>IF(OR('S1'!N54="",'S2'!N54=""),"",('S1'!N54+'S2'!N54)/2)</f>
        <v>65.5</v>
      </c>
      <c r="N54" s="21">
        <f>IF(OR('S1'!P54="",'S2'!P54=""),"",('S1'!P54+'S2'!P54)/2)</f>
        <v>685</v>
      </c>
      <c r="O54" s="21">
        <f t="shared" si="0"/>
        <v>85.625</v>
      </c>
      <c r="P54" s="21">
        <f t="shared" si="18"/>
        <v>9</v>
      </c>
      <c r="Q54" s="38" t="str">
        <f t="shared" si="19"/>
        <v>ተዛውራለች</v>
      </c>
      <c r="R54" s="23">
        <f t="shared" si="20"/>
        <v>0</v>
      </c>
      <c r="S54" s="36" t="str">
        <f t="shared" si="21"/>
        <v/>
      </c>
      <c r="T54" s="23">
        <f t="shared" si="22"/>
        <v>90.5</v>
      </c>
      <c r="U54" s="23" t="str">
        <f t="shared" si="23"/>
        <v/>
      </c>
      <c r="V54" s="23">
        <f t="shared" si="24"/>
        <v>93.5</v>
      </c>
      <c r="W54" s="23" t="str">
        <f t="shared" si="25"/>
        <v/>
      </c>
      <c r="X54" s="23">
        <f t="shared" si="26"/>
        <v>94</v>
      </c>
      <c r="Y54" s="23" t="str">
        <f t="shared" si="27"/>
        <v/>
      </c>
      <c r="Z54" s="23">
        <f t="shared" si="28"/>
        <v>84.5</v>
      </c>
      <c r="AA54" s="23" t="str">
        <f t="shared" si="29"/>
        <v/>
      </c>
      <c r="AB54" s="23">
        <f t="shared" si="30"/>
        <v>93.5</v>
      </c>
      <c r="AC54" s="23" t="str">
        <f t="shared" si="31"/>
        <v/>
      </c>
      <c r="AD54" s="23">
        <f t="shared" si="32"/>
        <v>80</v>
      </c>
      <c r="AE54" s="39" t="str">
        <f t="shared" si="33"/>
        <v/>
      </c>
      <c r="AF54" s="39">
        <f t="shared" si="34"/>
        <v>83.5</v>
      </c>
      <c r="AG54" s="40" t="str">
        <f t="shared" si="35"/>
        <v/>
      </c>
      <c r="AH54" s="39">
        <f t="shared" si="36"/>
        <v>65.5</v>
      </c>
    </row>
    <row r="55" spans="1:34">
      <c r="A55" s="18"/>
      <c r="B55" s="21">
        <f>'S1'!B55</f>
        <v>51</v>
      </c>
      <c r="C55" s="32">
        <f>'S1'!D55</f>
        <v>0</v>
      </c>
      <c r="D55" s="21">
        <f>'S1'!E55</f>
        <v>0</v>
      </c>
      <c r="E55" s="21">
        <f>'S1'!F55</f>
        <v>0</v>
      </c>
      <c r="F55" s="21" t="str">
        <f>IF(OR('S1'!G55="",'S2'!G55=""),"",('S1'!G55+'S2'!G55)/2)</f>
        <v/>
      </c>
      <c r="G55" s="21" t="str">
        <f>IF(OR('S1'!H55="",'S2'!H55=""),"",('S1'!H55+'S2'!H55)/2)</f>
        <v/>
      </c>
      <c r="H55" s="21" t="str">
        <f>IF(OR('S1'!I55="",'S2'!I55=""),"",('S1'!I55+'S2'!I55)/2)</f>
        <v/>
      </c>
      <c r="I55" s="21" t="str">
        <f>IF(OR('S1'!J55="",'S2'!J55=""),"",('S1'!J55+'S2'!J55)/2)</f>
        <v/>
      </c>
      <c r="J55" s="21" t="str">
        <f>IF(OR('S1'!K55="",'S2'!K55=""),"",('S1'!K55+'S2'!K55)/2)</f>
        <v/>
      </c>
      <c r="K55" s="21" t="str">
        <f>IF(OR('S1'!L55="",'S2'!L55=""),"",('S1'!L55+'S2'!L55)/2)</f>
        <v/>
      </c>
      <c r="L55" s="21" t="str">
        <f>IF(OR('S1'!M55="",'S2'!M55=""),"",('S1'!M55+'S2'!M55)/2)</f>
        <v/>
      </c>
      <c r="M55" s="21" t="str">
        <f>IF(OR('S1'!N55="",'S2'!N55=""),"",('S1'!N55+'S2'!N55)/2)</f>
        <v/>
      </c>
      <c r="N55" s="21" t="str">
        <f>IF(OR('S1'!P55="",'S2'!P55=""),"",('S1'!P55+'S2'!P55)/2)</f>
        <v/>
      </c>
      <c r="O55" s="21" t="str">
        <f t="shared" si="0"/>
        <v/>
      </c>
      <c r="P55" s="21" t="str">
        <f t="shared" si="18"/>
        <v/>
      </c>
      <c r="Q55" s="38" t="str">
        <f t="shared" si="19"/>
        <v>-</v>
      </c>
      <c r="R55" s="23">
        <f t="shared" si="20"/>
        <v>0</v>
      </c>
      <c r="S55" s="36" t="str">
        <f t="shared" si="21"/>
        <v/>
      </c>
      <c r="T55" s="23" t="str">
        <f t="shared" si="22"/>
        <v/>
      </c>
      <c r="U55" s="23" t="str">
        <f t="shared" si="23"/>
        <v/>
      </c>
      <c r="V55" s="23" t="str">
        <f t="shared" si="24"/>
        <v/>
      </c>
      <c r="W55" s="23" t="str">
        <f t="shared" si="25"/>
        <v/>
      </c>
      <c r="X55" s="23" t="str">
        <f t="shared" si="26"/>
        <v/>
      </c>
      <c r="Y55" s="23" t="str">
        <f t="shared" si="27"/>
        <v/>
      </c>
      <c r="Z55" s="23" t="str">
        <f t="shared" si="28"/>
        <v/>
      </c>
      <c r="AA55" s="23" t="str">
        <f t="shared" si="29"/>
        <v/>
      </c>
      <c r="AB55" s="23" t="str">
        <f t="shared" si="30"/>
        <v/>
      </c>
      <c r="AC55" s="23" t="str">
        <f t="shared" si="31"/>
        <v/>
      </c>
      <c r="AD55" s="23" t="str">
        <f t="shared" si="32"/>
        <v/>
      </c>
      <c r="AE55" s="39" t="str">
        <f t="shared" si="33"/>
        <v/>
      </c>
      <c r="AF55" s="39" t="str">
        <f t="shared" si="34"/>
        <v/>
      </c>
      <c r="AG55" s="40" t="str">
        <f t="shared" si="35"/>
        <v/>
      </c>
      <c r="AH55" s="39" t="str">
        <f t="shared" si="36"/>
        <v/>
      </c>
    </row>
    <row r="56" spans="1:34">
      <c r="A56" s="18"/>
      <c r="B56" s="21">
        <f>'S1'!B56</f>
        <v>52</v>
      </c>
      <c r="C56" s="32">
        <f>'S1'!D56</f>
        <v>0</v>
      </c>
      <c r="D56" s="21">
        <f>'S1'!E56</f>
        <v>0</v>
      </c>
      <c r="E56" s="21">
        <f>'S1'!F56</f>
        <v>0</v>
      </c>
      <c r="F56" s="21" t="str">
        <f>IF(OR('S1'!G56="",'S2'!G56=""),"",('S1'!G56+'S2'!G56)/2)</f>
        <v/>
      </c>
      <c r="G56" s="21" t="str">
        <f>IF(OR('S1'!H56="",'S2'!H56=""),"",('S1'!H56+'S2'!H56)/2)</f>
        <v/>
      </c>
      <c r="H56" s="21" t="str">
        <f>IF(OR('S1'!I56="",'S2'!I56=""),"",('S1'!I56+'S2'!I56)/2)</f>
        <v/>
      </c>
      <c r="I56" s="21" t="str">
        <f>IF(OR('S1'!J56="",'S2'!J56=""),"",('S1'!J56+'S2'!J56)/2)</f>
        <v/>
      </c>
      <c r="J56" s="21" t="str">
        <f>IF(OR('S1'!K56="",'S2'!K56=""),"",('S1'!K56+'S2'!K56)/2)</f>
        <v/>
      </c>
      <c r="K56" s="21" t="str">
        <f>IF(OR('S1'!L56="",'S2'!L56=""),"",('S1'!L56+'S2'!L56)/2)</f>
        <v/>
      </c>
      <c r="L56" s="21" t="str">
        <f>IF(OR('S1'!M56="",'S2'!M56=""),"",('S1'!M56+'S2'!M56)/2)</f>
        <v/>
      </c>
      <c r="M56" s="21" t="str">
        <f>IF(OR('S1'!N56="",'S2'!N56=""),"",('S1'!N56+'S2'!N56)/2)</f>
        <v/>
      </c>
      <c r="N56" s="21" t="str">
        <f>IF(OR('S1'!P56="",'S2'!P56=""),"",('S1'!P56+'S2'!P56)/2)</f>
        <v/>
      </c>
      <c r="O56" s="21" t="str">
        <f t="shared" si="0"/>
        <v/>
      </c>
      <c r="P56" s="21" t="str">
        <f t="shared" si="18"/>
        <v/>
      </c>
      <c r="Q56" s="38" t="str">
        <f t="shared" si="19"/>
        <v>-</v>
      </c>
      <c r="R56" s="23">
        <f t="shared" si="20"/>
        <v>0</v>
      </c>
      <c r="S56" s="36" t="str">
        <f t="shared" si="21"/>
        <v/>
      </c>
      <c r="T56" s="23" t="str">
        <f t="shared" si="22"/>
        <v/>
      </c>
      <c r="U56" s="23" t="str">
        <f t="shared" si="23"/>
        <v/>
      </c>
      <c r="V56" s="23" t="str">
        <f t="shared" si="24"/>
        <v/>
      </c>
      <c r="W56" s="23" t="str">
        <f t="shared" si="25"/>
        <v/>
      </c>
      <c r="X56" s="23" t="str">
        <f t="shared" si="26"/>
        <v/>
      </c>
      <c r="Y56" s="23" t="str">
        <f t="shared" si="27"/>
        <v/>
      </c>
      <c r="Z56" s="23" t="str">
        <f t="shared" si="28"/>
        <v/>
      </c>
      <c r="AA56" s="23" t="str">
        <f t="shared" si="29"/>
        <v/>
      </c>
      <c r="AB56" s="23" t="str">
        <f t="shared" si="30"/>
        <v/>
      </c>
      <c r="AC56" s="23" t="str">
        <f t="shared" si="31"/>
        <v/>
      </c>
      <c r="AD56" s="23" t="str">
        <f t="shared" si="32"/>
        <v/>
      </c>
      <c r="AE56" s="39" t="str">
        <f t="shared" si="33"/>
        <v/>
      </c>
      <c r="AF56" s="39" t="str">
        <f t="shared" si="34"/>
        <v/>
      </c>
      <c r="AG56" s="40" t="str">
        <f t="shared" si="35"/>
        <v/>
      </c>
      <c r="AH56" s="39" t="str">
        <f t="shared" si="36"/>
        <v/>
      </c>
    </row>
    <row r="57" spans="1:34">
      <c r="A57" s="18"/>
      <c r="B57" s="21">
        <f>'S1'!B57</f>
        <v>53</v>
      </c>
      <c r="C57" s="32">
        <f>'S1'!D57</f>
        <v>0</v>
      </c>
      <c r="D57" s="21">
        <f>'S1'!E57</f>
        <v>0</v>
      </c>
      <c r="E57" s="21">
        <f>'S1'!F57</f>
        <v>0</v>
      </c>
      <c r="F57" s="21" t="str">
        <f>IF(OR('S1'!G57="",'S2'!G57=""),"",('S1'!G57+'S2'!G57)/2)</f>
        <v/>
      </c>
      <c r="G57" s="21" t="str">
        <f>IF(OR('S1'!H57="",'S2'!H57=""),"",('S1'!H57+'S2'!H57)/2)</f>
        <v/>
      </c>
      <c r="H57" s="21" t="str">
        <f>IF(OR('S1'!I57="",'S2'!I57=""),"",('S1'!I57+'S2'!I57)/2)</f>
        <v/>
      </c>
      <c r="I57" s="21" t="str">
        <f>IF(OR('S1'!J57="",'S2'!J57=""),"",('S1'!J57+'S2'!J57)/2)</f>
        <v/>
      </c>
      <c r="J57" s="21" t="str">
        <f>IF(OR('S1'!K57="",'S2'!K57=""),"",('S1'!K57+'S2'!K57)/2)</f>
        <v/>
      </c>
      <c r="K57" s="21" t="str">
        <f>IF(OR('S1'!L57="",'S2'!L57=""),"",('S1'!L57+'S2'!L57)/2)</f>
        <v/>
      </c>
      <c r="L57" s="21" t="str">
        <f>IF(OR('S1'!M57="",'S2'!M57=""),"",('S1'!M57+'S2'!M57)/2)</f>
        <v/>
      </c>
      <c r="M57" s="21" t="str">
        <f>IF(OR('S1'!N57="",'S2'!N57=""),"",('S1'!N57+'S2'!N57)/2)</f>
        <v/>
      </c>
      <c r="N57" s="21" t="str">
        <f>IF(OR('S1'!P57="",'S2'!P57=""),"",('S1'!P57+'S2'!P57)/2)</f>
        <v/>
      </c>
      <c r="O57" s="21" t="str">
        <f t="shared" si="0"/>
        <v/>
      </c>
      <c r="P57" s="21" t="str">
        <f t="shared" si="18"/>
        <v/>
      </c>
      <c r="Q57" s="38" t="str">
        <f t="shared" si="19"/>
        <v>-</v>
      </c>
      <c r="R57" s="23">
        <f t="shared" si="20"/>
        <v>0</v>
      </c>
      <c r="S57" s="36" t="str">
        <f t="shared" si="21"/>
        <v/>
      </c>
      <c r="T57" s="23" t="str">
        <f t="shared" si="22"/>
        <v/>
      </c>
      <c r="U57" s="23" t="str">
        <f t="shared" si="23"/>
        <v/>
      </c>
      <c r="V57" s="23" t="str">
        <f t="shared" si="24"/>
        <v/>
      </c>
      <c r="W57" s="23" t="str">
        <f t="shared" si="25"/>
        <v/>
      </c>
      <c r="X57" s="23" t="str">
        <f t="shared" si="26"/>
        <v/>
      </c>
      <c r="Y57" s="23" t="str">
        <f t="shared" si="27"/>
        <v/>
      </c>
      <c r="Z57" s="23" t="str">
        <f t="shared" si="28"/>
        <v/>
      </c>
      <c r="AA57" s="23" t="str">
        <f t="shared" si="29"/>
        <v/>
      </c>
      <c r="AB57" s="23" t="str">
        <f t="shared" si="30"/>
        <v/>
      </c>
      <c r="AC57" s="23" t="str">
        <f t="shared" si="31"/>
        <v/>
      </c>
      <c r="AD57" s="23" t="str">
        <f t="shared" si="32"/>
        <v/>
      </c>
      <c r="AE57" s="39" t="str">
        <f t="shared" si="33"/>
        <v/>
      </c>
      <c r="AF57" s="39" t="str">
        <f t="shared" si="34"/>
        <v/>
      </c>
      <c r="AG57" s="40" t="str">
        <f t="shared" si="35"/>
        <v/>
      </c>
      <c r="AH57" s="39" t="str">
        <f t="shared" si="36"/>
        <v/>
      </c>
    </row>
    <row r="58" spans="1:34">
      <c r="A58" s="18"/>
      <c r="B58" s="21">
        <f>'S1'!B58</f>
        <v>54</v>
      </c>
      <c r="C58" s="32">
        <f>'S1'!D58</f>
        <v>0</v>
      </c>
      <c r="D58" s="21">
        <f>'S1'!E58</f>
        <v>0</v>
      </c>
      <c r="E58" s="21">
        <f>'S1'!F58</f>
        <v>0</v>
      </c>
      <c r="F58" s="21" t="str">
        <f>IF(OR('S1'!G58="",'S2'!G58=""),"",('S1'!G58+'S2'!G58)/2)</f>
        <v/>
      </c>
      <c r="G58" s="21" t="str">
        <f>IF(OR('S1'!H58="",'S2'!H58=""),"",('S1'!H58+'S2'!H58)/2)</f>
        <v/>
      </c>
      <c r="H58" s="21" t="str">
        <f>IF(OR('S1'!I58="",'S2'!I58=""),"",('S1'!I58+'S2'!I58)/2)</f>
        <v/>
      </c>
      <c r="I58" s="21" t="str">
        <f>IF(OR('S1'!J58="",'S2'!J58=""),"",('S1'!J58+'S2'!J58)/2)</f>
        <v/>
      </c>
      <c r="J58" s="21" t="str">
        <f>IF(OR('S1'!K58="",'S2'!K58=""),"",('S1'!K58+'S2'!K58)/2)</f>
        <v/>
      </c>
      <c r="K58" s="21" t="str">
        <f>IF(OR('S1'!L58="",'S2'!L58=""),"",('S1'!L58+'S2'!L58)/2)</f>
        <v/>
      </c>
      <c r="L58" s="21" t="str">
        <f>IF(OR('S1'!M58="",'S2'!M58=""),"",('S1'!M58+'S2'!M58)/2)</f>
        <v/>
      </c>
      <c r="M58" s="21" t="str">
        <f>IF(OR('S1'!N58="",'S2'!N58=""),"",('S1'!N58+'S2'!N58)/2)</f>
        <v/>
      </c>
      <c r="N58" s="21" t="str">
        <f>IF(OR('S1'!P58="",'S2'!P58=""),"",('S1'!P58+'S2'!P58)/2)</f>
        <v/>
      </c>
      <c r="O58" s="21" t="str">
        <f t="shared" si="0"/>
        <v/>
      </c>
      <c r="P58" s="21" t="str">
        <f t="shared" si="18"/>
        <v/>
      </c>
      <c r="Q58" s="38" t="str">
        <f t="shared" si="19"/>
        <v>-</v>
      </c>
      <c r="R58" s="23">
        <f t="shared" si="20"/>
        <v>0</v>
      </c>
      <c r="S58" s="36" t="str">
        <f t="shared" si="21"/>
        <v/>
      </c>
      <c r="T58" s="23" t="str">
        <f t="shared" si="22"/>
        <v/>
      </c>
      <c r="U58" s="23" t="str">
        <f t="shared" si="23"/>
        <v/>
      </c>
      <c r="V58" s="23" t="str">
        <f t="shared" si="24"/>
        <v/>
      </c>
      <c r="W58" s="23" t="str">
        <f t="shared" si="25"/>
        <v/>
      </c>
      <c r="X58" s="23" t="str">
        <f t="shared" si="26"/>
        <v/>
      </c>
      <c r="Y58" s="23" t="str">
        <f t="shared" si="27"/>
        <v/>
      </c>
      <c r="Z58" s="23" t="str">
        <f t="shared" si="28"/>
        <v/>
      </c>
      <c r="AA58" s="23" t="str">
        <f t="shared" si="29"/>
        <v/>
      </c>
      <c r="AB58" s="23" t="str">
        <f t="shared" si="30"/>
        <v/>
      </c>
      <c r="AC58" s="23" t="str">
        <f t="shared" si="31"/>
        <v/>
      </c>
      <c r="AD58" s="23" t="str">
        <f t="shared" si="32"/>
        <v/>
      </c>
      <c r="AE58" s="39" t="str">
        <f t="shared" si="33"/>
        <v/>
      </c>
      <c r="AF58" s="39" t="str">
        <f t="shared" si="34"/>
        <v/>
      </c>
      <c r="AG58" s="40" t="str">
        <f t="shared" si="35"/>
        <v/>
      </c>
      <c r="AH58" s="39" t="str">
        <f t="shared" si="36"/>
        <v/>
      </c>
    </row>
    <row r="59" spans="1:34">
      <c r="A59" s="18"/>
      <c r="B59" s="21">
        <f>'S1'!B59</f>
        <v>55</v>
      </c>
      <c r="C59" s="32">
        <f>'S1'!D59</f>
        <v>0</v>
      </c>
      <c r="D59" s="21">
        <f>'S1'!E59</f>
        <v>0</v>
      </c>
      <c r="E59" s="21">
        <f>'S1'!F59</f>
        <v>0</v>
      </c>
      <c r="F59" s="21" t="str">
        <f>IF(OR('S1'!G59="",'S2'!G59=""),"",('S1'!G59+'S2'!G59)/2)</f>
        <v/>
      </c>
      <c r="G59" s="21" t="str">
        <f>IF(OR('S1'!H59="",'S2'!H59=""),"",('S1'!H59+'S2'!H59)/2)</f>
        <v/>
      </c>
      <c r="H59" s="21" t="str">
        <f>IF(OR('S1'!I59="",'S2'!I59=""),"",('S1'!I59+'S2'!I59)/2)</f>
        <v/>
      </c>
      <c r="I59" s="21" t="str">
        <f>IF(OR('S1'!J59="",'S2'!J59=""),"",('S1'!J59+'S2'!J59)/2)</f>
        <v/>
      </c>
      <c r="J59" s="21" t="str">
        <f>IF(OR('S1'!K59="",'S2'!K59=""),"",('S1'!K59+'S2'!K59)/2)</f>
        <v/>
      </c>
      <c r="K59" s="21" t="str">
        <f>IF(OR('S1'!L59="",'S2'!L59=""),"",('S1'!L59+'S2'!L59)/2)</f>
        <v/>
      </c>
      <c r="L59" s="21" t="str">
        <f>IF(OR('S1'!M59="",'S2'!M59=""),"",('S1'!M59+'S2'!M59)/2)</f>
        <v/>
      </c>
      <c r="M59" s="21" t="str">
        <f>IF(OR('S1'!N59="",'S2'!N59=""),"",('S1'!N59+'S2'!N59)/2)</f>
        <v/>
      </c>
      <c r="N59" s="21" t="str">
        <f>IF(OR('S1'!P59="",'S2'!P59=""),"",('S1'!P59+'S2'!P59)/2)</f>
        <v/>
      </c>
      <c r="O59" s="21" t="str">
        <f t="shared" si="0"/>
        <v/>
      </c>
      <c r="P59" s="21" t="str">
        <f t="shared" si="18"/>
        <v/>
      </c>
      <c r="Q59" s="38" t="str">
        <f t="shared" si="19"/>
        <v>-</v>
      </c>
      <c r="R59" s="23">
        <f t="shared" si="20"/>
        <v>0</v>
      </c>
      <c r="S59" s="36" t="str">
        <f t="shared" si="21"/>
        <v/>
      </c>
      <c r="T59" s="23" t="str">
        <f t="shared" si="22"/>
        <v/>
      </c>
      <c r="U59" s="23" t="str">
        <f t="shared" si="23"/>
        <v/>
      </c>
      <c r="V59" s="23" t="str">
        <f t="shared" si="24"/>
        <v/>
      </c>
      <c r="W59" s="23" t="str">
        <f t="shared" si="25"/>
        <v/>
      </c>
      <c r="X59" s="23" t="str">
        <f t="shared" si="26"/>
        <v/>
      </c>
      <c r="Y59" s="23" t="str">
        <f t="shared" si="27"/>
        <v/>
      </c>
      <c r="Z59" s="23" t="str">
        <f t="shared" si="28"/>
        <v/>
      </c>
      <c r="AA59" s="23" t="str">
        <f t="shared" si="29"/>
        <v/>
      </c>
      <c r="AB59" s="23" t="str">
        <f t="shared" si="30"/>
        <v/>
      </c>
      <c r="AC59" s="23" t="str">
        <f t="shared" si="31"/>
        <v/>
      </c>
      <c r="AD59" s="23" t="str">
        <f t="shared" si="32"/>
        <v/>
      </c>
      <c r="AE59" s="39" t="str">
        <f t="shared" si="33"/>
        <v/>
      </c>
      <c r="AF59" s="39" t="str">
        <f t="shared" si="34"/>
        <v/>
      </c>
      <c r="AG59" s="40" t="str">
        <f t="shared" si="35"/>
        <v/>
      </c>
      <c r="AH59" s="39" t="str">
        <f t="shared" si="36"/>
        <v/>
      </c>
    </row>
    <row r="60" spans="1:34">
      <c r="A60" s="18"/>
      <c r="B60" s="21">
        <f>'S1'!B60</f>
        <v>56</v>
      </c>
      <c r="C60" s="32">
        <f>'S1'!D60</f>
        <v>0</v>
      </c>
      <c r="D60" s="21">
        <f>'S1'!E60</f>
        <v>0</v>
      </c>
      <c r="E60" s="21">
        <f>'S1'!F60</f>
        <v>0</v>
      </c>
      <c r="F60" s="21" t="str">
        <f>IF(OR('S1'!G60="",'S2'!G60=""),"",('S1'!G60+'S2'!G60)/2)</f>
        <v/>
      </c>
      <c r="G60" s="21" t="str">
        <f>IF(OR('S1'!H60="",'S2'!H60=""),"",('S1'!H60+'S2'!H60)/2)</f>
        <v/>
      </c>
      <c r="H60" s="21" t="str">
        <f>IF(OR('S1'!I60="",'S2'!I60=""),"",('S1'!I60+'S2'!I60)/2)</f>
        <v/>
      </c>
      <c r="I60" s="21" t="str">
        <f>IF(OR('S1'!J60="",'S2'!J60=""),"",('S1'!J60+'S2'!J60)/2)</f>
        <v/>
      </c>
      <c r="J60" s="21" t="str">
        <f>IF(OR('S1'!K60="",'S2'!K60=""),"",('S1'!K60+'S2'!K60)/2)</f>
        <v/>
      </c>
      <c r="K60" s="21" t="str">
        <f>IF(OR('S1'!L60="",'S2'!L60=""),"",('S1'!L60+'S2'!L60)/2)</f>
        <v/>
      </c>
      <c r="L60" s="21" t="str">
        <f>IF(OR('S1'!M60="",'S2'!M60=""),"",('S1'!M60+'S2'!M60)/2)</f>
        <v/>
      </c>
      <c r="M60" s="21" t="str">
        <f>IF(OR('S1'!N60="",'S2'!N60=""),"",('S1'!N60+'S2'!N60)/2)</f>
        <v/>
      </c>
      <c r="N60" s="21" t="str">
        <f>IF(OR('S1'!P60="",'S2'!P60=""),"",('S1'!P60+'S2'!P60)/2)</f>
        <v/>
      </c>
      <c r="O60" s="21" t="str">
        <f t="shared" si="0"/>
        <v/>
      </c>
      <c r="P60" s="21" t="str">
        <f t="shared" si="18"/>
        <v/>
      </c>
      <c r="Q60" s="38" t="str">
        <f t="shared" si="19"/>
        <v>-</v>
      </c>
      <c r="R60" s="23">
        <f t="shared" si="20"/>
        <v>0</v>
      </c>
      <c r="S60" s="36" t="str">
        <f t="shared" si="21"/>
        <v/>
      </c>
      <c r="T60" s="23" t="str">
        <f t="shared" si="22"/>
        <v/>
      </c>
      <c r="U60" s="23" t="str">
        <f t="shared" si="23"/>
        <v/>
      </c>
      <c r="V60" s="23" t="str">
        <f t="shared" si="24"/>
        <v/>
      </c>
      <c r="W60" s="23" t="str">
        <f t="shared" si="25"/>
        <v/>
      </c>
      <c r="X60" s="23" t="str">
        <f t="shared" si="26"/>
        <v/>
      </c>
      <c r="Y60" s="23" t="str">
        <f t="shared" si="27"/>
        <v/>
      </c>
      <c r="Z60" s="23" t="str">
        <f t="shared" si="28"/>
        <v/>
      </c>
      <c r="AA60" s="23" t="str">
        <f t="shared" si="29"/>
        <v/>
      </c>
      <c r="AB60" s="23" t="str">
        <f t="shared" si="30"/>
        <v/>
      </c>
      <c r="AC60" s="23" t="str">
        <f t="shared" si="31"/>
        <v/>
      </c>
      <c r="AD60" s="23" t="str">
        <f t="shared" si="32"/>
        <v/>
      </c>
      <c r="AE60" s="39" t="str">
        <f t="shared" si="33"/>
        <v/>
      </c>
      <c r="AF60" s="39" t="str">
        <f t="shared" si="34"/>
        <v/>
      </c>
      <c r="AG60" s="40" t="str">
        <f t="shared" si="35"/>
        <v/>
      </c>
      <c r="AH60" s="39" t="str">
        <f t="shared" si="36"/>
        <v/>
      </c>
    </row>
    <row r="61" spans="1:34">
      <c r="A61" s="18"/>
      <c r="B61" s="21">
        <f>'S1'!B61</f>
        <v>57</v>
      </c>
      <c r="C61" s="32">
        <f>'S1'!D61</f>
        <v>0</v>
      </c>
      <c r="D61" s="21">
        <f>'S1'!E61</f>
        <v>0</v>
      </c>
      <c r="E61" s="21">
        <f>'S1'!F61</f>
        <v>0</v>
      </c>
      <c r="F61" s="21" t="str">
        <f>IF(OR('S1'!G61="",'S2'!G61=""),"",('S1'!G61+'S2'!G61)/2)</f>
        <v/>
      </c>
      <c r="G61" s="21" t="str">
        <f>IF(OR('S1'!H61="",'S2'!H61=""),"",('S1'!H61+'S2'!H61)/2)</f>
        <v/>
      </c>
      <c r="H61" s="21" t="str">
        <f>IF(OR('S1'!I61="",'S2'!I61=""),"",('S1'!I61+'S2'!I61)/2)</f>
        <v/>
      </c>
      <c r="I61" s="21" t="str">
        <f>IF(OR('S1'!J61="",'S2'!J61=""),"",('S1'!J61+'S2'!J61)/2)</f>
        <v/>
      </c>
      <c r="J61" s="21" t="str">
        <f>IF(OR('S1'!K61="",'S2'!K61=""),"",('S1'!K61+'S2'!K61)/2)</f>
        <v/>
      </c>
      <c r="K61" s="21" t="str">
        <f>IF(OR('S1'!L61="",'S2'!L61=""),"",('S1'!L61+'S2'!L61)/2)</f>
        <v/>
      </c>
      <c r="L61" s="21" t="str">
        <f>IF(OR('S1'!M61="",'S2'!M61=""),"",('S1'!M61+'S2'!M61)/2)</f>
        <v/>
      </c>
      <c r="M61" s="21" t="str">
        <f>IF(OR('S1'!N61="",'S2'!N61=""),"",('S1'!N61+'S2'!N61)/2)</f>
        <v/>
      </c>
      <c r="N61" s="21" t="str">
        <f>IF(OR('S1'!P61="",'S2'!P61=""),"",('S1'!P61+'S2'!P61)/2)</f>
        <v/>
      </c>
      <c r="O61" s="21" t="str">
        <f t="shared" si="0"/>
        <v/>
      </c>
      <c r="P61" s="21" t="str">
        <f t="shared" si="18"/>
        <v/>
      </c>
      <c r="Q61" s="38" t="str">
        <f t="shared" si="19"/>
        <v>-</v>
      </c>
      <c r="R61" s="23">
        <f t="shared" si="20"/>
        <v>0</v>
      </c>
      <c r="S61" s="36" t="str">
        <f t="shared" si="21"/>
        <v/>
      </c>
      <c r="T61" s="23" t="str">
        <f t="shared" si="22"/>
        <v/>
      </c>
      <c r="U61" s="23" t="str">
        <f t="shared" si="23"/>
        <v/>
      </c>
      <c r="V61" s="23" t="str">
        <f t="shared" si="24"/>
        <v/>
      </c>
      <c r="W61" s="23" t="str">
        <f t="shared" si="25"/>
        <v/>
      </c>
      <c r="X61" s="23" t="str">
        <f t="shared" si="26"/>
        <v/>
      </c>
      <c r="Y61" s="23" t="str">
        <f t="shared" si="27"/>
        <v/>
      </c>
      <c r="Z61" s="23" t="str">
        <f t="shared" si="28"/>
        <v/>
      </c>
      <c r="AA61" s="23" t="str">
        <f t="shared" si="29"/>
        <v/>
      </c>
      <c r="AB61" s="23" t="str">
        <f t="shared" si="30"/>
        <v/>
      </c>
      <c r="AC61" s="23" t="str">
        <f t="shared" si="31"/>
        <v/>
      </c>
      <c r="AD61" s="23" t="str">
        <f t="shared" si="32"/>
        <v/>
      </c>
      <c r="AE61" s="39" t="str">
        <f t="shared" si="33"/>
        <v/>
      </c>
      <c r="AF61" s="39" t="str">
        <f t="shared" si="34"/>
        <v/>
      </c>
      <c r="AG61" s="40" t="str">
        <f t="shared" si="35"/>
        <v/>
      </c>
      <c r="AH61" s="39" t="str">
        <f t="shared" si="36"/>
        <v/>
      </c>
    </row>
    <row r="62" spans="1:34">
      <c r="A62" s="18"/>
      <c r="B62" s="21">
        <f>'S1'!B62</f>
        <v>58</v>
      </c>
      <c r="C62" s="32">
        <f>'S1'!D62</f>
        <v>0</v>
      </c>
      <c r="D62" s="21">
        <f>'S1'!E62</f>
        <v>0</v>
      </c>
      <c r="E62" s="21">
        <f>'S1'!F62</f>
        <v>0</v>
      </c>
      <c r="F62" s="21" t="str">
        <f>IF(OR('S1'!G62="",'S2'!G62=""),"",('S1'!G62+'S2'!G62)/2)</f>
        <v/>
      </c>
      <c r="G62" s="21" t="str">
        <f>IF(OR('S1'!H62="",'S2'!H62=""),"",('S1'!H62+'S2'!H62)/2)</f>
        <v/>
      </c>
      <c r="H62" s="21" t="str">
        <f>IF(OR('S1'!I62="",'S2'!I62=""),"",('S1'!I62+'S2'!I62)/2)</f>
        <v/>
      </c>
      <c r="I62" s="21" t="str">
        <f>IF(OR('S1'!J62="",'S2'!J62=""),"",('S1'!J62+'S2'!J62)/2)</f>
        <v/>
      </c>
      <c r="J62" s="21" t="str">
        <f>IF(OR('S1'!K62="",'S2'!K62=""),"",('S1'!K62+'S2'!K62)/2)</f>
        <v/>
      </c>
      <c r="K62" s="21" t="str">
        <f>IF(OR('S1'!L62="",'S2'!L62=""),"",('S1'!L62+'S2'!L62)/2)</f>
        <v/>
      </c>
      <c r="L62" s="21" t="str">
        <f>IF(OR('S1'!M62="",'S2'!M62=""),"",('S1'!M62+'S2'!M62)/2)</f>
        <v/>
      </c>
      <c r="M62" s="21" t="str">
        <f>IF(OR('S1'!N62="",'S2'!N62=""),"",('S1'!N62+'S2'!N62)/2)</f>
        <v/>
      </c>
      <c r="N62" s="21" t="str">
        <f>IF(OR('S1'!P62="",'S2'!P62=""),"",('S1'!P62+'S2'!P62)/2)</f>
        <v/>
      </c>
      <c r="O62" s="21" t="str">
        <f t="shared" si="0"/>
        <v/>
      </c>
      <c r="P62" s="21" t="str">
        <f t="shared" si="18"/>
        <v/>
      </c>
      <c r="Q62" s="38" t="str">
        <f t="shared" si="19"/>
        <v>-</v>
      </c>
      <c r="R62" s="23">
        <f t="shared" si="20"/>
        <v>0</v>
      </c>
      <c r="S62" s="36" t="str">
        <f t="shared" si="21"/>
        <v/>
      </c>
      <c r="T62" s="23" t="str">
        <f t="shared" si="22"/>
        <v/>
      </c>
      <c r="U62" s="23" t="str">
        <f t="shared" si="23"/>
        <v/>
      </c>
      <c r="V62" s="23" t="str">
        <f t="shared" si="24"/>
        <v/>
      </c>
      <c r="W62" s="23" t="str">
        <f t="shared" si="25"/>
        <v/>
      </c>
      <c r="X62" s="23" t="str">
        <f t="shared" si="26"/>
        <v/>
      </c>
      <c r="Y62" s="23" t="str">
        <f t="shared" si="27"/>
        <v/>
      </c>
      <c r="Z62" s="23" t="str">
        <f t="shared" si="28"/>
        <v/>
      </c>
      <c r="AA62" s="23" t="str">
        <f t="shared" si="29"/>
        <v/>
      </c>
      <c r="AB62" s="23" t="str">
        <f t="shared" si="30"/>
        <v/>
      </c>
      <c r="AC62" s="23" t="str">
        <f t="shared" si="31"/>
        <v/>
      </c>
      <c r="AD62" s="23" t="str">
        <f t="shared" si="32"/>
        <v/>
      </c>
      <c r="AE62" s="39" t="str">
        <f t="shared" si="33"/>
        <v/>
      </c>
      <c r="AF62" s="39" t="str">
        <f t="shared" si="34"/>
        <v/>
      </c>
      <c r="AG62" s="40" t="str">
        <f t="shared" si="35"/>
        <v/>
      </c>
      <c r="AH62" s="39" t="str">
        <f t="shared" si="36"/>
        <v/>
      </c>
    </row>
    <row r="63" spans="1:34">
      <c r="A63" s="18"/>
      <c r="B63" s="21">
        <f>'S1'!B63</f>
        <v>59</v>
      </c>
      <c r="C63" s="32">
        <f>'S1'!D63</f>
        <v>0</v>
      </c>
      <c r="D63" s="21">
        <f>'S1'!E63</f>
        <v>0</v>
      </c>
      <c r="E63" s="21">
        <f>'S1'!F63</f>
        <v>0</v>
      </c>
      <c r="F63" s="21" t="str">
        <f>IF(OR('S1'!G63="",'S2'!G63=""),"",('S1'!G63+'S2'!G63)/2)</f>
        <v/>
      </c>
      <c r="G63" s="21" t="str">
        <f>IF(OR('S1'!H63="",'S2'!H63=""),"",('S1'!H63+'S2'!H63)/2)</f>
        <v/>
      </c>
      <c r="H63" s="21" t="str">
        <f>IF(OR('S1'!I63="",'S2'!I63=""),"",('S1'!I63+'S2'!I63)/2)</f>
        <v/>
      </c>
      <c r="I63" s="21" t="str">
        <f>IF(OR('S1'!J63="",'S2'!J63=""),"",('S1'!J63+'S2'!J63)/2)</f>
        <v/>
      </c>
      <c r="J63" s="21" t="str">
        <f>IF(OR('S1'!K63="",'S2'!K63=""),"",('S1'!K63+'S2'!K63)/2)</f>
        <v/>
      </c>
      <c r="K63" s="21" t="str">
        <f>IF(OR('S1'!L63="",'S2'!L63=""),"",('S1'!L63+'S2'!L63)/2)</f>
        <v/>
      </c>
      <c r="L63" s="21" t="str">
        <f>IF(OR('S1'!M63="",'S2'!M63=""),"",('S1'!M63+'S2'!M63)/2)</f>
        <v/>
      </c>
      <c r="M63" s="21" t="str">
        <f>IF(OR('S1'!N63="",'S2'!N63=""),"",('S1'!N63+'S2'!N63)/2)</f>
        <v/>
      </c>
      <c r="N63" s="21" t="str">
        <f>IF(OR('S1'!P63="",'S2'!P63=""),"",('S1'!P63+'S2'!P63)/2)</f>
        <v/>
      </c>
      <c r="O63" s="21" t="str">
        <f t="shared" si="0"/>
        <v/>
      </c>
      <c r="P63" s="21" t="str">
        <f t="shared" si="18"/>
        <v/>
      </c>
      <c r="Q63" s="38" t="str">
        <f t="shared" si="19"/>
        <v>-</v>
      </c>
      <c r="R63" s="23">
        <f t="shared" si="20"/>
        <v>0</v>
      </c>
      <c r="S63" s="36" t="str">
        <f t="shared" si="21"/>
        <v/>
      </c>
      <c r="T63" s="23" t="str">
        <f t="shared" si="22"/>
        <v/>
      </c>
      <c r="U63" s="23" t="str">
        <f t="shared" si="23"/>
        <v/>
      </c>
      <c r="V63" s="23" t="str">
        <f t="shared" si="24"/>
        <v/>
      </c>
      <c r="W63" s="23" t="str">
        <f t="shared" si="25"/>
        <v/>
      </c>
      <c r="X63" s="23" t="str">
        <f t="shared" si="26"/>
        <v/>
      </c>
      <c r="Y63" s="23" t="str">
        <f t="shared" si="27"/>
        <v/>
      </c>
      <c r="Z63" s="23" t="str">
        <f t="shared" si="28"/>
        <v/>
      </c>
      <c r="AA63" s="23" t="str">
        <f t="shared" si="29"/>
        <v/>
      </c>
      <c r="AB63" s="23" t="str">
        <f t="shared" si="30"/>
        <v/>
      </c>
      <c r="AC63" s="23" t="str">
        <f t="shared" si="31"/>
        <v/>
      </c>
      <c r="AD63" s="23" t="str">
        <f t="shared" si="32"/>
        <v/>
      </c>
      <c r="AE63" s="39" t="str">
        <f t="shared" si="33"/>
        <v/>
      </c>
      <c r="AF63" s="39" t="str">
        <f t="shared" si="34"/>
        <v/>
      </c>
      <c r="AG63" s="40" t="str">
        <f t="shared" si="35"/>
        <v/>
      </c>
      <c r="AH63" s="39" t="str">
        <f t="shared" si="36"/>
        <v/>
      </c>
    </row>
    <row r="64" spans="1:34">
      <c r="A64" s="18"/>
      <c r="B64" s="21">
        <f>'S1'!B64</f>
        <v>60</v>
      </c>
      <c r="C64" s="32">
        <f>'S1'!D64</f>
        <v>0</v>
      </c>
      <c r="D64" s="21">
        <f>'S1'!E64</f>
        <v>0</v>
      </c>
      <c r="E64" s="21">
        <f>'S1'!F64</f>
        <v>0</v>
      </c>
      <c r="F64" s="21" t="str">
        <f>IF(OR('S1'!G64="",'S2'!G64=""),"",('S1'!G64+'S2'!G64)/2)</f>
        <v/>
      </c>
      <c r="G64" s="21" t="str">
        <f>IF(OR('S1'!H64="",'S2'!H64=""),"",('S1'!H64+'S2'!H64)/2)</f>
        <v/>
      </c>
      <c r="H64" s="21" t="str">
        <f>IF(OR('S1'!I64="",'S2'!I64=""),"",('S1'!I64+'S2'!I64)/2)</f>
        <v/>
      </c>
      <c r="I64" s="21" t="str">
        <f>IF(OR('S1'!J64="",'S2'!J64=""),"",('S1'!J64+'S2'!J64)/2)</f>
        <v/>
      </c>
      <c r="J64" s="21" t="str">
        <f>IF(OR('S1'!K64="",'S2'!K64=""),"",('S1'!K64+'S2'!K64)/2)</f>
        <v/>
      </c>
      <c r="K64" s="21" t="str">
        <f>IF(OR('S1'!L64="",'S2'!L64=""),"",('S1'!L64+'S2'!L64)/2)</f>
        <v/>
      </c>
      <c r="L64" s="21" t="str">
        <f>IF(OR('S1'!M64="",'S2'!M64=""),"",('S1'!M64+'S2'!M64)/2)</f>
        <v/>
      </c>
      <c r="M64" s="21" t="str">
        <f>IF(OR('S1'!N64="",'S2'!N64=""),"",('S1'!N64+'S2'!N64)/2)</f>
        <v/>
      </c>
      <c r="N64" s="21" t="str">
        <f>IF(OR('S1'!P64="",'S2'!P64=""),"",('S1'!P64+'S2'!P64)/2)</f>
        <v/>
      </c>
      <c r="O64" s="21" t="str">
        <f t="shared" si="0"/>
        <v/>
      </c>
      <c r="P64" s="21" t="str">
        <f t="shared" si="18"/>
        <v/>
      </c>
      <c r="Q64" s="38" t="str">
        <f t="shared" si="19"/>
        <v>-</v>
      </c>
      <c r="R64" s="23">
        <f t="shared" si="20"/>
        <v>0</v>
      </c>
      <c r="S64" s="36" t="str">
        <f t="shared" si="21"/>
        <v/>
      </c>
      <c r="T64" s="23" t="str">
        <f t="shared" si="22"/>
        <v/>
      </c>
      <c r="U64" s="23" t="str">
        <f t="shared" si="23"/>
        <v/>
      </c>
      <c r="V64" s="23" t="str">
        <f t="shared" si="24"/>
        <v/>
      </c>
      <c r="W64" s="23" t="str">
        <f t="shared" si="25"/>
        <v/>
      </c>
      <c r="X64" s="23" t="str">
        <f t="shared" si="26"/>
        <v/>
      </c>
      <c r="Y64" s="23" t="str">
        <f t="shared" si="27"/>
        <v/>
      </c>
      <c r="Z64" s="23" t="str">
        <f t="shared" si="28"/>
        <v/>
      </c>
      <c r="AA64" s="23" t="str">
        <f t="shared" si="29"/>
        <v/>
      </c>
      <c r="AB64" s="23" t="str">
        <f t="shared" si="30"/>
        <v/>
      </c>
      <c r="AC64" s="23" t="str">
        <f t="shared" si="31"/>
        <v/>
      </c>
      <c r="AD64" s="23" t="str">
        <f t="shared" si="32"/>
        <v/>
      </c>
      <c r="AE64" s="39" t="str">
        <f t="shared" si="33"/>
        <v/>
      </c>
      <c r="AF64" s="39" t="str">
        <f t="shared" si="34"/>
        <v/>
      </c>
      <c r="AG64" s="40" t="str">
        <f t="shared" si="35"/>
        <v/>
      </c>
      <c r="AH64" s="39" t="str">
        <f t="shared" si="36"/>
        <v/>
      </c>
    </row>
    <row r="65" spans="1:34">
      <c r="A65" s="18"/>
      <c r="B65" s="19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23">
        <f>SUM(S5:S64)</f>
        <v>1781.5</v>
      </c>
      <c r="T65" s="23">
        <f t="shared" ref="T65:AH65" si="37">SUM(T5:T64)</f>
        <v>1751</v>
      </c>
      <c r="U65" s="23">
        <f t="shared" si="37"/>
        <v>1910</v>
      </c>
      <c r="V65" s="23">
        <f t="shared" si="37"/>
        <v>1879.5</v>
      </c>
      <c r="W65" s="23">
        <f t="shared" si="37"/>
        <v>1866.5</v>
      </c>
      <c r="X65" s="23">
        <f t="shared" si="37"/>
        <v>1871</v>
      </c>
      <c r="Y65" s="23">
        <f t="shared" si="37"/>
        <v>1712</v>
      </c>
      <c r="Z65" s="23">
        <f t="shared" si="37"/>
        <v>1695.5</v>
      </c>
      <c r="AA65" s="23">
        <f t="shared" si="37"/>
        <v>1983</v>
      </c>
      <c r="AB65" s="23">
        <f t="shared" si="37"/>
        <v>1860</v>
      </c>
      <c r="AC65" s="23">
        <f t="shared" si="37"/>
        <v>1696</v>
      </c>
      <c r="AD65" s="23">
        <f t="shared" si="37"/>
        <v>1715.5</v>
      </c>
      <c r="AE65" s="23">
        <f t="shared" si="37"/>
        <v>1923</v>
      </c>
      <c r="AF65" s="23">
        <f t="shared" si="37"/>
        <v>2028.5</v>
      </c>
      <c r="AG65" s="23">
        <f t="shared" si="37"/>
        <v>2031</v>
      </c>
      <c r="AH65" s="23">
        <f t="shared" si="37"/>
        <v>1785.5</v>
      </c>
    </row>
    <row r="66" spans="1:34">
      <c r="A66" s="18"/>
      <c r="B66" s="19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23">
        <f>COUNT(S5:S64,"&lt;&gt;""")</f>
        <v>26</v>
      </c>
      <c r="T66" s="23">
        <f t="shared" ref="T66:AH66" si="38">COUNT(T5:T64,"&lt;&gt;""")</f>
        <v>24</v>
      </c>
      <c r="U66" s="23">
        <f t="shared" si="38"/>
        <v>26</v>
      </c>
      <c r="V66" s="23">
        <f t="shared" si="38"/>
        <v>24</v>
      </c>
      <c r="W66" s="23">
        <f t="shared" si="38"/>
        <v>26</v>
      </c>
      <c r="X66" s="23">
        <f t="shared" si="38"/>
        <v>24</v>
      </c>
      <c r="Y66" s="23">
        <f t="shared" si="38"/>
        <v>26</v>
      </c>
      <c r="Z66" s="23">
        <f t="shared" si="38"/>
        <v>24</v>
      </c>
      <c r="AA66" s="23">
        <f t="shared" si="38"/>
        <v>26</v>
      </c>
      <c r="AB66" s="23">
        <f t="shared" si="38"/>
        <v>24</v>
      </c>
      <c r="AC66" s="23">
        <f t="shared" si="38"/>
        <v>26</v>
      </c>
      <c r="AD66" s="23">
        <f t="shared" si="38"/>
        <v>24</v>
      </c>
      <c r="AE66" s="23">
        <f t="shared" si="38"/>
        <v>26</v>
      </c>
      <c r="AF66" s="23">
        <f t="shared" si="38"/>
        <v>24</v>
      </c>
      <c r="AG66" s="23">
        <f t="shared" si="38"/>
        <v>26</v>
      </c>
      <c r="AH66" s="23">
        <f t="shared" si="38"/>
        <v>24</v>
      </c>
    </row>
    <row r="67" spans="1:34">
      <c r="A67" s="18"/>
      <c r="B67" s="19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</row>
    <row r="68" spans="1:34">
      <c r="A68" s="18"/>
      <c r="B68" s="19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</row>
    <row r="69" spans="1:34">
      <c r="A69" s="18"/>
      <c r="B69" s="19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</row>
    <row r="70" spans="1:34">
      <c r="A70" s="18"/>
      <c r="B70" s="19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</row>
    <row r="71" spans="1:34">
      <c r="A71" s="18"/>
      <c r="B71" s="19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</row>
    <row r="72" spans="1:34">
      <c r="A72" s="18"/>
      <c r="B72" s="19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</row>
    <row r="73" spans="1:34">
      <c r="A73" s="18"/>
      <c r="B73" s="19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</row>
    <row r="74" spans="1:34">
      <c r="A74" s="18"/>
      <c r="B74" s="19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</row>
    <row r="75" spans="1:34">
      <c r="A75" s="18"/>
      <c r="B75" s="19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</row>
    <row r="76" spans="1:34">
      <c r="A76" s="18"/>
      <c r="B76" s="19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</row>
    <row r="77" spans="1:34">
      <c r="A77" s="18"/>
      <c r="B77" s="19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</row>
    <row r="78" spans="1:34">
      <c r="A78" s="18"/>
      <c r="B78" s="19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</row>
    <row r="79" spans="1:34">
      <c r="A79" s="18"/>
      <c r="B79" s="19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</row>
    <row r="80" spans="1:34">
      <c r="A80" s="18"/>
      <c r="B80" s="19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</row>
    <row r="81" spans="1:34">
      <c r="A81" s="18"/>
      <c r="B81" s="19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</row>
    <row r="82" spans="1:34">
      <c r="A82" s="18"/>
      <c r="B82" s="19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</row>
    <row r="83" spans="1:34">
      <c r="A83" s="18"/>
      <c r="B83" s="19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</row>
    <row r="84" spans="1:34">
      <c r="A84" s="18"/>
      <c r="B84" s="19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</row>
    <row r="85" spans="1:34">
      <c r="A85" s="18"/>
      <c r="B85" s="19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</row>
    <row r="86" spans="1:34">
      <c r="A86" s="18"/>
      <c r="B86" s="19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</row>
    <row r="87" spans="1:34">
      <c r="A87" s="18"/>
      <c r="B87" s="19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</row>
    <row r="88" spans="1:34">
      <c r="A88" s="18"/>
      <c r="B88" s="19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</row>
    <row r="89" spans="1:34">
      <c r="A89" s="18"/>
      <c r="B89" s="19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</row>
    <row r="90" spans="1:34">
      <c r="A90" s="18"/>
      <c r="B90" s="19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</row>
    <row r="91" spans="1:34">
      <c r="A91" s="18"/>
      <c r="B91" s="19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</row>
    <row r="92" spans="1:34">
      <c r="A92" s="18"/>
      <c r="B92" s="19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</row>
    <row r="93" spans="1:34">
      <c r="A93" s="18"/>
      <c r="B93" s="19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</row>
    <row r="94" spans="1:34">
      <c r="A94" s="18"/>
      <c r="B94" s="19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</row>
    <row r="95" spans="1:34">
      <c r="A95" s="18"/>
      <c r="B95" s="19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</row>
    <row r="96" spans="1:34">
      <c r="A96" s="18"/>
      <c r="B96" s="19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</row>
    <row r="97" spans="1:34">
      <c r="A97" s="18"/>
      <c r="B97" s="19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</row>
    <row r="98" spans="1:34">
      <c r="A98" s="18"/>
      <c r="B98" s="19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</row>
    <row r="99" spans="1:34">
      <c r="A99" s="18"/>
      <c r="B99" s="19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</row>
    <row r="100" spans="1:34">
      <c r="A100" s="18"/>
      <c r="B100" s="19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</row>
    <row r="101" spans="1:34">
      <c r="A101" s="18"/>
      <c r="B101" s="19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</row>
    <row r="102" spans="1:34">
      <c r="A102" s="18"/>
      <c r="B102" s="19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</row>
    <row r="103" spans="1:34">
      <c r="A103" s="18"/>
      <c r="B103" s="19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</row>
    <row r="104" spans="1:34">
      <c r="A104" s="18"/>
      <c r="B104" s="19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</row>
    <row r="105" spans="1:34">
      <c r="A105" s="18"/>
      <c r="B105" s="19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</row>
    <row r="106" spans="1:34">
      <c r="A106" s="18"/>
      <c r="B106" s="19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</row>
    <row r="107" spans="1:34">
      <c r="A107" s="18"/>
      <c r="B107" s="19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</row>
    <row r="108" spans="1:34">
      <c r="A108" s="18"/>
      <c r="B108" s="19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</row>
    <row r="109" spans="1:34">
      <c r="A109" s="18"/>
      <c r="B109" s="19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</row>
    <row r="110" spans="1:34">
      <c r="A110" s="18"/>
      <c r="B110" s="19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</row>
    <row r="111" spans="1:34">
      <c r="A111" s="18"/>
      <c r="B111" s="19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</row>
    <row r="112" spans="1:34">
      <c r="A112" s="18"/>
      <c r="B112" s="19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</row>
    <row r="113" spans="1:34">
      <c r="A113" s="18"/>
      <c r="B113" s="19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</row>
    <row r="114" spans="1:34">
      <c r="A114" s="18"/>
      <c r="B114" s="19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</row>
    <row r="115" spans="1:34">
      <c r="A115" s="18"/>
      <c r="B115" s="19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</row>
    <row r="116" spans="1:34">
      <c r="A116" s="18"/>
      <c r="B116" s="19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AH116" s="20"/>
    </row>
    <row r="117" spans="1:34">
      <c r="A117" s="18"/>
      <c r="B117" s="19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AH117" s="20"/>
    </row>
    <row r="118" spans="1:34">
      <c r="B118" s="19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AH118" s="20"/>
    </row>
    <row r="119" spans="1:34">
      <c r="B119" s="19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AH119" s="20"/>
    </row>
    <row r="120" spans="1:34">
      <c r="R120" s="20"/>
      <c r="AH120" s="20"/>
    </row>
    <row r="121" spans="1:34">
      <c r="R121" s="20"/>
      <c r="AH121" s="20"/>
    </row>
    <row r="122" spans="1:34">
      <c r="R122" s="20"/>
      <c r="AH122" s="20"/>
    </row>
    <row r="123" spans="1:34">
      <c r="R123" s="20"/>
      <c r="AH123" s="20"/>
    </row>
    <row r="124" spans="1:34">
      <c r="R124" s="20"/>
      <c r="AH124" s="20"/>
    </row>
    <row r="125" spans="1:34">
      <c r="R125" s="20"/>
      <c r="AH125" s="20"/>
    </row>
    <row r="126" spans="1:34">
      <c r="R126" s="20"/>
      <c r="AH126" s="20"/>
    </row>
    <row r="127" spans="1:34">
      <c r="R127" s="20"/>
      <c r="AH127" s="20"/>
    </row>
    <row r="128" spans="1:34">
      <c r="R128" s="20"/>
      <c r="AH128" s="20"/>
    </row>
    <row r="129" spans="18:34">
      <c r="R129" s="20"/>
      <c r="AH129" s="20"/>
    </row>
    <row r="130" spans="18:34">
      <c r="R130" s="20"/>
      <c r="AH130" s="20"/>
    </row>
    <row r="131" spans="18:34">
      <c r="R131" s="20"/>
      <c r="AH131" s="20"/>
    </row>
    <row r="132" spans="18:34">
      <c r="R132" s="20"/>
      <c r="AH132" s="20"/>
    </row>
    <row r="133" spans="18:34">
      <c r="R133" s="20"/>
      <c r="AH133" s="20"/>
    </row>
    <row r="134" spans="18:34">
      <c r="R134" s="20"/>
      <c r="AH134" s="20"/>
    </row>
    <row r="135" spans="18:34">
      <c r="R135" s="20"/>
      <c r="AH135" s="20"/>
    </row>
    <row r="136" spans="18:34">
      <c r="R136" s="20"/>
      <c r="AH136" s="20"/>
    </row>
    <row r="137" spans="18:34">
      <c r="R137" s="20"/>
      <c r="AH137" s="20"/>
    </row>
    <row r="138" spans="18:34">
      <c r="R138" s="20"/>
      <c r="AH138" s="20"/>
    </row>
    <row r="139" spans="18:34">
      <c r="R139" s="20"/>
      <c r="AH139" s="20"/>
    </row>
  </sheetData>
  <sheetProtection password="C7C7" sheet="1" objects="1" scenarios="1"/>
  <mergeCells count="17">
    <mergeCell ref="P3:P4"/>
    <mergeCell ref="Q3:Q4"/>
    <mergeCell ref="B3:B4"/>
    <mergeCell ref="C3:C4"/>
    <mergeCell ref="D3:D4"/>
    <mergeCell ref="E3:E4"/>
    <mergeCell ref="F3:M3"/>
    <mergeCell ref="N3:N4"/>
    <mergeCell ref="O3:O4"/>
    <mergeCell ref="AG3:AH3"/>
    <mergeCell ref="AC3:AD3"/>
    <mergeCell ref="AE3:AF3"/>
    <mergeCell ref="S3:T3"/>
    <mergeCell ref="U3:V3"/>
    <mergeCell ref="W3:X3"/>
    <mergeCell ref="Y3:Z3"/>
    <mergeCell ref="AA3:AB3"/>
  </mergeCells>
  <conditionalFormatting sqref="F5:M64">
    <cfRule type="cellIs" dxfId="528" priority="7" operator="between">
      <formula>0.0001</formula>
      <formula>49.999</formula>
    </cfRule>
  </conditionalFormatting>
  <conditionalFormatting sqref="O5:O64">
    <cfRule type="cellIs" dxfId="527" priority="6" operator="between">
      <formula>0.0001</formula>
      <formula>49.999</formula>
    </cfRule>
  </conditionalFormatting>
  <conditionalFormatting sqref="Q5:Q64">
    <cfRule type="cellIs" dxfId="526" priority="1" operator="equal">
      <formula>"አልተሟላም"</formula>
    </cfRule>
    <cfRule type="cellIs" dxfId="525" priority="2" operator="equal">
      <formula>"ተዛውራለች"</formula>
    </cfRule>
    <cfRule type="cellIs" dxfId="524" priority="3" operator="equal">
      <formula>"ተዛውሯል"</formula>
    </cfRule>
    <cfRule type="cellIs" dxfId="523" priority="4" operator="equal">
      <formula>"አልተዛወረችም"</formula>
    </cfRule>
    <cfRule type="cellIs" dxfId="522" priority="5" operator="equal">
      <formula>"አልተዛወረም"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P394"/>
  <sheetViews>
    <sheetView showZeros="0" tabSelected="1" view="pageBreakPreview" topLeftCell="A187" zoomScaleSheetLayoutView="100" workbookViewId="0">
      <selection activeCell="D5" sqref="D5:D7"/>
    </sheetView>
  </sheetViews>
  <sheetFormatPr defaultColWidth="8.85546875" defaultRowHeight="18" customHeight="1"/>
  <cols>
    <col min="1" max="1" width="8.85546875" style="60"/>
    <col min="2" max="2" width="5.7109375" style="82" bestFit="1" customWidth="1"/>
    <col min="3" max="3" width="7.28515625" style="82" hidden="1" customWidth="1"/>
    <col min="4" max="4" width="31.28515625" style="83" customWidth="1"/>
    <col min="5" max="5" width="5.7109375" style="109" customWidth="1"/>
    <col min="6" max="6" width="5.42578125" style="83" bestFit="1" customWidth="1"/>
    <col min="7" max="7" width="6.140625" style="83" bestFit="1" customWidth="1"/>
    <col min="8" max="9" width="8.7109375" style="82" customWidth="1"/>
    <col min="10" max="10" width="8.7109375" style="122" customWidth="1"/>
    <col min="11" max="12" width="8.7109375" style="82" customWidth="1"/>
    <col min="13" max="13" width="11.5703125" style="82" bestFit="1" customWidth="1"/>
    <col min="14" max="16" width="8.7109375" style="82" customWidth="1"/>
    <col min="17" max="17" width="7.42578125" style="82" customWidth="1"/>
    <col min="18" max="18" width="8.7109375" style="82" customWidth="1"/>
    <col min="19" max="19" width="13.5703125" style="118" customWidth="1"/>
    <col min="20" max="20" width="8.85546875" style="61"/>
    <col min="21" max="37" width="8.85546875" style="60"/>
    <col min="38" max="16384" width="8.85546875" style="62"/>
  </cols>
  <sheetData>
    <row r="1" spans="1:37" s="58" customFormat="1" ht="18" customHeight="1">
      <c r="B1" s="56"/>
      <c r="C1" s="56"/>
      <c r="D1" s="57" t="str">
        <f>'S1'!D1</f>
        <v>Selam</v>
      </c>
      <c r="E1" s="58" t="str">
        <f>'S1'!E1</f>
        <v>Elementary and Middel School</v>
      </c>
      <c r="H1" s="56"/>
      <c r="I1" s="56"/>
      <c r="J1" s="119"/>
      <c r="K1" s="56"/>
      <c r="L1" s="56"/>
      <c r="M1" s="56" t="s">
        <v>52</v>
      </c>
      <c r="N1" s="56"/>
      <c r="O1" s="56"/>
      <c r="P1" s="56"/>
      <c r="Q1" s="56"/>
      <c r="R1" s="56"/>
      <c r="S1" s="114"/>
      <c r="T1" s="59"/>
    </row>
    <row r="2" spans="1:37" s="58" customFormat="1" ht="18" customHeight="1">
      <c r="B2" s="56"/>
      <c r="C2" s="56"/>
      <c r="E2" s="56"/>
      <c r="H2" s="56" t="str">
        <f>'S1'!G2</f>
        <v>Grade</v>
      </c>
      <c r="I2" s="56"/>
      <c r="J2" s="119"/>
      <c r="K2" s="56" t="str">
        <f>'S1'!J2</f>
        <v>Section</v>
      </c>
      <c r="L2" s="56"/>
      <c r="M2" s="56"/>
      <c r="N2" s="56"/>
      <c r="O2" s="56"/>
      <c r="P2" s="56"/>
      <c r="Q2" s="56"/>
      <c r="R2" s="56"/>
      <c r="S2" s="114"/>
      <c r="T2" s="59"/>
    </row>
    <row r="3" spans="1:37" s="86" customFormat="1" ht="18" customHeight="1">
      <c r="A3" s="84"/>
      <c r="B3" s="188" t="str">
        <f>'S1'!B3:B4</f>
        <v>NO.</v>
      </c>
      <c r="C3" s="198" t="s">
        <v>19</v>
      </c>
      <c r="D3" s="188" t="str">
        <f>'S1'!D3:D4</f>
        <v>Students Name</v>
      </c>
      <c r="E3" s="188" t="str">
        <f>'S1'!E3:E4</f>
        <v>Sex</v>
      </c>
      <c r="F3" s="188" t="str">
        <f>'S1'!F3:F4</f>
        <v>Age</v>
      </c>
      <c r="G3" s="196" t="s">
        <v>17</v>
      </c>
      <c r="H3" s="195" t="s">
        <v>4</v>
      </c>
      <c r="I3" s="195"/>
      <c r="J3" s="195"/>
      <c r="K3" s="195"/>
      <c r="L3" s="195"/>
      <c r="M3" s="195"/>
      <c r="N3" s="195"/>
      <c r="O3" s="195"/>
      <c r="P3" s="184" t="s">
        <v>5</v>
      </c>
      <c r="Q3" s="190" t="s">
        <v>18</v>
      </c>
      <c r="R3" s="184" t="s">
        <v>6</v>
      </c>
      <c r="S3" s="191" t="s">
        <v>16</v>
      </c>
      <c r="T3" s="85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</row>
    <row r="4" spans="1:37" s="97" customFormat="1" ht="18" customHeight="1">
      <c r="A4" s="93"/>
      <c r="B4" s="188"/>
      <c r="C4" s="199"/>
      <c r="D4" s="188"/>
      <c r="E4" s="188"/>
      <c r="F4" s="188"/>
      <c r="G4" s="197"/>
      <c r="H4" s="94" t="str">
        <f>'S1'!G4</f>
        <v>Amharic</v>
      </c>
      <c r="I4" s="94" t="str">
        <f>'S1'!H4</f>
        <v>English</v>
      </c>
      <c r="J4" s="95" t="str">
        <f>'S1'!I4</f>
        <v>Arabic</v>
      </c>
      <c r="K4" s="94" t="str">
        <f>'S1'!J4</f>
        <v>Maths</v>
      </c>
      <c r="L4" s="94" t="str">
        <f>'S1'!K4</f>
        <v>E.S</v>
      </c>
      <c r="M4" s="94" t="str">
        <f>'S1'!L4</f>
        <v>Moral Edu</v>
      </c>
      <c r="N4" s="94" t="str">
        <f>'S1'!M4</f>
        <v>Art</v>
      </c>
      <c r="O4" s="94" t="str">
        <f>'S1'!N4</f>
        <v>HPE</v>
      </c>
      <c r="P4" s="184"/>
      <c r="Q4" s="190"/>
      <c r="R4" s="184"/>
      <c r="S4" s="192"/>
      <c r="T4" s="96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</row>
    <row r="5" spans="1:37" ht="18" customHeight="1">
      <c r="B5" s="184">
        <v>1</v>
      </c>
      <c r="C5" s="200">
        <f>'S1'!C5</f>
        <v>0</v>
      </c>
      <c r="D5" s="193" t="str">
        <f>Ave!C5</f>
        <v>ሀኒፋ አብዱረህማን አረጋ</v>
      </c>
      <c r="E5" s="188" t="str">
        <f>'S1'!E5</f>
        <v>F</v>
      </c>
      <c r="F5" s="194">
        <f>'S1'!F5</f>
        <v>7</v>
      </c>
      <c r="G5" s="90" t="s">
        <v>83</v>
      </c>
      <c r="H5" s="63">
        <f>'S1'!G5</f>
        <v>99</v>
      </c>
      <c r="I5" s="63">
        <f>'S1'!H5</f>
        <v>100</v>
      </c>
      <c r="J5" s="64">
        <f>'S1'!I5</f>
        <v>97</v>
      </c>
      <c r="K5" s="63">
        <f>'S1'!J5</f>
        <v>97</v>
      </c>
      <c r="L5" s="63">
        <f>'S1'!K5</f>
        <v>100</v>
      </c>
      <c r="M5" s="63">
        <f>'S1'!L5</f>
        <v>96</v>
      </c>
      <c r="N5" s="63">
        <f>'S1'!M5</f>
        <v>100</v>
      </c>
      <c r="O5" s="63">
        <f>'S1'!N5</f>
        <v>91</v>
      </c>
      <c r="P5" s="63">
        <f>'S1'!P5</f>
        <v>780</v>
      </c>
      <c r="Q5" s="131">
        <f>'S1'!Q5</f>
        <v>97.5</v>
      </c>
      <c r="R5" s="63">
        <f>'S1'!R5</f>
        <v>2</v>
      </c>
      <c r="S5" s="176" t="str">
        <f>Ave!Q5</f>
        <v>ተዛውራለች</v>
      </c>
    </row>
    <row r="6" spans="1:37" ht="18" customHeight="1">
      <c r="B6" s="184"/>
      <c r="C6" s="201"/>
      <c r="D6" s="193"/>
      <c r="E6" s="188"/>
      <c r="F6" s="194"/>
      <c r="G6" s="90" t="s">
        <v>84</v>
      </c>
      <c r="H6" s="63">
        <f>'S2'!G5</f>
        <v>100</v>
      </c>
      <c r="I6" s="63">
        <f>'S2'!H5</f>
        <v>100</v>
      </c>
      <c r="J6" s="64">
        <f>'S2'!I5</f>
        <v>98</v>
      </c>
      <c r="K6" s="63">
        <f>'S2'!J5</f>
        <v>99</v>
      </c>
      <c r="L6" s="63">
        <f>'S2'!K5</f>
        <v>96</v>
      </c>
      <c r="M6" s="63">
        <f>'S2'!L5</f>
        <v>93</v>
      </c>
      <c r="N6" s="63">
        <f>'S2'!M5</f>
        <v>100</v>
      </c>
      <c r="O6" s="63">
        <f>'S2'!N5</f>
        <v>99</v>
      </c>
      <c r="P6" s="63">
        <f>'S2'!P5</f>
        <v>785</v>
      </c>
      <c r="Q6" s="131">
        <f>'S2'!Q5</f>
        <v>98.125</v>
      </c>
      <c r="R6" s="63">
        <f>'S2'!R5</f>
        <v>1</v>
      </c>
      <c r="S6" s="177"/>
    </row>
    <row r="7" spans="1:37" s="60" customFormat="1" ht="18" customHeight="1">
      <c r="B7" s="184"/>
      <c r="C7" s="202"/>
      <c r="D7" s="193"/>
      <c r="E7" s="188"/>
      <c r="F7" s="194"/>
      <c r="G7" s="91" t="s">
        <v>18</v>
      </c>
      <c r="H7" s="65">
        <f>Ave!F5</f>
        <v>99.5</v>
      </c>
      <c r="I7" s="65">
        <f>Ave!G5</f>
        <v>100</v>
      </c>
      <c r="J7" s="66">
        <f>Ave!H5</f>
        <v>97.5</v>
      </c>
      <c r="K7" s="65">
        <f>Ave!I5</f>
        <v>98</v>
      </c>
      <c r="L7" s="65">
        <f>Ave!J5</f>
        <v>98</v>
      </c>
      <c r="M7" s="65">
        <f>Ave!K5</f>
        <v>94.5</v>
      </c>
      <c r="N7" s="65">
        <f>Ave!L5</f>
        <v>100</v>
      </c>
      <c r="O7" s="65">
        <f>Ave!M5</f>
        <v>95</v>
      </c>
      <c r="P7" s="65">
        <f>Ave!N5</f>
        <v>782.5</v>
      </c>
      <c r="Q7" s="132">
        <f>Ave!O5</f>
        <v>97.8125</v>
      </c>
      <c r="R7" s="65">
        <f>Ave!P5</f>
        <v>1</v>
      </c>
      <c r="S7" s="178"/>
      <c r="T7" s="61"/>
    </row>
    <row r="8" spans="1:37" ht="18" customHeight="1">
      <c r="B8" s="184">
        <v>2</v>
      </c>
      <c r="C8" s="200">
        <f>'S1'!C6</f>
        <v>0</v>
      </c>
      <c r="D8" s="203" t="str">
        <f>Ave!C6</f>
        <v>ሀያት አህመድ ጌታሁን</v>
      </c>
      <c r="E8" s="188" t="str">
        <f>'S1'!E6</f>
        <v>F</v>
      </c>
      <c r="F8" s="194">
        <f>'S1'!F6</f>
        <v>7</v>
      </c>
      <c r="G8" s="90" t="s">
        <v>83</v>
      </c>
      <c r="H8" s="63">
        <f>'S1'!G6</f>
        <v>62</v>
      </c>
      <c r="I8" s="63">
        <f>'S1'!H6</f>
        <v>80</v>
      </c>
      <c r="J8" s="64">
        <f>'S1'!I6</f>
        <v>65</v>
      </c>
      <c r="K8" s="63">
        <f>'S1'!J6</f>
        <v>58</v>
      </c>
      <c r="L8" s="63">
        <f>'S1'!K6</f>
        <v>61</v>
      </c>
      <c r="M8" s="63">
        <f>'S1'!L6</f>
        <v>75</v>
      </c>
      <c r="N8" s="63">
        <f>'S1'!M6</f>
        <v>80</v>
      </c>
      <c r="O8" s="63">
        <f>'S1'!N6</f>
        <v>85</v>
      </c>
      <c r="P8" s="63">
        <f>'S1'!P6</f>
        <v>566</v>
      </c>
      <c r="Q8" s="131">
        <f>'S1'!Q6</f>
        <v>70.75</v>
      </c>
      <c r="R8" s="63">
        <f>'S1'!R6</f>
        <v>34</v>
      </c>
      <c r="S8" s="176" t="str">
        <f>Ave!Q6</f>
        <v>ተዛውራለች</v>
      </c>
    </row>
    <row r="9" spans="1:37" ht="18" customHeight="1">
      <c r="B9" s="184"/>
      <c r="C9" s="201"/>
      <c r="D9" s="204"/>
      <c r="E9" s="188"/>
      <c r="F9" s="194"/>
      <c r="G9" s="90" t="s">
        <v>84</v>
      </c>
      <c r="H9" s="63">
        <f>'S2'!G6</f>
        <v>63</v>
      </c>
      <c r="I9" s="63">
        <f>'S2'!H6</f>
        <v>64</v>
      </c>
      <c r="J9" s="64">
        <f>'S2'!I6</f>
        <v>62</v>
      </c>
      <c r="K9" s="63">
        <f>'S2'!J6</f>
        <v>62</v>
      </c>
      <c r="L9" s="63">
        <f>'S2'!K6</f>
        <v>72</v>
      </c>
      <c r="M9" s="63">
        <f>'S2'!L6</f>
        <v>67</v>
      </c>
      <c r="N9" s="63">
        <f>'S2'!M6</f>
        <v>85</v>
      </c>
      <c r="O9" s="63">
        <f>'S2'!N6</f>
        <v>89</v>
      </c>
      <c r="P9" s="63">
        <f>'S2'!P6</f>
        <v>564</v>
      </c>
      <c r="Q9" s="131">
        <f>'S2'!Q6</f>
        <v>70.5</v>
      </c>
      <c r="R9" s="63">
        <f>'S2'!R6</f>
        <v>26</v>
      </c>
      <c r="S9" s="177"/>
    </row>
    <row r="10" spans="1:37" s="60" customFormat="1" ht="18" customHeight="1">
      <c r="B10" s="184"/>
      <c r="C10" s="202"/>
      <c r="D10" s="205"/>
      <c r="E10" s="188"/>
      <c r="F10" s="194"/>
      <c r="G10" s="91" t="s">
        <v>18</v>
      </c>
      <c r="H10" s="65">
        <f>Ave!F6</f>
        <v>62.5</v>
      </c>
      <c r="I10" s="65">
        <f>Ave!G6</f>
        <v>72</v>
      </c>
      <c r="J10" s="66">
        <f>Ave!H6</f>
        <v>63.5</v>
      </c>
      <c r="K10" s="65">
        <f>Ave!I6</f>
        <v>60</v>
      </c>
      <c r="L10" s="65">
        <f>Ave!J6</f>
        <v>66.5</v>
      </c>
      <c r="M10" s="65">
        <f>Ave!K6</f>
        <v>71</v>
      </c>
      <c r="N10" s="65">
        <f>Ave!L6</f>
        <v>82.5</v>
      </c>
      <c r="O10" s="65">
        <f>Ave!M6</f>
        <v>87</v>
      </c>
      <c r="P10" s="65">
        <f>Ave!N6</f>
        <v>565</v>
      </c>
      <c r="Q10" s="132">
        <f>Ave!O6</f>
        <v>70.625</v>
      </c>
      <c r="R10" s="65">
        <f>Ave!P6</f>
        <v>30</v>
      </c>
      <c r="S10" s="178"/>
      <c r="T10" s="61"/>
    </row>
    <row r="11" spans="1:37" ht="18" customHeight="1">
      <c r="B11" s="184">
        <v>3</v>
      </c>
      <c r="C11" s="200">
        <f>'S1'!C7</f>
        <v>0</v>
      </c>
      <c r="D11" s="203" t="str">
        <f>Ave!C7</f>
        <v>ሀያት ጀማል አብዱ</v>
      </c>
      <c r="E11" s="188" t="str">
        <f>'S1'!E7</f>
        <v>F</v>
      </c>
      <c r="F11" s="194">
        <f>'S1'!F7</f>
        <v>7</v>
      </c>
      <c r="G11" s="90" t="s">
        <v>83</v>
      </c>
      <c r="H11" s="63">
        <f>'S1'!G7</f>
        <v>84</v>
      </c>
      <c r="I11" s="63">
        <f>'S1'!H7</f>
        <v>83</v>
      </c>
      <c r="J11" s="64">
        <f>'S1'!I7</f>
        <v>96</v>
      </c>
      <c r="K11" s="63">
        <f>'S1'!J7</f>
        <v>73</v>
      </c>
      <c r="L11" s="63">
        <f>'S1'!K7</f>
        <v>86</v>
      </c>
      <c r="M11" s="63">
        <f>'S1'!L7</f>
        <v>92</v>
      </c>
      <c r="N11" s="63">
        <f>'S1'!M7</f>
        <v>92</v>
      </c>
      <c r="O11" s="63">
        <f>'S1'!N7</f>
        <v>83</v>
      </c>
      <c r="P11" s="63">
        <f>'S1'!P7</f>
        <v>689</v>
      </c>
      <c r="Q11" s="131">
        <f>'S1'!Q7</f>
        <v>86.125</v>
      </c>
      <c r="R11" s="63">
        <f>'S1'!R7</f>
        <v>11</v>
      </c>
      <c r="S11" s="176" t="str">
        <f>Ave!Q7</f>
        <v>ተዛውራለች</v>
      </c>
    </row>
    <row r="12" spans="1:37" ht="18" customHeight="1">
      <c r="B12" s="184"/>
      <c r="C12" s="201"/>
      <c r="D12" s="204"/>
      <c r="E12" s="188"/>
      <c r="F12" s="194"/>
      <c r="G12" s="90" t="s">
        <v>84</v>
      </c>
      <c r="H12" s="63">
        <f>'S2'!G7</f>
        <v>92</v>
      </c>
      <c r="I12" s="63">
        <f>'S2'!H7</f>
        <v>68</v>
      </c>
      <c r="J12" s="64">
        <f>'S2'!I7</f>
        <v>95</v>
      </c>
      <c r="K12" s="63">
        <f>'S2'!J7</f>
        <v>80</v>
      </c>
      <c r="L12" s="63">
        <f>'S2'!K7</f>
        <v>96</v>
      </c>
      <c r="M12" s="63">
        <f>'S2'!L7</f>
        <v>94</v>
      </c>
      <c r="N12" s="63">
        <f>'S2'!M7</f>
        <v>93</v>
      </c>
      <c r="O12" s="63">
        <f>'S2'!N7</f>
        <v>84</v>
      </c>
      <c r="P12" s="63">
        <f>'S2'!P7</f>
        <v>702</v>
      </c>
      <c r="Q12" s="131">
        <f>'S2'!Q7</f>
        <v>87.75</v>
      </c>
      <c r="R12" s="63">
        <f>'S2'!R7</f>
        <v>6</v>
      </c>
      <c r="S12" s="177"/>
    </row>
    <row r="13" spans="1:37" s="60" customFormat="1" ht="18" customHeight="1">
      <c r="B13" s="184"/>
      <c r="C13" s="202"/>
      <c r="D13" s="205"/>
      <c r="E13" s="188"/>
      <c r="F13" s="194"/>
      <c r="G13" s="91" t="s">
        <v>18</v>
      </c>
      <c r="H13" s="65">
        <f>Ave!F7</f>
        <v>88</v>
      </c>
      <c r="I13" s="65">
        <f>Ave!G7</f>
        <v>75.5</v>
      </c>
      <c r="J13" s="66">
        <f>Ave!H7</f>
        <v>95.5</v>
      </c>
      <c r="K13" s="65">
        <f>Ave!I7</f>
        <v>76.5</v>
      </c>
      <c r="L13" s="65">
        <f>Ave!J7</f>
        <v>91</v>
      </c>
      <c r="M13" s="65">
        <f>Ave!K7</f>
        <v>93</v>
      </c>
      <c r="N13" s="65">
        <f>Ave!L7</f>
        <v>92.5</v>
      </c>
      <c r="O13" s="65">
        <f>Ave!M7</f>
        <v>83.5</v>
      </c>
      <c r="P13" s="65">
        <f>Ave!N7</f>
        <v>695.5</v>
      </c>
      <c r="Q13" s="132">
        <f>Ave!O7</f>
        <v>86.9375</v>
      </c>
      <c r="R13" s="65">
        <f>Ave!P7</f>
        <v>7</v>
      </c>
      <c r="S13" s="178"/>
      <c r="T13" s="61"/>
    </row>
    <row r="14" spans="1:37" ht="18" customHeight="1">
      <c r="B14" s="184">
        <v>4</v>
      </c>
      <c r="C14" s="200">
        <f>'S1'!C8</f>
        <v>0</v>
      </c>
      <c r="D14" s="203" t="str">
        <f>Ave!C8</f>
        <v>መንሱር እሸቱ ይመር</v>
      </c>
      <c r="E14" s="188" t="str">
        <f>'S1'!E8</f>
        <v>M</v>
      </c>
      <c r="F14" s="194">
        <f>'S1'!F8</f>
        <v>7</v>
      </c>
      <c r="G14" s="90" t="s">
        <v>83</v>
      </c>
      <c r="H14" s="63">
        <f>'S1'!G8</f>
        <v>93</v>
      </c>
      <c r="I14" s="63">
        <f>'S1'!H8</f>
        <v>91</v>
      </c>
      <c r="J14" s="64">
        <f>'S1'!I8</f>
        <v>93</v>
      </c>
      <c r="K14" s="63">
        <f>'S1'!J8</f>
        <v>83</v>
      </c>
      <c r="L14" s="63">
        <f>'S1'!K8</f>
        <v>94</v>
      </c>
      <c r="M14" s="63">
        <f>'S1'!L8</f>
        <v>86</v>
      </c>
      <c r="N14" s="63">
        <f>'S1'!M8</f>
        <v>87</v>
      </c>
      <c r="O14" s="63">
        <f>'S1'!N8</f>
        <v>86</v>
      </c>
      <c r="P14" s="63">
        <f>'S1'!P8</f>
        <v>713</v>
      </c>
      <c r="Q14" s="131">
        <f>'S1'!Q8</f>
        <v>89.125</v>
      </c>
      <c r="R14" s="63">
        <f>'S1'!R8</f>
        <v>7</v>
      </c>
      <c r="S14" s="176" t="str">
        <f>Ave!Q8</f>
        <v>ተዛውሯል</v>
      </c>
    </row>
    <row r="15" spans="1:37" ht="18" customHeight="1">
      <c r="B15" s="184"/>
      <c r="C15" s="201"/>
      <c r="D15" s="204"/>
      <c r="E15" s="188"/>
      <c r="F15" s="194"/>
      <c r="G15" s="90" t="s">
        <v>84</v>
      </c>
      <c r="H15" s="63">
        <f>'S2'!G8</f>
        <v>88</v>
      </c>
      <c r="I15" s="63">
        <f>'S2'!H8</f>
        <v>69</v>
      </c>
      <c r="J15" s="64">
        <f>'S2'!I8</f>
        <v>78</v>
      </c>
      <c r="K15" s="63">
        <f>'S2'!J8</f>
        <v>74</v>
      </c>
      <c r="L15" s="63">
        <f>'S2'!K8</f>
        <v>83</v>
      </c>
      <c r="M15" s="63">
        <f>'S2'!L8</f>
        <v>85</v>
      </c>
      <c r="N15" s="63">
        <f>'S2'!M8</f>
        <v>86</v>
      </c>
      <c r="O15" s="63">
        <f>'S2'!N8</f>
        <v>92</v>
      </c>
      <c r="P15" s="63">
        <f>'S2'!P8</f>
        <v>655</v>
      </c>
      <c r="Q15" s="131">
        <f>'S2'!Q8</f>
        <v>81.875</v>
      </c>
      <c r="R15" s="63">
        <f>'S2'!R8</f>
        <v>10</v>
      </c>
      <c r="S15" s="177"/>
    </row>
    <row r="16" spans="1:37" s="60" customFormat="1" ht="18" customHeight="1">
      <c r="B16" s="184"/>
      <c r="C16" s="202"/>
      <c r="D16" s="205"/>
      <c r="E16" s="188"/>
      <c r="F16" s="194"/>
      <c r="G16" s="91" t="s">
        <v>18</v>
      </c>
      <c r="H16" s="65">
        <f>Ave!F8</f>
        <v>90.5</v>
      </c>
      <c r="I16" s="65">
        <f>Ave!G8</f>
        <v>80</v>
      </c>
      <c r="J16" s="66">
        <f>Ave!H8</f>
        <v>85.5</v>
      </c>
      <c r="K16" s="65">
        <f>Ave!I8</f>
        <v>78.5</v>
      </c>
      <c r="L16" s="65">
        <f>Ave!J8</f>
        <v>88.5</v>
      </c>
      <c r="M16" s="65">
        <f>Ave!K8</f>
        <v>85.5</v>
      </c>
      <c r="N16" s="65">
        <f>Ave!L8</f>
        <v>86.5</v>
      </c>
      <c r="O16" s="65">
        <f>Ave!M8</f>
        <v>89</v>
      </c>
      <c r="P16" s="65">
        <f>Ave!N8</f>
        <v>684</v>
      </c>
      <c r="Q16" s="132">
        <f>Ave!O8</f>
        <v>85.5</v>
      </c>
      <c r="R16" s="65">
        <f>Ave!P8</f>
        <v>10</v>
      </c>
      <c r="S16" s="178"/>
      <c r="T16" s="61"/>
    </row>
    <row r="17" spans="2:22" ht="18" customHeight="1">
      <c r="B17" s="184">
        <v>5</v>
      </c>
      <c r="C17" s="200">
        <f>'S1'!C9</f>
        <v>0</v>
      </c>
      <c r="D17" s="203" t="str">
        <f>Ave!C9</f>
        <v>ሙሀመድ ሚስባህ ሙሀመድ</v>
      </c>
      <c r="E17" s="188" t="str">
        <f>'S1'!E9</f>
        <v>M</v>
      </c>
      <c r="F17" s="194">
        <f>'S1'!F9</f>
        <v>7</v>
      </c>
      <c r="G17" s="90" t="s">
        <v>83</v>
      </c>
      <c r="H17" s="63">
        <f>'S1'!G9</f>
        <v>59</v>
      </c>
      <c r="I17" s="63">
        <f>'S1'!H9</f>
        <v>71</v>
      </c>
      <c r="J17" s="64">
        <f>'S1'!I9</f>
        <v>81</v>
      </c>
      <c r="K17" s="63">
        <f>'S1'!J9</f>
        <v>62</v>
      </c>
      <c r="L17" s="63">
        <f>'S1'!K9</f>
        <v>44</v>
      </c>
      <c r="M17" s="63">
        <f>'S1'!L9</f>
        <v>64</v>
      </c>
      <c r="N17" s="63">
        <f>'S1'!M9</f>
        <v>87</v>
      </c>
      <c r="O17" s="63">
        <f>'S1'!N9</f>
        <v>55</v>
      </c>
      <c r="P17" s="63">
        <f>'S1'!P9</f>
        <v>523</v>
      </c>
      <c r="Q17" s="131">
        <f>'S1'!Q9</f>
        <v>65.375</v>
      </c>
      <c r="R17" s="63">
        <f>'S1'!R9</f>
        <v>41</v>
      </c>
      <c r="S17" s="176" t="str">
        <f>Ave!Q9</f>
        <v>ተዛውሯል</v>
      </c>
    </row>
    <row r="18" spans="2:22" ht="18" customHeight="1">
      <c r="B18" s="184"/>
      <c r="C18" s="201"/>
      <c r="D18" s="204"/>
      <c r="E18" s="188"/>
      <c r="F18" s="194"/>
      <c r="G18" s="90" t="s">
        <v>84</v>
      </c>
      <c r="H18" s="63">
        <f>'S2'!G9</f>
        <v>45</v>
      </c>
      <c r="I18" s="63">
        <f>'S2'!H9</f>
        <v>55</v>
      </c>
      <c r="J18" s="64">
        <f>'S2'!I9</f>
        <v>72</v>
      </c>
      <c r="K18" s="63">
        <f>'S2'!J9</f>
        <v>52</v>
      </c>
      <c r="L18" s="63">
        <f>'S2'!K9</f>
        <v>56</v>
      </c>
      <c r="M18" s="63">
        <f>'S2'!L9</f>
        <v>57</v>
      </c>
      <c r="N18" s="63">
        <f>'S2'!M9</f>
        <v>60</v>
      </c>
      <c r="O18" s="63">
        <f>'S2'!N9</f>
        <v>61</v>
      </c>
      <c r="P18" s="63">
        <f>'S2'!P9</f>
        <v>458</v>
      </c>
      <c r="Q18" s="131">
        <f>'S2'!Q9</f>
        <v>57.25</v>
      </c>
      <c r="R18" s="63">
        <f>'S2'!R9</f>
        <v>47</v>
      </c>
      <c r="S18" s="177"/>
    </row>
    <row r="19" spans="2:22" s="60" customFormat="1" ht="18" customHeight="1">
      <c r="B19" s="184"/>
      <c r="C19" s="202"/>
      <c r="D19" s="205"/>
      <c r="E19" s="188"/>
      <c r="F19" s="194"/>
      <c r="G19" s="91" t="s">
        <v>18</v>
      </c>
      <c r="H19" s="65">
        <f>Ave!F9</f>
        <v>52</v>
      </c>
      <c r="I19" s="65">
        <f>Ave!G9</f>
        <v>63</v>
      </c>
      <c r="J19" s="66">
        <f>Ave!H9</f>
        <v>76.5</v>
      </c>
      <c r="K19" s="65">
        <f>Ave!I9</f>
        <v>57</v>
      </c>
      <c r="L19" s="65">
        <f>Ave!J9</f>
        <v>50</v>
      </c>
      <c r="M19" s="65">
        <f>Ave!K9</f>
        <v>60.5</v>
      </c>
      <c r="N19" s="65">
        <f>Ave!L9</f>
        <v>73.5</v>
      </c>
      <c r="O19" s="65">
        <f>Ave!M9</f>
        <v>58</v>
      </c>
      <c r="P19" s="65">
        <f>Ave!N9</f>
        <v>490.5</v>
      </c>
      <c r="Q19" s="132">
        <f>Ave!O9</f>
        <v>61.3125</v>
      </c>
      <c r="R19" s="65">
        <f>Ave!P9</f>
        <v>44</v>
      </c>
      <c r="S19" s="178"/>
      <c r="T19" s="61"/>
    </row>
    <row r="20" spans="2:22" ht="18" customHeight="1">
      <c r="B20" s="184">
        <v>6</v>
      </c>
      <c r="C20" s="200">
        <f>'S1'!C10</f>
        <v>0</v>
      </c>
      <c r="D20" s="203" t="str">
        <f>Ave!C10</f>
        <v>ሙሀመድ አህመድ ሙሀመድ</v>
      </c>
      <c r="E20" s="188" t="str">
        <f>'S1'!E10</f>
        <v>M</v>
      </c>
      <c r="F20" s="194">
        <f>'S1'!F10</f>
        <v>7</v>
      </c>
      <c r="G20" s="90" t="s">
        <v>83</v>
      </c>
      <c r="H20" s="63">
        <f>'S1'!G10</f>
        <v>84</v>
      </c>
      <c r="I20" s="63">
        <f>'S1'!H10</f>
        <v>94</v>
      </c>
      <c r="J20" s="64">
        <f>'S1'!I10</f>
        <v>96</v>
      </c>
      <c r="K20" s="63">
        <f>'S1'!J10</f>
        <v>76</v>
      </c>
      <c r="L20" s="63">
        <f>'S1'!K10</f>
        <v>96</v>
      </c>
      <c r="M20" s="63">
        <f>'S1'!L10</f>
        <v>84</v>
      </c>
      <c r="N20" s="63">
        <f>'S1'!M10</f>
        <v>86</v>
      </c>
      <c r="O20" s="63">
        <f>'S1'!N10</f>
        <v>100</v>
      </c>
      <c r="P20" s="63">
        <f>'S1'!P10</f>
        <v>716</v>
      </c>
      <c r="Q20" s="131">
        <f>'S1'!Q10</f>
        <v>89.5</v>
      </c>
      <c r="R20" s="63">
        <f>'S1'!R10</f>
        <v>6</v>
      </c>
      <c r="S20" s="176" t="str">
        <f>Ave!Q10</f>
        <v>ተዛውሯል</v>
      </c>
    </row>
    <row r="21" spans="2:22" ht="18" customHeight="1">
      <c r="B21" s="184"/>
      <c r="C21" s="201"/>
      <c r="D21" s="204"/>
      <c r="E21" s="188"/>
      <c r="F21" s="194"/>
      <c r="G21" s="90" t="s">
        <v>84</v>
      </c>
      <c r="H21" s="63">
        <f>'S2'!G10</f>
        <v>84</v>
      </c>
      <c r="I21" s="63">
        <f>'S2'!H10</f>
        <v>77</v>
      </c>
      <c r="J21" s="64">
        <f>'S2'!I10</f>
        <v>94</v>
      </c>
      <c r="K21" s="63">
        <f>'S2'!J10</f>
        <v>70</v>
      </c>
      <c r="L21" s="63">
        <f>'S2'!K10</f>
        <v>88</v>
      </c>
      <c r="M21" s="63">
        <f>'S2'!L10</f>
        <v>80</v>
      </c>
      <c r="N21" s="63">
        <f>'S2'!M10</f>
        <v>85</v>
      </c>
      <c r="O21" s="63">
        <f>'S2'!N10</f>
        <v>100</v>
      </c>
      <c r="P21" s="63">
        <f>'S2'!P10</f>
        <v>678</v>
      </c>
      <c r="Q21" s="131">
        <f>'S2'!Q10</f>
        <v>84.75</v>
      </c>
      <c r="R21" s="63">
        <f>'S2'!R10</f>
        <v>8</v>
      </c>
      <c r="S21" s="177"/>
    </row>
    <row r="22" spans="2:22" s="60" customFormat="1" ht="18" customHeight="1">
      <c r="B22" s="184"/>
      <c r="C22" s="202"/>
      <c r="D22" s="205"/>
      <c r="E22" s="188"/>
      <c r="F22" s="194"/>
      <c r="G22" s="91" t="s">
        <v>18</v>
      </c>
      <c r="H22" s="65">
        <f>Ave!F10</f>
        <v>84</v>
      </c>
      <c r="I22" s="65">
        <f>Ave!G10</f>
        <v>85.5</v>
      </c>
      <c r="J22" s="66">
        <f>Ave!H10</f>
        <v>95</v>
      </c>
      <c r="K22" s="65">
        <f>Ave!I10</f>
        <v>73</v>
      </c>
      <c r="L22" s="65">
        <f>Ave!J10</f>
        <v>92</v>
      </c>
      <c r="M22" s="65">
        <f>Ave!K10</f>
        <v>82</v>
      </c>
      <c r="N22" s="65">
        <f>Ave!L10</f>
        <v>85.5</v>
      </c>
      <c r="O22" s="65">
        <f>Ave!M10</f>
        <v>100</v>
      </c>
      <c r="P22" s="65">
        <f>Ave!N10</f>
        <v>697</v>
      </c>
      <c r="Q22" s="132">
        <f>Ave!O10</f>
        <v>87.125</v>
      </c>
      <c r="R22" s="65">
        <f>Ave!P10</f>
        <v>6</v>
      </c>
      <c r="S22" s="178"/>
      <c r="T22" s="61"/>
    </row>
    <row r="23" spans="2:22" ht="18" customHeight="1">
      <c r="B23" s="184">
        <v>7</v>
      </c>
      <c r="C23" s="200">
        <f>'S1'!C11</f>
        <v>7</v>
      </c>
      <c r="D23" s="203" t="str">
        <f>Ave!C11</f>
        <v>ሙባረክ ሀሰን ይመር</v>
      </c>
      <c r="E23" s="188" t="str">
        <f>'S1'!E11</f>
        <v>M</v>
      </c>
      <c r="F23" s="194">
        <f>'S1'!F11</f>
        <v>7</v>
      </c>
      <c r="G23" s="90" t="s">
        <v>83</v>
      </c>
      <c r="H23" s="63">
        <f>'S1'!G11</f>
        <v>50</v>
      </c>
      <c r="I23" s="63">
        <f>'S1'!H11</f>
        <v>74</v>
      </c>
      <c r="J23" s="64">
        <f>'S1'!I11</f>
        <v>40</v>
      </c>
      <c r="K23" s="63">
        <f>'S1'!J11</f>
        <v>64</v>
      </c>
      <c r="L23" s="63">
        <f>'S1'!K11</f>
        <v>69</v>
      </c>
      <c r="M23" s="63">
        <f>'S1'!L11</f>
        <v>45</v>
      </c>
      <c r="N23" s="63">
        <f>'S1'!M11</f>
        <v>76</v>
      </c>
      <c r="O23" s="63">
        <f>'S1'!N11</f>
        <v>89</v>
      </c>
      <c r="P23" s="63">
        <f>'S1'!P11</f>
        <v>507</v>
      </c>
      <c r="Q23" s="131">
        <f>'S1'!Q11</f>
        <v>63.375</v>
      </c>
      <c r="R23" s="63">
        <f>'S1'!R11</f>
        <v>44</v>
      </c>
      <c r="S23" s="176" t="str">
        <f>Ave!Q11</f>
        <v>ተዛውሯል</v>
      </c>
    </row>
    <row r="24" spans="2:22" ht="18" customHeight="1">
      <c r="B24" s="184"/>
      <c r="C24" s="201"/>
      <c r="D24" s="204"/>
      <c r="E24" s="188"/>
      <c r="F24" s="194"/>
      <c r="G24" s="90" t="s">
        <v>84</v>
      </c>
      <c r="H24" s="63">
        <f>'S2'!G11</f>
        <v>56</v>
      </c>
      <c r="I24" s="63">
        <f>'S2'!H11</f>
        <v>63</v>
      </c>
      <c r="J24" s="64">
        <f>'S2'!I11</f>
        <v>60</v>
      </c>
      <c r="K24" s="63">
        <f>'S2'!J11</f>
        <v>52</v>
      </c>
      <c r="L24" s="63">
        <f>'S2'!K11</f>
        <v>66</v>
      </c>
      <c r="M24" s="63">
        <f>'S2'!L11</f>
        <v>45</v>
      </c>
      <c r="N24" s="63">
        <f>'S2'!M11</f>
        <v>80</v>
      </c>
      <c r="O24" s="63">
        <f>'S2'!N11</f>
        <v>92</v>
      </c>
      <c r="P24" s="63">
        <f>'S2'!P11</f>
        <v>514</v>
      </c>
      <c r="Q24" s="131">
        <f>'S2'!Q11</f>
        <v>64.25</v>
      </c>
      <c r="R24" s="63">
        <f>'S2'!R11</f>
        <v>38</v>
      </c>
      <c r="S24" s="177"/>
    </row>
    <row r="25" spans="2:22" s="60" customFormat="1" ht="18" customHeight="1">
      <c r="B25" s="184"/>
      <c r="C25" s="202"/>
      <c r="D25" s="205"/>
      <c r="E25" s="188"/>
      <c r="F25" s="194"/>
      <c r="G25" s="91" t="s">
        <v>18</v>
      </c>
      <c r="H25" s="65">
        <f>Ave!F11</f>
        <v>53</v>
      </c>
      <c r="I25" s="65">
        <f>Ave!G11</f>
        <v>68.5</v>
      </c>
      <c r="J25" s="66">
        <f>Ave!H11</f>
        <v>50</v>
      </c>
      <c r="K25" s="65">
        <f>Ave!I11</f>
        <v>58</v>
      </c>
      <c r="L25" s="65">
        <f>Ave!J11</f>
        <v>67.5</v>
      </c>
      <c r="M25" s="65">
        <f>Ave!K11</f>
        <v>45</v>
      </c>
      <c r="N25" s="65">
        <f>Ave!L11</f>
        <v>78</v>
      </c>
      <c r="O25" s="65">
        <f>Ave!M11</f>
        <v>90.5</v>
      </c>
      <c r="P25" s="65">
        <f>Ave!N11</f>
        <v>510.5</v>
      </c>
      <c r="Q25" s="132">
        <f>Ave!O11</f>
        <v>63.8125</v>
      </c>
      <c r="R25" s="65">
        <f>Ave!P11</f>
        <v>41</v>
      </c>
      <c r="S25" s="178"/>
      <c r="T25" s="61"/>
    </row>
    <row r="26" spans="2:22" ht="18" customHeight="1">
      <c r="B26" s="184">
        <v>8</v>
      </c>
      <c r="C26" s="200">
        <f>'S1'!C12</f>
        <v>8</v>
      </c>
      <c r="D26" s="203" t="str">
        <f>Ave!C12</f>
        <v>ሙዓዝ ኑረድን ሲራጅ</v>
      </c>
      <c r="E26" s="188" t="str">
        <f>'S1'!E12</f>
        <v>M</v>
      </c>
      <c r="F26" s="194">
        <f>'S1'!F12</f>
        <v>7</v>
      </c>
      <c r="G26" s="90" t="s">
        <v>83</v>
      </c>
      <c r="H26" s="63">
        <f>'S1'!G12</f>
        <v>84</v>
      </c>
      <c r="I26" s="63">
        <f>'S1'!H12</f>
        <v>88</v>
      </c>
      <c r="J26" s="64">
        <f>'S1'!I12</f>
        <v>94</v>
      </c>
      <c r="K26" s="63">
        <f>'S1'!J12</f>
        <v>79</v>
      </c>
      <c r="L26" s="63">
        <f>'S1'!K12</f>
        <v>81</v>
      </c>
      <c r="M26" s="63">
        <f>'S1'!L12</f>
        <v>74</v>
      </c>
      <c r="N26" s="63">
        <f>'S1'!M12</f>
        <v>79</v>
      </c>
      <c r="O26" s="63">
        <f>'S1'!N12</f>
        <v>94</v>
      </c>
      <c r="P26" s="63">
        <f>'S1'!P12</f>
        <v>673</v>
      </c>
      <c r="Q26" s="131">
        <f>'S1'!Q12</f>
        <v>84.125</v>
      </c>
      <c r="R26" s="63">
        <f>'S1'!R12</f>
        <v>14</v>
      </c>
      <c r="S26" s="208" t="str">
        <f>Ave!Q12</f>
        <v>ተዛውሯል</v>
      </c>
    </row>
    <row r="27" spans="2:22" ht="18" customHeight="1">
      <c r="B27" s="184"/>
      <c r="C27" s="201"/>
      <c r="D27" s="204"/>
      <c r="E27" s="188"/>
      <c r="F27" s="194"/>
      <c r="G27" s="90" t="s">
        <v>84</v>
      </c>
      <c r="H27" s="63">
        <f>'S2'!G12</f>
        <v>75</v>
      </c>
      <c r="I27" s="63">
        <f>'S2'!H12</f>
        <v>81</v>
      </c>
      <c r="J27" s="64">
        <f>'S2'!I12</f>
        <v>83</v>
      </c>
      <c r="K27" s="63">
        <f>'S2'!J12</f>
        <v>73</v>
      </c>
      <c r="L27" s="63">
        <f>'S2'!K12</f>
        <v>91</v>
      </c>
      <c r="M27" s="63">
        <f>'S2'!L12</f>
        <v>73</v>
      </c>
      <c r="N27" s="63">
        <f>'S2'!M12</f>
        <v>67</v>
      </c>
      <c r="O27" s="63">
        <f>'S2'!N12</f>
        <v>98</v>
      </c>
      <c r="P27" s="63">
        <f>'S2'!P12</f>
        <v>641</v>
      </c>
      <c r="Q27" s="131">
        <f>'S2'!Q12</f>
        <v>80.125</v>
      </c>
      <c r="R27" s="63">
        <f>'S2'!R12</f>
        <v>13</v>
      </c>
      <c r="S27" s="209"/>
    </row>
    <row r="28" spans="2:22" s="60" customFormat="1" ht="18" customHeight="1">
      <c r="B28" s="184"/>
      <c r="C28" s="202"/>
      <c r="D28" s="205"/>
      <c r="E28" s="188"/>
      <c r="F28" s="194"/>
      <c r="G28" s="91" t="s">
        <v>18</v>
      </c>
      <c r="H28" s="65">
        <f>Ave!F12</f>
        <v>79.5</v>
      </c>
      <c r="I28" s="65">
        <f>Ave!G12</f>
        <v>84.5</v>
      </c>
      <c r="J28" s="66">
        <f>Ave!H12</f>
        <v>88.5</v>
      </c>
      <c r="K28" s="65">
        <f>Ave!I12</f>
        <v>76</v>
      </c>
      <c r="L28" s="65">
        <f>Ave!J12</f>
        <v>86</v>
      </c>
      <c r="M28" s="65">
        <f>Ave!K12</f>
        <v>73.5</v>
      </c>
      <c r="N28" s="65">
        <f>Ave!L12</f>
        <v>73</v>
      </c>
      <c r="O28" s="65">
        <f>Ave!M12</f>
        <v>96</v>
      </c>
      <c r="P28" s="65">
        <f>Ave!N12</f>
        <v>657</v>
      </c>
      <c r="Q28" s="132">
        <f>Ave!O12</f>
        <v>82.125</v>
      </c>
      <c r="R28" s="65">
        <f>Ave!P12</f>
        <v>13</v>
      </c>
      <c r="S28" s="210"/>
      <c r="T28" s="61"/>
    </row>
    <row r="29" spans="2:22" s="67" customFormat="1" ht="18" customHeight="1">
      <c r="B29" s="68"/>
      <c r="C29" s="68"/>
      <c r="D29" s="88"/>
      <c r="E29" s="88"/>
      <c r="F29" s="88"/>
      <c r="G29" s="88"/>
      <c r="H29" s="68"/>
      <c r="I29" s="68"/>
      <c r="J29" s="69"/>
      <c r="K29" s="68"/>
      <c r="L29" s="68"/>
      <c r="M29" s="68"/>
      <c r="N29" s="68"/>
      <c r="O29" s="68"/>
      <c r="P29" s="68"/>
      <c r="Q29" s="68"/>
      <c r="R29" s="68"/>
      <c r="S29" s="115"/>
      <c r="T29" s="68"/>
      <c r="U29" s="68"/>
      <c r="V29" s="70"/>
    </row>
    <row r="30" spans="2:22" s="67" customFormat="1" ht="18" customHeight="1">
      <c r="B30" s="68"/>
      <c r="C30" s="68"/>
      <c r="D30" s="99" t="s">
        <v>63</v>
      </c>
      <c r="E30" s="88"/>
      <c r="F30" s="98"/>
      <c r="G30" s="88"/>
      <c r="H30" s="174" t="s">
        <v>64</v>
      </c>
      <c r="I30" s="174"/>
      <c r="J30" s="174"/>
      <c r="K30" s="174"/>
      <c r="L30" s="174"/>
      <c r="M30" s="174"/>
      <c r="N30" s="175" t="s">
        <v>65</v>
      </c>
      <c r="O30" s="175"/>
      <c r="P30" s="175"/>
      <c r="Q30" s="175"/>
      <c r="R30" s="175"/>
      <c r="S30" s="175"/>
      <c r="T30" s="175"/>
      <c r="U30" s="175"/>
      <c r="V30" s="70"/>
    </row>
    <row r="31" spans="2:22" s="67" customFormat="1" ht="18" customHeight="1">
      <c r="B31" s="68"/>
      <c r="C31" s="68"/>
      <c r="D31" s="166" t="s">
        <v>66</v>
      </c>
      <c r="E31" s="166"/>
      <c r="F31" s="166"/>
      <c r="G31" s="88"/>
      <c r="H31" s="189" t="s">
        <v>68</v>
      </c>
      <c r="I31" s="189"/>
      <c r="J31" s="189"/>
      <c r="K31" s="189"/>
      <c r="L31" s="189"/>
      <c r="M31" s="189"/>
      <c r="N31" s="68" t="s">
        <v>68</v>
      </c>
      <c r="O31" s="68"/>
      <c r="P31" s="68"/>
      <c r="Q31" s="68"/>
      <c r="R31" s="68"/>
      <c r="S31" s="116"/>
      <c r="T31" s="71"/>
      <c r="U31" s="71"/>
      <c r="V31" s="70"/>
    </row>
    <row r="32" spans="2:22" s="67" customFormat="1" ht="18" customHeight="1">
      <c r="B32" s="68"/>
      <c r="C32" s="68"/>
      <c r="D32" s="166" t="s">
        <v>69</v>
      </c>
      <c r="E32" s="166"/>
      <c r="F32" s="166"/>
      <c r="G32" s="88"/>
      <c r="H32" s="167" t="s">
        <v>70</v>
      </c>
      <c r="I32" s="167"/>
      <c r="J32" s="167"/>
      <c r="K32" s="167"/>
      <c r="L32" s="167"/>
      <c r="M32" s="167"/>
      <c r="N32" s="168" t="s">
        <v>69</v>
      </c>
      <c r="O32" s="168"/>
      <c r="P32" s="168"/>
      <c r="Q32" s="168"/>
      <c r="R32" s="168"/>
      <c r="S32" s="168"/>
      <c r="T32" s="168"/>
      <c r="U32" s="168"/>
      <c r="V32" s="70"/>
    </row>
    <row r="33" spans="2:22" s="67" customFormat="1" ht="18" customHeight="1">
      <c r="B33" s="68"/>
      <c r="C33" s="68"/>
      <c r="D33" s="88"/>
      <c r="E33" s="88"/>
      <c r="F33" s="88"/>
      <c r="G33" s="88"/>
      <c r="H33" s="68"/>
      <c r="I33" s="68"/>
      <c r="J33" s="69"/>
      <c r="K33" s="68"/>
      <c r="L33" s="68"/>
      <c r="M33" s="68"/>
      <c r="N33" s="68"/>
      <c r="O33" s="68"/>
      <c r="P33" s="68"/>
      <c r="Q33" s="68"/>
      <c r="R33" s="68"/>
      <c r="S33" s="115"/>
      <c r="T33" s="68"/>
      <c r="U33" s="68"/>
      <c r="V33" s="70"/>
    </row>
    <row r="34" spans="2:22" s="87" customFormat="1" ht="18" customHeight="1">
      <c r="B34" s="88"/>
      <c r="C34" s="88"/>
      <c r="D34" s="104" t="s">
        <v>20</v>
      </c>
      <c r="E34" s="58" t="s">
        <v>78</v>
      </c>
      <c r="F34" s="88"/>
      <c r="G34" s="88"/>
      <c r="H34" s="88"/>
      <c r="I34" s="88"/>
      <c r="J34" s="105"/>
      <c r="K34" s="88"/>
      <c r="L34" s="88"/>
      <c r="M34" s="88" t="s">
        <v>52</v>
      </c>
      <c r="N34" s="88"/>
      <c r="O34" s="88"/>
      <c r="P34" s="88"/>
      <c r="Q34" s="88"/>
      <c r="R34" s="88"/>
      <c r="S34" s="115"/>
      <c r="T34" s="88"/>
      <c r="U34" s="88"/>
      <c r="V34" s="88"/>
    </row>
    <row r="35" spans="2:22" s="106" customFormat="1" ht="18" customHeight="1">
      <c r="B35" s="88"/>
      <c r="C35" s="88"/>
      <c r="D35" s="88"/>
      <c r="E35" s="88"/>
      <c r="F35" s="88"/>
      <c r="G35" s="88"/>
      <c r="H35" s="88" t="s">
        <v>22</v>
      </c>
      <c r="I35" s="88"/>
      <c r="J35" s="105"/>
      <c r="K35" s="88" t="s">
        <v>23</v>
      </c>
      <c r="L35" s="88"/>
      <c r="M35" s="88"/>
      <c r="N35" s="88"/>
      <c r="O35" s="88"/>
      <c r="P35" s="88"/>
      <c r="Q35" s="88"/>
      <c r="R35" s="88"/>
      <c r="S35" s="115"/>
      <c r="T35" s="88"/>
      <c r="U35" s="88"/>
      <c r="V35" s="107"/>
    </row>
    <row r="36" spans="2:22" s="113" customFormat="1" ht="18" customHeight="1">
      <c r="B36" s="171" t="s">
        <v>0</v>
      </c>
      <c r="C36" s="110"/>
      <c r="D36" s="179" t="s">
        <v>1</v>
      </c>
      <c r="E36" s="179" t="s">
        <v>2</v>
      </c>
      <c r="F36" s="179" t="s">
        <v>3</v>
      </c>
      <c r="G36" s="179" t="s">
        <v>17</v>
      </c>
      <c r="H36" s="181" t="s">
        <v>4</v>
      </c>
      <c r="I36" s="182"/>
      <c r="J36" s="182"/>
      <c r="K36" s="182"/>
      <c r="L36" s="182"/>
      <c r="M36" s="182"/>
      <c r="N36" s="182"/>
      <c r="O36" s="183"/>
      <c r="P36" s="171" t="s">
        <v>26</v>
      </c>
      <c r="Q36" s="171" t="s">
        <v>18</v>
      </c>
      <c r="R36" s="171" t="s">
        <v>6</v>
      </c>
      <c r="S36" s="169" t="s">
        <v>16</v>
      </c>
      <c r="T36" s="111"/>
      <c r="U36" s="111"/>
      <c r="V36" s="112"/>
    </row>
    <row r="37" spans="2:22" s="1" customFormat="1" ht="18" customHeight="1">
      <c r="B37" s="172"/>
      <c r="C37" s="100"/>
      <c r="D37" s="180"/>
      <c r="E37" s="180"/>
      <c r="F37" s="180"/>
      <c r="G37" s="180"/>
      <c r="H37" s="100" t="s">
        <v>7</v>
      </c>
      <c r="I37" s="100" t="s">
        <v>8</v>
      </c>
      <c r="J37" s="101" t="s">
        <v>9</v>
      </c>
      <c r="K37" s="100" t="s">
        <v>10</v>
      </c>
      <c r="L37" s="100" t="s">
        <v>80</v>
      </c>
      <c r="M37" s="100" t="s">
        <v>81</v>
      </c>
      <c r="N37" s="100" t="s">
        <v>12</v>
      </c>
      <c r="O37" s="100" t="s">
        <v>11</v>
      </c>
      <c r="P37" s="172"/>
      <c r="Q37" s="172"/>
      <c r="R37" s="172"/>
      <c r="S37" s="170"/>
      <c r="T37" s="102"/>
      <c r="U37" s="102"/>
      <c r="V37" s="103"/>
    </row>
    <row r="38" spans="2:22" ht="18" customHeight="1">
      <c r="B38" s="184">
        <v>9</v>
      </c>
      <c r="C38" s="198">
        <f>'S1'!C13</f>
        <v>9</v>
      </c>
      <c r="D38" s="185" t="str">
        <f>Ave!C13</f>
        <v>ማሂር ሰኢድ አድማሱ</v>
      </c>
      <c r="E38" s="188" t="str">
        <f>'S1'!E13</f>
        <v>M</v>
      </c>
      <c r="F38" s="188">
        <f>'S1'!F13</f>
        <v>7</v>
      </c>
      <c r="G38" s="90" t="s">
        <v>83</v>
      </c>
      <c r="H38" s="63">
        <f>'S1'!G13</f>
        <v>94</v>
      </c>
      <c r="I38" s="63">
        <f>'S1'!H13</f>
        <v>83</v>
      </c>
      <c r="J38" s="64">
        <f>'S1'!I13</f>
        <v>94</v>
      </c>
      <c r="K38" s="63">
        <f>'S1'!J13</f>
        <v>83</v>
      </c>
      <c r="L38" s="63">
        <f>'S1'!K13</f>
        <v>95</v>
      </c>
      <c r="M38" s="63">
        <f>'S1'!L13</f>
        <v>78</v>
      </c>
      <c r="N38" s="63">
        <f>'S1'!M13</f>
        <v>84</v>
      </c>
      <c r="O38" s="63">
        <f>'S1'!N13</f>
        <v>81</v>
      </c>
      <c r="P38" s="63">
        <f>'S1'!P13</f>
        <v>692</v>
      </c>
      <c r="Q38" s="131">
        <f>'S1'!Q13</f>
        <v>86.5</v>
      </c>
      <c r="R38" s="63">
        <f>'S1'!R13</f>
        <v>10</v>
      </c>
      <c r="S38" s="208" t="str">
        <f>Ave!Q13</f>
        <v>ተዛውሯል</v>
      </c>
    </row>
    <row r="39" spans="2:22" ht="18" customHeight="1">
      <c r="B39" s="184"/>
      <c r="C39" s="206"/>
      <c r="D39" s="186"/>
      <c r="E39" s="188"/>
      <c r="F39" s="188"/>
      <c r="G39" s="90" t="s">
        <v>84</v>
      </c>
      <c r="H39" s="63">
        <f>'S2'!G13</f>
        <v>78</v>
      </c>
      <c r="I39" s="63">
        <f>'S2'!H13</f>
        <v>73</v>
      </c>
      <c r="J39" s="64">
        <f>'S2'!I13</f>
        <v>74</v>
      </c>
      <c r="K39" s="63">
        <f>'S2'!J13</f>
        <v>70</v>
      </c>
      <c r="L39" s="63">
        <f>'S2'!K13</f>
        <v>80</v>
      </c>
      <c r="M39" s="63">
        <f>'S2'!L13</f>
        <v>74</v>
      </c>
      <c r="N39" s="63">
        <f>'S2'!M13</f>
        <v>84</v>
      </c>
      <c r="O39" s="63">
        <f>'S2'!N13</f>
        <v>83</v>
      </c>
      <c r="P39" s="63">
        <f>'S2'!P13</f>
        <v>616</v>
      </c>
      <c r="Q39" s="131">
        <f>'S2'!Q13</f>
        <v>77</v>
      </c>
      <c r="R39" s="63">
        <f>'S2'!R13</f>
        <v>16</v>
      </c>
      <c r="S39" s="209"/>
    </row>
    <row r="40" spans="2:22" s="60" customFormat="1" ht="18" customHeight="1">
      <c r="B40" s="184"/>
      <c r="C40" s="199"/>
      <c r="D40" s="187"/>
      <c r="E40" s="188"/>
      <c r="F40" s="188"/>
      <c r="G40" s="91" t="s">
        <v>18</v>
      </c>
      <c r="H40" s="65">
        <f>Ave!F13</f>
        <v>86</v>
      </c>
      <c r="I40" s="65">
        <f>Ave!G13</f>
        <v>78</v>
      </c>
      <c r="J40" s="66">
        <f>Ave!H13</f>
        <v>84</v>
      </c>
      <c r="K40" s="65">
        <f>Ave!I13</f>
        <v>76.5</v>
      </c>
      <c r="L40" s="65">
        <f>Ave!J13</f>
        <v>87.5</v>
      </c>
      <c r="M40" s="65">
        <f>Ave!K13</f>
        <v>76</v>
      </c>
      <c r="N40" s="65">
        <f>Ave!L13</f>
        <v>84</v>
      </c>
      <c r="O40" s="65">
        <f>Ave!M13</f>
        <v>82</v>
      </c>
      <c r="P40" s="65">
        <f>Ave!N13</f>
        <v>654</v>
      </c>
      <c r="Q40" s="132">
        <f>Ave!O13</f>
        <v>81.75</v>
      </c>
      <c r="R40" s="65">
        <f>Ave!P13</f>
        <v>15</v>
      </c>
      <c r="S40" s="210"/>
      <c r="T40" s="61"/>
    </row>
    <row r="41" spans="2:22" ht="18" customHeight="1">
      <c r="B41" s="184">
        <v>10</v>
      </c>
      <c r="C41" s="198">
        <f>'S1'!C14</f>
        <v>10</v>
      </c>
      <c r="D41" s="185" t="str">
        <f>Ave!C14</f>
        <v>ሰልማን አብደላ ሲራጅ</v>
      </c>
      <c r="E41" s="188" t="str">
        <f>'S1'!E14</f>
        <v>M</v>
      </c>
      <c r="F41" s="188">
        <f>'S1'!F14</f>
        <v>7</v>
      </c>
      <c r="G41" s="90" t="s">
        <v>83</v>
      </c>
      <c r="H41" s="63">
        <f>'S1'!G14</f>
        <v>64</v>
      </c>
      <c r="I41" s="63">
        <f>'S1'!H14</f>
        <v>82</v>
      </c>
      <c r="J41" s="64">
        <f>'S1'!I14</f>
        <v>47</v>
      </c>
      <c r="K41" s="63">
        <f>'S1'!J14</f>
        <v>77</v>
      </c>
      <c r="L41" s="63">
        <f>'S1'!K14</f>
        <v>80</v>
      </c>
      <c r="M41" s="63">
        <f>'S1'!L14</f>
        <v>67</v>
      </c>
      <c r="N41" s="63">
        <f>'S1'!M14</f>
        <v>70</v>
      </c>
      <c r="O41" s="63">
        <f>'S1'!N14</f>
        <v>89</v>
      </c>
      <c r="P41" s="63">
        <f>'S1'!P14</f>
        <v>576</v>
      </c>
      <c r="Q41" s="131">
        <f>'S1'!Q14</f>
        <v>72</v>
      </c>
      <c r="R41" s="63">
        <f>'S1'!R14</f>
        <v>33</v>
      </c>
      <c r="S41" s="176" t="str">
        <f>Ave!Q14</f>
        <v>ተዛውሯል</v>
      </c>
    </row>
    <row r="42" spans="2:22" ht="18" customHeight="1">
      <c r="B42" s="184"/>
      <c r="C42" s="206"/>
      <c r="D42" s="186"/>
      <c r="E42" s="188"/>
      <c r="F42" s="188"/>
      <c r="G42" s="90" t="s">
        <v>84</v>
      </c>
      <c r="H42" s="63">
        <f>'S2'!G14</f>
        <v>42</v>
      </c>
      <c r="I42" s="63">
        <f>'S2'!H14</f>
        <v>74</v>
      </c>
      <c r="J42" s="64">
        <f>'S2'!I14</f>
        <v>72</v>
      </c>
      <c r="K42" s="63">
        <f>'S2'!J14</f>
        <v>55</v>
      </c>
      <c r="L42" s="63">
        <f>'S2'!K14</f>
        <v>83</v>
      </c>
      <c r="M42" s="63">
        <f>'S2'!L14</f>
        <v>68</v>
      </c>
      <c r="N42" s="63">
        <f>'S2'!M14</f>
        <v>61</v>
      </c>
      <c r="O42" s="63">
        <f>'S2'!N14</f>
        <v>90</v>
      </c>
      <c r="P42" s="63">
        <f>'S2'!P14</f>
        <v>545</v>
      </c>
      <c r="Q42" s="131">
        <f>'S2'!Q14</f>
        <v>68.125</v>
      </c>
      <c r="R42" s="63">
        <f>'S2'!R14</f>
        <v>31</v>
      </c>
      <c r="S42" s="177"/>
    </row>
    <row r="43" spans="2:22" s="60" customFormat="1" ht="18" customHeight="1">
      <c r="B43" s="184"/>
      <c r="C43" s="199"/>
      <c r="D43" s="187"/>
      <c r="E43" s="188"/>
      <c r="F43" s="188"/>
      <c r="G43" s="91" t="s">
        <v>18</v>
      </c>
      <c r="H43" s="65">
        <f>Ave!F14</f>
        <v>53</v>
      </c>
      <c r="I43" s="65">
        <f>Ave!G14</f>
        <v>78</v>
      </c>
      <c r="J43" s="66">
        <f>Ave!H14</f>
        <v>59.5</v>
      </c>
      <c r="K43" s="65">
        <f>Ave!I14</f>
        <v>66</v>
      </c>
      <c r="L43" s="65">
        <f>Ave!J14</f>
        <v>81.5</v>
      </c>
      <c r="M43" s="65">
        <f>Ave!K14</f>
        <v>67.5</v>
      </c>
      <c r="N43" s="65">
        <f>Ave!L14</f>
        <v>65.5</v>
      </c>
      <c r="O43" s="65">
        <f>Ave!M14</f>
        <v>89.5</v>
      </c>
      <c r="P43" s="65">
        <f>Ave!N14</f>
        <v>560.5</v>
      </c>
      <c r="Q43" s="132">
        <f>Ave!O14</f>
        <v>70.0625</v>
      </c>
      <c r="R43" s="65">
        <f>Ave!P14</f>
        <v>32</v>
      </c>
      <c r="S43" s="178"/>
      <c r="T43" s="61"/>
    </row>
    <row r="44" spans="2:22" ht="18" customHeight="1">
      <c r="B44" s="184">
        <v>11</v>
      </c>
      <c r="C44" s="198">
        <f>'S1'!C15</f>
        <v>11</v>
      </c>
      <c r="D44" s="185" t="str">
        <f>Ave!C15</f>
        <v>ሰመር ጀማል ሁሴን</v>
      </c>
      <c r="E44" s="188" t="str">
        <f>'S1'!E15</f>
        <v>F</v>
      </c>
      <c r="F44" s="188">
        <f>'S1'!F15</f>
        <v>7</v>
      </c>
      <c r="G44" s="90" t="s">
        <v>83</v>
      </c>
      <c r="H44" s="63">
        <f>'S1'!G15</f>
        <v>95</v>
      </c>
      <c r="I44" s="63">
        <f>'S1'!H15</f>
        <v>98</v>
      </c>
      <c r="J44" s="64">
        <f>'S1'!I15</f>
        <v>91</v>
      </c>
      <c r="K44" s="63">
        <f>'S1'!J15</f>
        <v>88</v>
      </c>
      <c r="L44" s="63">
        <f>'S1'!K15</f>
        <v>93</v>
      </c>
      <c r="M44" s="63">
        <f>'S1'!L15</f>
        <v>70</v>
      </c>
      <c r="N44" s="63">
        <f>'S1'!M15</f>
        <v>98</v>
      </c>
      <c r="O44" s="63">
        <f>'S1'!N15</f>
        <v>89</v>
      </c>
      <c r="P44" s="63">
        <f>'S1'!P15</f>
        <v>722</v>
      </c>
      <c r="Q44" s="131">
        <f>'S1'!Q15</f>
        <v>90.25</v>
      </c>
      <c r="R44" s="63">
        <f>'S1'!R15</f>
        <v>4</v>
      </c>
      <c r="S44" s="176" t="str">
        <f>Ave!Q15</f>
        <v>ተዛውራለች</v>
      </c>
    </row>
    <row r="45" spans="2:22" ht="18" customHeight="1">
      <c r="B45" s="184"/>
      <c r="C45" s="206"/>
      <c r="D45" s="186"/>
      <c r="E45" s="188"/>
      <c r="F45" s="188"/>
      <c r="G45" s="90" t="s">
        <v>84</v>
      </c>
      <c r="H45" s="63">
        <f>'S2'!G15</f>
        <v>95</v>
      </c>
      <c r="I45" s="63">
        <f>'S2'!H15</f>
        <v>93</v>
      </c>
      <c r="J45" s="64">
        <f>'S2'!I15</f>
        <v>93</v>
      </c>
      <c r="K45" s="63">
        <f>'S2'!J15</f>
        <v>99</v>
      </c>
      <c r="L45" s="63">
        <f>'S2'!K15</f>
        <v>96</v>
      </c>
      <c r="M45" s="63">
        <f>'S2'!L15</f>
        <v>87</v>
      </c>
      <c r="N45" s="63">
        <f>'S2'!M15</f>
        <v>97</v>
      </c>
      <c r="O45" s="63">
        <f>'S2'!N15</f>
        <v>90</v>
      </c>
      <c r="P45" s="63">
        <f>'S2'!P15</f>
        <v>750</v>
      </c>
      <c r="Q45" s="131">
        <f>'S2'!Q15</f>
        <v>93.75</v>
      </c>
      <c r="R45" s="63">
        <f>'S2'!R15</f>
        <v>4</v>
      </c>
      <c r="S45" s="177"/>
    </row>
    <row r="46" spans="2:22" ht="18" customHeight="1">
      <c r="B46" s="184"/>
      <c r="C46" s="199"/>
      <c r="D46" s="187"/>
      <c r="E46" s="188"/>
      <c r="F46" s="188"/>
      <c r="G46" s="90" t="s">
        <v>18</v>
      </c>
      <c r="H46" s="63">
        <f>Ave!F15</f>
        <v>95</v>
      </c>
      <c r="I46" s="63">
        <f>Ave!G15</f>
        <v>95.5</v>
      </c>
      <c r="J46" s="64">
        <f>Ave!H15</f>
        <v>92</v>
      </c>
      <c r="K46" s="63">
        <f>Ave!I15</f>
        <v>93.5</v>
      </c>
      <c r="L46" s="63">
        <f>Ave!J15</f>
        <v>94.5</v>
      </c>
      <c r="M46" s="63">
        <f>Ave!K15</f>
        <v>78.5</v>
      </c>
      <c r="N46" s="63">
        <f>Ave!L15</f>
        <v>97.5</v>
      </c>
      <c r="O46" s="63">
        <f>Ave!M15</f>
        <v>89.5</v>
      </c>
      <c r="P46" s="63">
        <f>Ave!N15</f>
        <v>736</v>
      </c>
      <c r="Q46" s="131">
        <f>Ave!O15</f>
        <v>92</v>
      </c>
      <c r="R46" s="63">
        <f>Ave!P15</f>
        <v>4</v>
      </c>
      <c r="S46" s="178"/>
    </row>
    <row r="47" spans="2:22" ht="18" customHeight="1">
      <c r="B47" s="184">
        <v>12</v>
      </c>
      <c r="C47" s="198">
        <f>'S1'!C16</f>
        <v>12</v>
      </c>
      <c r="D47" s="185" t="str">
        <f>Ave!C16</f>
        <v>ሰሚር ጀማል ሁሴን</v>
      </c>
      <c r="E47" s="188" t="str">
        <f>'S1'!E16</f>
        <v>M</v>
      </c>
      <c r="F47" s="188">
        <f>'S1'!F16</f>
        <v>7</v>
      </c>
      <c r="G47" s="90" t="s">
        <v>83</v>
      </c>
      <c r="H47" s="63">
        <f>'S1'!G16</f>
        <v>64</v>
      </c>
      <c r="I47" s="63">
        <f>'S1'!H16</f>
        <v>87</v>
      </c>
      <c r="J47" s="64">
        <f>'S1'!I16</f>
        <v>65</v>
      </c>
      <c r="K47" s="63">
        <f>'S1'!J16</f>
        <v>69</v>
      </c>
      <c r="L47" s="63">
        <f>'S1'!K16</f>
        <v>73</v>
      </c>
      <c r="M47" s="63">
        <f>'S1'!L16</f>
        <v>69</v>
      </c>
      <c r="N47" s="63">
        <f>'S1'!M16</f>
        <v>93</v>
      </c>
      <c r="O47" s="63">
        <f>'S1'!N16</f>
        <v>83</v>
      </c>
      <c r="P47" s="63">
        <f>'S1'!P16</f>
        <v>603</v>
      </c>
      <c r="Q47" s="131">
        <f>'S1'!Q16</f>
        <v>75.375</v>
      </c>
      <c r="R47" s="63">
        <f>'S1'!R16</f>
        <v>29</v>
      </c>
      <c r="S47" s="176" t="str">
        <f>Ave!Q16</f>
        <v>ተዛውሯል</v>
      </c>
    </row>
    <row r="48" spans="2:22" ht="18" customHeight="1">
      <c r="B48" s="184"/>
      <c r="C48" s="206"/>
      <c r="D48" s="186"/>
      <c r="E48" s="188"/>
      <c r="F48" s="188"/>
      <c r="G48" s="90" t="s">
        <v>84</v>
      </c>
      <c r="H48" s="63">
        <f>'S2'!G16</f>
        <v>60</v>
      </c>
      <c r="I48" s="63">
        <f>'S2'!H16</f>
        <v>60</v>
      </c>
      <c r="J48" s="64">
        <f>'S2'!I16</f>
        <v>67</v>
      </c>
      <c r="K48" s="63">
        <f>'S2'!J16</f>
        <v>60</v>
      </c>
      <c r="L48" s="63">
        <f>'S2'!K16</f>
        <v>73</v>
      </c>
      <c r="M48" s="63">
        <f>'S2'!L16</f>
        <v>69</v>
      </c>
      <c r="N48" s="63">
        <f>'S2'!M16</f>
        <v>78</v>
      </c>
      <c r="O48" s="63">
        <f>'S2'!N16</f>
        <v>84</v>
      </c>
      <c r="P48" s="63">
        <f>'S2'!P16</f>
        <v>551</v>
      </c>
      <c r="Q48" s="131">
        <f>'S2'!Q16</f>
        <v>68.875</v>
      </c>
      <c r="R48" s="63">
        <f>'S2'!R16</f>
        <v>27</v>
      </c>
      <c r="S48" s="177"/>
    </row>
    <row r="49" spans="2:22" ht="18" customHeight="1">
      <c r="B49" s="184"/>
      <c r="C49" s="199"/>
      <c r="D49" s="187"/>
      <c r="E49" s="188"/>
      <c r="F49" s="188"/>
      <c r="G49" s="90" t="s">
        <v>18</v>
      </c>
      <c r="H49" s="63">
        <f>Ave!F16</f>
        <v>62</v>
      </c>
      <c r="I49" s="63">
        <f>Ave!G16</f>
        <v>73.5</v>
      </c>
      <c r="J49" s="64">
        <f>Ave!H16</f>
        <v>66</v>
      </c>
      <c r="K49" s="63">
        <f>Ave!I16</f>
        <v>64.5</v>
      </c>
      <c r="L49" s="63">
        <f>Ave!J16</f>
        <v>73</v>
      </c>
      <c r="M49" s="63">
        <f>Ave!K16</f>
        <v>69</v>
      </c>
      <c r="N49" s="63">
        <f>Ave!L16</f>
        <v>85.5</v>
      </c>
      <c r="O49" s="63">
        <f>Ave!M16</f>
        <v>83.5</v>
      </c>
      <c r="P49" s="63">
        <f>Ave!N16</f>
        <v>577</v>
      </c>
      <c r="Q49" s="131">
        <f>Ave!O16</f>
        <v>72.125</v>
      </c>
      <c r="R49" s="63">
        <f>Ave!P16</f>
        <v>27</v>
      </c>
      <c r="S49" s="178"/>
    </row>
    <row r="50" spans="2:22" ht="18" customHeight="1">
      <c r="B50" s="184">
        <v>13</v>
      </c>
      <c r="C50" s="198">
        <f>'S1'!C17</f>
        <v>13</v>
      </c>
      <c r="D50" s="185" t="str">
        <f>Ave!C17</f>
        <v>ሰባህ ሁሴን ይማም</v>
      </c>
      <c r="E50" s="188" t="str">
        <f>'S1'!E17</f>
        <v>F</v>
      </c>
      <c r="F50" s="188">
        <f>'S1'!F17</f>
        <v>7</v>
      </c>
      <c r="G50" s="90" t="s">
        <v>83</v>
      </c>
      <c r="H50" s="63">
        <f>'S1'!G17</f>
        <v>89</v>
      </c>
      <c r="I50" s="63">
        <f>'S1'!H17</f>
        <v>86</v>
      </c>
      <c r="J50" s="64">
        <f>'S1'!I17</f>
        <v>89</v>
      </c>
      <c r="K50" s="63">
        <f>'S1'!J17</f>
        <v>67</v>
      </c>
      <c r="L50" s="63">
        <f>'S1'!K17</f>
        <v>76</v>
      </c>
      <c r="M50" s="63">
        <f>'S1'!L17</f>
        <v>78</v>
      </c>
      <c r="N50" s="63">
        <f>'S1'!M17</f>
        <v>86</v>
      </c>
      <c r="O50" s="63">
        <f>'S1'!N17</f>
        <v>65</v>
      </c>
      <c r="P50" s="63">
        <f>'S1'!P17</f>
        <v>636</v>
      </c>
      <c r="Q50" s="131">
        <f>'S1'!Q17</f>
        <v>79.5</v>
      </c>
      <c r="R50" s="63">
        <f>'S1'!R17</f>
        <v>22</v>
      </c>
      <c r="S50" s="176" t="str">
        <f>Ave!Q17</f>
        <v>ተዛውራለች</v>
      </c>
    </row>
    <row r="51" spans="2:22" ht="18" customHeight="1">
      <c r="B51" s="184"/>
      <c r="C51" s="206"/>
      <c r="D51" s="186"/>
      <c r="E51" s="188"/>
      <c r="F51" s="188"/>
      <c r="G51" s="90" t="s">
        <v>84</v>
      </c>
      <c r="H51" s="63">
        <f>'S2'!G17</f>
        <v>73</v>
      </c>
      <c r="I51" s="63">
        <f>'S2'!H17</f>
        <v>74</v>
      </c>
      <c r="J51" s="64">
        <f>'S2'!I17</f>
        <v>72</v>
      </c>
      <c r="K51" s="63">
        <f>'S2'!J17</f>
        <v>54</v>
      </c>
      <c r="L51" s="63">
        <f>'S2'!K17</f>
        <v>76</v>
      </c>
      <c r="M51" s="63">
        <f>'S2'!L17</f>
        <v>58</v>
      </c>
      <c r="N51" s="63">
        <f>'S2'!M17</f>
        <v>65</v>
      </c>
      <c r="O51" s="63">
        <f>'S2'!N17</f>
        <v>74</v>
      </c>
      <c r="P51" s="63">
        <f>'S2'!P17</f>
        <v>546</v>
      </c>
      <c r="Q51" s="131">
        <f>'S2'!Q17</f>
        <v>68.25</v>
      </c>
      <c r="R51" s="63">
        <f>'S2'!R17</f>
        <v>29</v>
      </c>
      <c r="S51" s="177"/>
    </row>
    <row r="52" spans="2:22" ht="18" customHeight="1">
      <c r="B52" s="184"/>
      <c r="C52" s="199"/>
      <c r="D52" s="187"/>
      <c r="E52" s="188"/>
      <c r="F52" s="188"/>
      <c r="G52" s="90" t="s">
        <v>18</v>
      </c>
      <c r="H52" s="63">
        <f>Ave!F17</f>
        <v>81</v>
      </c>
      <c r="I52" s="63">
        <f>Ave!G17</f>
        <v>80</v>
      </c>
      <c r="J52" s="64">
        <f>Ave!H17</f>
        <v>80.5</v>
      </c>
      <c r="K52" s="63">
        <f>Ave!I17</f>
        <v>60.5</v>
      </c>
      <c r="L52" s="63">
        <f>Ave!J17</f>
        <v>76</v>
      </c>
      <c r="M52" s="63">
        <f>Ave!K17</f>
        <v>68</v>
      </c>
      <c r="N52" s="63">
        <f>Ave!L17</f>
        <v>75.5</v>
      </c>
      <c r="O52" s="63">
        <f>Ave!M17</f>
        <v>69.5</v>
      </c>
      <c r="P52" s="63">
        <f>Ave!N17</f>
        <v>591</v>
      </c>
      <c r="Q52" s="131">
        <f>Ave!O17</f>
        <v>73.875</v>
      </c>
      <c r="R52" s="63">
        <f>Ave!P17</f>
        <v>26</v>
      </c>
      <c r="S52" s="178"/>
    </row>
    <row r="53" spans="2:22" ht="18" customHeight="1">
      <c r="B53" s="184">
        <v>14</v>
      </c>
      <c r="C53" s="198">
        <f>'S1'!C18</f>
        <v>14</v>
      </c>
      <c r="D53" s="185" t="str">
        <f>Ave!C18</f>
        <v>ሱመያ ይማም ይመር</v>
      </c>
      <c r="E53" s="188" t="str">
        <f>'S1'!E18</f>
        <v>F</v>
      </c>
      <c r="F53" s="188">
        <f>'S1'!F18</f>
        <v>7</v>
      </c>
      <c r="G53" s="90" t="s">
        <v>83</v>
      </c>
      <c r="H53" s="63">
        <f>'S1'!G18</f>
        <v>96</v>
      </c>
      <c r="I53" s="63">
        <f>'S1'!H18</f>
        <v>97</v>
      </c>
      <c r="J53" s="64">
        <f>'S1'!I18</f>
        <v>91</v>
      </c>
      <c r="K53" s="63">
        <f>'S1'!J18</f>
        <v>88</v>
      </c>
      <c r="L53" s="63">
        <f>'S1'!K18</f>
        <v>91</v>
      </c>
      <c r="M53" s="63">
        <f>'S1'!L18</f>
        <v>79</v>
      </c>
      <c r="N53" s="63">
        <f>'S1'!M18</f>
        <v>89</v>
      </c>
      <c r="O53" s="63">
        <f>'S1'!N18</f>
        <v>50</v>
      </c>
      <c r="P53" s="63">
        <f>'S1'!P18</f>
        <v>681</v>
      </c>
      <c r="Q53" s="131">
        <f>'S1'!Q18</f>
        <v>85.125</v>
      </c>
      <c r="R53" s="63">
        <f>'S1'!R18</f>
        <v>12</v>
      </c>
      <c r="S53" s="176" t="str">
        <f>Ave!Q18</f>
        <v>ተዛውራለች</v>
      </c>
    </row>
    <row r="54" spans="2:22" ht="18" customHeight="1">
      <c r="B54" s="184"/>
      <c r="C54" s="206"/>
      <c r="D54" s="186"/>
      <c r="E54" s="188"/>
      <c r="F54" s="188"/>
      <c r="G54" s="90" t="s">
        <v>84</v>
      </c>
      <c r="H54" s="63">
        <f>'S2'!G18</f>
        <v>96</v>
      </c>
      <c r="I54" s="63">
        <f>'S2'!H18</f>
        <v>86</v>
      </c>
      <c r="J54" s="64">
        <f>'S2'!I18</f>
        <v>78</v>
      </c>
      <c r="K54" s="63">
        <f>'S2'!J18</f>
        <v>72</v>
      </c>
      <c r="L54" s="63">
        <f>'S2'!K18</f>
        <v>92</v>
      </c>
      <c r="M54" s="63">
        <f>'S2'!L18</f>
        <v>78</v>
      </c>
      <c r="N54" s="63">
        <f>'S2'!M18</f>
        <v>95</v>
      </c>
      <c r="O54" s="63">
        <f>'S2'!N18</f>
        <v>52</v>
      </c>
      <c r="P54" s="63">
        <f>'S2'!P18</f>
        <v>649</v>
      </c>
      <c r="Q54" s="131">
        <f>'S2'!Q18</f>
        <v>81.125</v>
      </c>
      <c r="R54" s="63">
        <f>'S2'!R18</f>
        <v>11</v>
      </c>
      <c r="S54" s="177"/>
    </row>
    <row r="55" spans="2:22" ht="18" customHeight="1">
      <c r="B55" s="184"/>
      <c r="C55" s="199"/>
      <c r="D55" s="187"/>
      <c r="E55" s="188"/>
      <c r="F55" s="188"/>
      <c r="G55" s="90" t="s">
        <v>18</v>
      </c>
      <c r="H55" s="63">
        <f>Ave!F18</f>
        <v>96</v>
      </c>
      <c r="I55" s="63">
        <f>Ave!G18</f>
        <v>91.5</v>
      </c>
      <c r="J55" s="64">
        <f>Ave!H18</f>
        <v>84.5</v>
      </c>
      <c r="K55" s="63">
        <f>Ave!I18</f>
        <v>80</v>
      </c>
      <c r="L55" s="63">
        <f>Ave!J18</f>
        <v>91.5</v>
      </c>
      <c r="M55" s="63">
        <f>Ave!K18</f>
        <v>78.5</v>
      </c>
      <c r="N55" s="63">
        <f>Ave!L18</f>
        <v>92</v>
      </c>
      <c r="O55" s="63">
        <f>Ave!M18</f>
        <v>51</v>
      </c>
      <c r="P55" s="63">
        <f>Ave!N18</f>
        <v>665</v>
      </c>
      <c r="Q55" s="131">
        <f>Ave!O18</f>
        <v>83.125</v>
      </c>
      <c r="R55" s="63">
        <f>Ave!P18</f>
        <v>11</v>
      </c>
      <c r="S55" s="178"/>
    </row>
    <row r="56" spans="2:22" ht="18" customHeight="1">
      <c r="B56" s="184">
        <v>15</v>
      </c>
      <c r="C56" s="198">
        <f>'S1'!C19</f>
        <v>15</v>
      </c>
      <c r="D56" s="185" t="str">
        <f>Ave!C19</f>
        <v>ሳሚያ አብዱ አሊ</v>
      </c>
      <c r="E56" s="188" t="str">
        <f>'S1'!E19</f>
        <v>F</v>
      </c>
      <c r="F56" s="188">
        <f>'S1'!F19</f>
        <v>7</v>
      </c>
      <c r="G56" s="90" t="s">
        <v>83</v>
      </c>
      <c r="H56" s="63">
        <f>'S1'!G19</f>
        <v>59</v>
      </c>
      <c r="I56" s="63">
        <f>'S1'!H19</f>
        <v>58</v>
      </c>
      <c r="J56" s="64">
        <f>'S1'!I19</f>
        <v>73</v>
      </c>
      <c r="K56" s="63">
        <f>'S1'!J19</f>
        <v>74</v>
      </c>
      <c r="L56" s="63">
        <f>'S1'!K19</f>
        <v>77</v>
      </c>
      <c r="M56" s="63">
        <f>'S1'!L19</f>
        <v>72</v>
      </c>
      <c r="N56" s="63">
        <f>'S1'!M19</f>
        <v>84</v>
      </c>
      <c r="O56" s="63">
        <f>'S1'!N19</f>
        <v>68</v>
      </c>
      <c r="P56" s="63">
        <f>'S1'!P19</f>
        <v>565</v>
      </c>
      <c r="Q56" s="131">
        <f>'S1'!Q19</f>
        <v>70.625</v>
      </c>
      <c r="R56" s="63">
        <f>'S1'!R19</f>
        <v>35</v>
      </c>
      <c r="S56" s="176" t="str">
        <f>Ave!Q19</f>
        <v>ተዛውራለች</v>
      </c>
    </row>
    <row r="57" spans="2:22" ht="18" customHeight="1">
      <c r="B57" s="184"/>
      <c r="C57" s="206"/>
      <c r="D57" s="186"/>
      <c r="E57" s="188"/>
      <c r="F57" s="188"/>
      <c r="G57" s="90" t="s">
        <v>84</v>
      </c>
      <c r="H57" s="63">
        <f>'S2'!G19</f>
        <v>45</v>
      </c>
      <c r="I57" s="63">
        <f>'S2'!H19</f>
        <v>54</v>
      </c>
      <c r="J57" s="64">
        <f>'S2'!I19</f>
        <v>68</v>
      </c>
      <c r="K57" s="63">
        <f>'S2'!J19</f>
        <v>47</v>
      </c>
      <c r="L57" s="63">
        <f>'S2'!K19</f>
        <v>79</v>
      </c>
      <c r="M57" s="63">
        <f>'S2'!L19</f>
        <v>72</v>
      </c>
      <c r="N57" s="63">
        <f>'S2'!M19</f>
        <v>83</v>
      </c>
      <c r="O57" s="63">
        <f>'S2'!N19</f>
        <v>72</v>
      </c>
      <c r="P57" s="63">
        <f>'S2'!P19</f>
        <v>520</v>
      </c>
      <c r="Q57" s="131">
        <f>'S2'!Q19</f>
        <v>65</v>
      </c>
      <c r="R57" s="63">
        <f>'S2'!R19</f>
        <v>35</v>
      </c>
      <c r="S57" s="177"/>
    </row>
    <row r="58" spans="2:22" ht="18" customHeight="1">
      <c r="B58" s="184"/>
      <c r="C58" s="199"/>
      <c r="D58" s="187"/>
      <c r="E58" s="188"/>
      <c r="F58" s="188"/>
      <c r="G58" s="90" t="s">
        <v>18</v>
      </c>
      <c r="H58" s="63">
        <f>Ave!F19</f>
        <v>52</v>
      </c>
      <c r="I58" s="63">
        <f>Ave!G19</f>
        <v>56</v>
      </c>
      <c r="J58" s="64">
        <f>Ave!H19</f>
        <v>70.5</v>
      </c>
      <c r="K58" s="63">
        <f>Ave!I19</f>
        <v>60.5</v>
      </c>
      <c r="L58" s="63">
        <f>Ave!J19</f>
        <v>78</v>
      </c>
      <c r="M58" s="63">
        <f>Ave!K19</f>
        <v>72</v>
      </c>
      <c r="N58" s="63">
        <f>Ave!L19</f>
        <v>83.5</v>
      </c>
      <c r="O58" s="63">
        <f>Ave!M19</f>
        <v>70</v>
      </c>
      <c r="P58" s="63">
        <f>Ave!N19</f>
        <v>542.5</v>
      </c>
      <c r="Q58" s="131">
        <f>Ave!O19</f>
        <v>67.8125</v>
      </c>
      <c r="R58" s="63">
        <f>Ave!P19</f>
        <v>35</v>
      </c>
      <c r="S58" s="178"/>
    </row>
    <row r="59" spans="2:22" ht="18" customHeight="1">
      <c r="B59" s="184">
        <v>16</v>
      </c>
      <c r="C59" s="198">
        <f>'S1'!C20</f>
        <v>16</v>
      </c>
      <c r="D59" s="185" t="str">
        <f>Ave!C20</f>
        <v>ሶብሪን ኑሩ አህመድ</v>
      </c>
      <c r="E59" s="188" t="str">
        <f>'S1'!E20</f>
        <v>F</v>
      </c>
      <c r="F59" s="188">
        <f>'S1'!F20</f>
        <v>7</v>
      </c>
      <c r="G59" s="90" t="s">
        <v>83</v>
      </c>
      <c r="H59" s="63">
        <f>'S1'!G20</f>
        <v>65</v>
      </c>
      <c r="I59" s="63">
        <f>'S1'!H20</f>
        <v>68</v>
      </c>
      <c r="J59" s="64">
        <f>'S1'!I20</f>
        <v>81</v>
      </c>
      <c r="K59" s="63">
        <f>'S1'!J20</f>
        <v>71</v>
      </c>
      <c r="L59" s="63">
        <f>'S1'!K20</f>
        <v>64</v>
      </c>
      <c r="M59" s="63">
        <f>'S1'!L20</f>
        <v>57</v>
      </c>
      <c r="N59" s="63">
        <f>'S1'!M20</f>
        <v>86</v>
      </c>
      <c r="O59" s="63">
        <f>'S1'!N20</f>
        <v>69</v>
      </c>
      <c r="P59" s="63">
        <f>'S1'!P20</f>
        <v>561</v>
      </c>
      <c r="Q59" s="131">
        <f>'S1'!Q20</f>
        <v>70.125</v>
      </c>
      <c r="R59" s="63">
        <f>'S1'!R20</f>
        <v>36</v>
      </c>
      <c r="S59" s="176" t="str">
        <f>Ave!Q20</f>
        <v>ተዛውራለች</v>
      </c>
    </row>
    <row r="60" spans="2:22" ht="18" customHeight="1">
      <c r="B60" s="184"/>
      <c r="C60" s="206"/>
      <c r="D60" s="186"/>
      <c r="E60" s="188"/>
      <c r="F60" s="188"/>
      <c r="G60" s="90" t="s">
        <v>84</v>
      </c>
      <c r="H60" s="63">
        <f>'S2'!G20</f>
        <v>41</v>
      </c>
      <c r="I60" s="63">
        <f>'S2'!H20</f>
        <v>62</v>
      </c>
      <c r="J60" s="64">
        <f>'S2'!I20</f>
        <v>81</v>
      </c>
      <c r="K60" s="63">
        <f>'S2'!J20</f>
        <v>44</v>
      </c>
      <c r="L60" s="63">
        <f>'S2'!K20</f>
        <v>54</v>
      </c>
      <c r="M60" s="63">
        <f>'S2'!L20</f>
        <v>52</v>
      </c>
      <c r="N60" s="63">
        <f>'S2'!M20</f>
        <v>67</v>
      </c>
      <c r="O60" s="63">
        <f>'S2'!N20</f>
        <v>71</v>
      </c>
      <c r="P60" s="63">
        <f>'S2'!P20</f>
        <v>472</v>
      </c>
      <c r="Q60" s="131">
        <f>'S2'!Q20</f>
        <v>59</v>
      </c>
      <c r="R60" s="63">
        <f>'S2'!R20</f>
        <v>44</v>
      </c>
      <c r="S60" s="177"/>
    </row>
    <row r="61" spans="2:22" ht="18" customHeight="1">
      <c r="B61" s="184"/>
      <c r="C61" s="199"/>
      <c r="D61" s="187"/>
      <c r="E61" s="188"/>
      <c r="F61" s="188"/>
      <c r="G61" s="90" t="s">
        <v>18</v>
      </c>
      <c r="H61" s="63">
        <f>Ave!F20</f>
        <v>53</v>
      </c>
      <c r="I61" s="63">
        <f>Ave!G20</f>
        <v>65</v>
      </c>
      <c r="J61" s="64">
        <f>Ave!H20</f>
        <v>81</v>
      </c>
      <c r="K61" s="63">
        <f>Ave!I20</f>
        <v>57.5</v>
      </c>
      <c r="L61" s="63">
        <f>Ave!J20</f>
        <v>59</v>
      </c>
      <c r="M61" s="63">
        <f>Ave!K20</f>
        <v>54.5</v>
      </c>
      <c r="N61" s="63">
        <f>Ave!L20</f>
        <v>76.5</v>
      </c>
      <c r="O61" s="63">
        <f>Ave!M20</f>
        <v>70</v>
      </c>
      <c r="P61" s="63">
        <f>Ave!N20</f>
        <v>516.5</v>
      </c>
      <c r="Q61" s="131">
        <f>Ave!O20</f>
        <v>64.5625</v>
      </c>
      <c r="R61" s="63">
        <f>Ave!P20</f>
        <v>39</v>
      </c>
      <c r="S61" s="178"/>
    </row>
    <row r="62" spans="2:22" s="67" customFormat="1" ht="18" customHeight="1">
      <c r="B62" s="68"/>
      <c r="C62" s="68"/>
      <c r="D62" s="88"/>
      <c r="E62" s="88"/>
      <c r="F62" s="88"/>
      <c r="G62" s="88"/>
      <c r="H62" s="68"/>
      <c r="I62" s="68"/>
      <c r="J62" s="69"/>
      <c r="K62" s="68"/>
      <c r="L62" s="68"/>
      <c r="M62" s="68"/>
      <c r="N62" s="68"/>
      <c r="O62" s="68"/>
      <c r="P62" s="68"/>
      <c r="Q62" s="68"/>
      <c r="R62" s="68"/>
      <c r="S62" s="115"/>
      <c r="T62" s="68"/>
      <c r="U62" s="68"/>
      <c r="V62" s="70"/>
    </row>
    <row r="63" spans="2:22" s="67" customFormat="1" ht="18" customHeight="1">
      <c r="B63" s="68"/>
      <c r="C63" s="68"/>
      <c r="D63" s="173" t="s">
        <v>63</v>
      </c>
      <c r="E63" s="173"/>
      <c r="F63" s="173"/>
      <c r="G63" s="88"/>
      <c r="H63" s="68"/>
      <c r="I63" s="211" t="s">
        <v>64</v>
      </c>
      <c r="J63" s="211"/>
      <c r="K63" s="211"/>
      <c r="L63" s="211"/>
      <c r="M63" s="211"/>
      <c r="N63" s="175" t="s">
        <v>65</v>
      </c>
      <c r="O63" s="175"/>
      <c r="P63" s="175"/>
      <c r="Q63" s="175"/>
      <c r="R63" s="175"/>
      <c r="S63" s="175"/>
      <c r="T63" s="175"/>
      <c r="U63" s="175"/>
      <c r="V63" s="70"/>
    </row>
    <row r="64" spans="2:22" s="67" customFormat="1" ht="18" customHeight="1">
      <c r="B64" s="68"/>
      <c r="C64" s="68"/>
      <c r="D64" s="166" t="s">
        <v>66</v>
      </c>
      <c r="E64" s="166"/>
      <c r="F64" s="166"/>
      <c r="G64" s="88"/>
      <c r="H64" s="68"/>
      <c r="I64" s="189" t="s">
        <v>67</v>
      </c>
      <c r="J64" s="189"/>
      <c r="K64" s="189"/>
      <c r="L64" s="189"/>
      <c r="M64" s="189"/>
      <c r="N64" s="68" t="s">
        <v>68</v>
      </c>
      <c r="O64" s="68"/>
      <c r="P64" s="68"/>
      <c r="Q64" s="68"/>
      <c r="R64" s="68"/>
      <c r="S64" s="116"/>
      <c r="T64" s="71"/>
      <c r="U64" s="71"/>
      <c r="V64" s="70"/>
    </row>
    <row r="65" spans="2:22" s="67" customFormat="1" ht="18" customHeight="1">
      <c r="B65" s="68"/>
      <c r="C65" s="68"/>
      <c r="D65" s="166" t="s">
        <v>69</v>
      </c>
      <c r="E65" s="166"/>
      <c r="F65" s="166"/>
      <c r="G65" s="88"/>
      <c r="H65" s="68"/>
      <c r="I65" s="167" t="s">
        <v>70</v>
      </c>
      <c r="J65" s="167"/>
      <c r="K65" s="167"/>
      <c r="L65" s="167"/>
      <c r="M65" s="167"/>
      <c r="N65" s="168" t="s">
        <v>69</v>
      </c>
      <c r="O65" s="168"/>
      <c r="P65" s="168"/>
      <c r="Q65" s="168"/>
      <c r="R65" s="168"/>
      <c r="S65" s="168"/>
      <c r="T65" s="168"/>
      <c r="U65" s="168"/>
      <c r="V65" s="70"/>
    </row>
    <row r="66" spans="2:22" s="67" customFormat="1" ht="18" customHeight="1">
      <c r="B66" s="68"/>
      <c r="C66" s="68"/>
      <c r="D66" s="88"/>
      <c r="E66" s="88"/>
      <c r="F66" s="88"/>
      <c r="G66" s="88"/>
      <c r="H66" s="68"/>
      <c r="I66" s="68"/>
      <c r="J66" s="69"/>
      <c r="K66" s="68"/>
      <c r="L66" s="68"/>
      <c r="M66" s="68"/>
      <c r="N66" s="68"/>
      <c r="O66" s="68"/>
      <c r="P66" s="68"/>
      <c r="Q66" s="68"/>
      <c r="R66" s="68"/>
      <c r="S66" s="115"/>
      <c r="T66" s="68"/>
      <c r="U66" s="68"/>
      <c r="V66" s="70"/>
    </row>
    <row r="67" spans="2:22" s="87" customFormat="1" ht="18" customHeight="1">
      <c r="B67" s="88"/>
      <c r="C67" s="88"/>
      <c r="D67" s="104" t="s">
        <v>20</v>
      </c>
      <c r="E67" s="58" t="s">
        <v>78</v>
      </c>
      <c r="F67" s="88"/>
      <c r="G67" s="88"/>
      <c r="H67" s="88"/>
      <c r="I67" s="88"/>
      <c r="J67" s="105"/>
      <c r="K67" s="88"/>
      <c r="L67" s="88"/>
      <c r="M67" s="88" t="s">
        <v>52</v>
      </c>
      <c r="N67" s="88"/>
      <c r="O67" s="88"/>
      <c r="P67" s="88"/>
      <c r="Q67" s="88"/>
      <c r="R67" s="88"/>
      <c r="S67" s="115"/>
      <c r="T67" s="88"/>
      <c r="U67" s="88"/>
      <c r="V67" s="88"/>
    </row>
    <row r="68" spans="2:22" s="106" customFormat="1" ht="18" customHeight="1">
      <c r="B68" s="88"/>
      <c r="C68" s="88"/>
      <c r="D68" s="88"/>
      <c r="E68" s="88"/>
      <c r="F68" s="88"/>
      <c r="G68" s="88"/>
      <c r="H68" s="88" t="s">
        <v>22</v>
      </c>
      <c r="I68" s="88"/>
      <c r="J68" s="105"/>
      <c r="K68" s="88" t="s">
        <v>23</v>
      </c>
      <c r="L68" s="88"/>
      <c r="M68" s="88"/>
      <c r="N68" s="88"/>
      <c r="O68" s="88"/>
      <c r="P68" s="88"/>
      <c r="Q68" s="88"/>
      <c r="R68" s="88"/>
      <c r="S68" s="115"/>
      <c r="T68" s="88"/>
      <c r="U68" s="88"/>
      <c r="V68" s="107"/>
    </row>
    <row r="69" spans="2:22" s="113" customFormat="1" ht="18" customHeight="1">
      <c r="B69" s="171" t="s">
        <v>0</v>
      </c>
      <c r="C69" s="110"/>
      <c r="D69" s="179" t="s">
        <v>1</v>
      </c>
      <c r="E69" s="179" t="s">
        <v>2</v>
      </c>
      <c r="F69" s="179" t="s">
        <v>3</v>
      </c>
      <c r="G69" s="179" t="s">
        <v>17</v>
      </c>
      <c r="H69" s="181" t="s">
        <v>4</v>
      </c>
      <c r="I69" s="182"/>
      <c r="J69" s="182"/>
      <c r="K69" s="182"/>
      <c r="L69" s="182"/>
      <c r="M69" s="182"/>
      <c r="N69" s="182"/>
      <c r="O69" s="183"/>
      <c r="P69" s="171" t="s">
        <v>26</v>
      </c>
      <c r="Q69" s="171" t="s">
        <v>18</v>
      </c>
      <c r="R69" s="171" t="s">
        <v>6</v>
      </c>
      <c r="S69" s="169" t="s">
        <v>16</v>
      </c>
      <c r="T69" s="111"/>
      <c r="U69" s="111"/>
      <c r="V69" s="112"/>
    </row>
    <row r="70" spans="2:22" s="67" customFormat="1" ht="18" customHeight="1">
      <c r="B70" s="172"/>
      <c r="C70" s="65"/>
      <c r="D70" s="180"/>
      <c r="E70" s="180"/>
      <c r="F70" s="180"/>
      <c r="G70" s="180"/>
      <c r="H70" s="65" t="s">
        <v>7</v>
      </c>
      <c r="I70" s="65" t="s">
        <v>8</v>
      </c>
      <c r="J70" s="66" t="s">
        <v>9</v>
      </c>
      <c r="K70" s="65" t="s">
        <v>10</v>
      </c>
      <c r="L70" s="65" t="s">
        <v>80</v>
      </c>
      <c r="M70" s="65" t="s">
        <v>81</v>
      </c>
      <c r="N70" s="65" t="s">
        <v>12</v>
      </c>
      <c r="O70" s="65" t="s">
        <v>11</v>
      </c>
      <c r="P70" s="172"/>
      <c r="Q70" s="172"/>
      <c r="R70" s="172"/>
      <c r="S70" s="170"/>
      <c r="T70" s="68"/>
      <c r="U70" s="68"/>
      <c r="V70" s="70"/>
    </row>
    <row r="71" spans="2:22" ht="18" customHeight="1">
      <c r="B71" s="184">
        <v>17</v>
      </c>
      <c r="C71" s="198">
        <f>'S1'!C21</f>
        <v>17</v>
      </c>
      <c r="D71" s="185" t="str">
        <f>Ave!C21</f>
        <v>ሷሊሀ ሁሴን ሙሀመድ</v>
      </c>
      <c r="E71" s="188" t="str">
        <f>'S1'!E21</f>
        <v>F</v>
      </c>
      <c r="F71" s="188">
        <f>'S1'!F21</f>
        <v>7</v>
      </c>
      <c r="G71" s="90" t="s">
        <v>83</v>
      </c>
      <c r="H71" s="63">
        <f>'S1'!G21</f>
        <v>42</v>
      </c>
      <c r="I71" s="63">
        <f>'S1'!H21</f>
        <v>74</v>
      </c>
      <c r="J71" s="64">
        <f>'S1'!I21</f>
        <v>53</v>
      </c>
      <c r="K71" s="63">
        <f>'S1'!J21</f>
        <v>57</v>
      </c>
      <c r="L71" s="63">
        <f>'S1'!K21</f>
        <v>78</v>
      </c>
      <c r="M71" s="63">
        <f>'S1'!L21</f>
        <v>67</v>
      </c>
      <c r="N71" s="63">
        <f>'S1'!M21</f>
        <v>73</v>
      </c>
      <c r="O71" s="63">
        <f>'S1'!N21</f>
        <v>74</v>
      </c>
      <c r="P71" s="63">
        <f>'S1'!P21</f>
        <v>518</v>
      </c>
      <c r="Q71" s="131">
        <f>'S1'!Q21</f>
        <v>64.75</v>
      </c>
      <c r="R71" s="63">
        <f>'S1'!R21</f>
        <v>42</v>
      </c>
      <c r="S71" s="176" t="str">
        <f>Ave!Q21</f>
        <v>ተዛውራለች</v>
      </c>
    </row>
    <row r="72" spans="2:22" ht="18" customHeight="1">
      <c r="B72" s="184"/>
      <c r="C72" s="206"/>
      <c r="D72" s="186"/>
      <c r="E72" s="188"/>
      <c r="F72" s="188"/>
      <c r="G72" s="90" t="s">
        <v>84</v>
      </c>
      <c r="H72" s="63">
        <f>'S2'!G21</f>
        <v>38</v>
      </c>
      <c r="I72" s="63">
        <f>'S2'!H21</f>
        <v>56</v>
      </c>
      <c r="J72" s="64">
        <f>'S2'!I21</f>
        <v>68</v>
      </c>
      <c r="K72" s="63">
        <f>'S2'!J21</f>
        <v>51</v>
      </c>
      <c r="L72" s="63">
        <f>'S2'!K21</f>
        <v>56</v>
      </c>
      <c r="M72" s="63">
        <f>'S2'!L21</f>
        <v>55</v>
      </c>
      <c r="N72" s="63">
        <f>'S2'!M21</f>
        <v>82</v>
      </c>
      <c r="O72" s="63">
        <f>'S2'!N21</f>
        <v>76</v>
      </c>
      <c r="P72" s="63">
        <f>'S2'!P21</f>
        <v>482</v>
      </c>
      <c r="Q72" s="131">
        <f>'S2'!Q21</f>
        <v>60.25</v>
      </c>
      <c r="R72" s="63">
        <f>'S2'!R21</f>
        <v>41</v>
      </c>
      <c r="S72" s="177"/>
    </row>
    <row r="73" spans="2:22" ht="18" customHeight="1">
      <c r="B73" s="184"/>
      <c r="C73" s="199"/>
      <c r="D73" s="187"/>
      <c r="E73" s="188"/>
      <c r="F73" s="188"/>
      <c r="G73" s="90" t="s">
        <v>18</v>
      </c>
      <c r="H73" s="63">
        <f>Ave!F21</f>
        <v>40</v>
      </c>
      <c r="I73" s="63">
        <f>Ave!G21</f>
        <v>65</v>
      </c>
      <c r="J73" s="64">
        <f>Ave!H21</f>
        <v>60.5</v>
      </c>
      <c r="K73" s="63">
        <f>Ave!I21</f>
        <v>54</v>
      </c>
      <c r="L73" s="63">
        <f>Ave!J21</f>
        <v>67</v>
      </c>
      <c r="M73" s="63">
        <f>Ave!K21</f>
        <v>61</v>
      </c>
      <c r="N73" s="63">
        <f>Ave!L21</f>
        <v>77.5</v>
      </c>
      <c r="O73" s="63">
        <f>Ave!M21</f>
        <v>75</v>
      </c>
      <c r="P73" s="63">
        <f>Ave!N21</f>
        <v>500</v>
      </c>
      <c r="Q73" s="131">
        <f>Ave!O21</f>
        <v>62.5</v>
      </c>
      <c r="R73" s="63">
        <f>Ave!P21</f>
        <v>42</v>
      </c>
      <c r="S73" s="178"/>
    </row>
    <row r="74" spans="2:22" ht="18" customHeight="1">
      <c r="B74" s="184">
        <v>18</v>
      </c>
      <c r="C74" s="198">
        <f>'S1'!C22</f>
        <v>18</v>
      </c>
      <c r="D74" s="185" t="str">
        <f>Ave!C22</f>
        <v>ረሂማ ሰኢድ አሊ</v>
      </c>
      <c r="E74" s="188" t="str">
        <f>'S1'!E22</f>
        <v>F</v>
      </c>
      <c r="F74" s="188">
        <f>'S1'!F22</f>
        <v>7</v>
      </c>
      <c r="G74" s="90" t="s">
        <v>83</v>
      </c>
      <c r="H74" s="63">
        <f>'S1'!G22</f>
        <v>71</v>
      </c>
      <c r="I74" s="63">
        <f>'S1'!H22</f>
        <v>87</v>
      </c>
      <c r="J74" s="64">
        <f>'S1'!I22</f>
        <v>59</v>
      </c>
      <c r="K74" s="63">
        <f>'S1'!J22</f>
        <v>66</v>
      </c>
      <c r="L74" s="63">
        <f>'S1'!K22</f>
        <v>54</v>
      </c>
      <c r="M74" s="63">
        <f>'S1'!L22</f>
        <v>47</v>
      </c>
      <c r="N74" s="63">
        <f>'S1'!M22</f>
        <v>77</v>
      </c>
      <c r="O74" s="63">
        <f>'S1'!N22</f>
        <v>77</v>
      </c>
      <c r="P74" s="63">
        <f>'S1'!P22</f>
        <v>538</v>
      </c>
      <c r="Q74" s="131">
        <f>'S1'!Q22</f>
        <v>67.25</v>
      </c>
      <c r="R74" s="63">
        <f>'S1'!R22</f>
        <v>39</v>
      </c>
      <c r="S74" s="176" t="str">
        <f>Ave!Q22</f>
        <v>ተዛውራለች</v>
      </c>
    </row>
    <row r="75" spans="2:22" ht="18" customHeight="1">
      <c r="B75" s="184"/>
      <c r="C75" s="206"/>
      <c r="D75" s="186"/>
      <c r="E75" s="188"/>
      <c r="F75" s="188"/>
      <c r="G75" s="90" t="s">
        <v>84</v>
      </c>
      <c r="H75" s="63">
        <f>'S2'!G22</f>
        <v>53</v>
      </c>
      <c r="I75" s="63">
        <f>'S2'!H22</f>
        <v>67</v>
      </c>
      <c r="J75" s="64">
        <f>'S2'!I22</f>
        <v>65</v>
      </c>
      <c r="K75" s="63">
        <f>'S2'!J22</f>
        <v>68</v>
      </c>
      <c r="L75" s="63">
        <f>'S2'!K22</f>
        <v>57</v>
      </c>
      <c r="M75" s="63">
        <f>'S2'!L22</f>
        <v>66</v>
      </c>
      <c r="N75" s="63">
        <f>'S2'!M22</f>
        <v>87</v>
      </c>
      <c r="O75" s="63">
        <f>'S2'!N22</f>
        <v>73</v>
      </c>
      <c r="P75" s="63">
        <f>'S2'!P22</f>
        <v>536</v>
      </c>
      <c r="Q75" s="131">
        <f>'S2'!Q22</f>
        <v>67</v>
      </c>
      <c r="R75" s="63">
        <f>'S2'!R22</f>
        <v>32</v>
      </c>
      <c r="S75" s="177"/>
    </row>
    <row r="76" spans="2:22" ht="18" customHeight="1">
      <c r="B76" s="184"/>
      <c r="C76" s="199"/>
      <c r="D76" s="187"/>
      <c r="E76" s="188"/>
      <c r="F76" s="188"/>
      <c r="G76" s="90" t="s">
        <v>18</v>
      </c>
      <c r="H76" s="63">
        <f>Ave!F22</f>
        <v>62</v>
      </c>
      <c r="I76" s="63">
        <f>Ave!G22</f>
        <v>77</v>
      </c>
      <c r="J76" s="64">
        <f>Ave!H22</f>
        <v>62</v>
      </c>
      <c r="K76" s="63">
        <f>Ave!I22</f>
        <v>67</v>
      </c>
      <c r="L76" s="63">
        <f>Ave!J22</f>
        <v>55.5</v>
      </c>
      <c r="M76" s="63">
        <f>Ave!K22</f>
        <v>56.5</v>
      </c>
      <c r="N76" s="63">
        <f>Ave!L22</f>
        <v>82</v>
      </c>
      <c r="O76" s="63">
        <f>Ave!M22</f>
        <v>75</v>
      </c>
      <c r="P76" s="63">
        <f>Ave!N22</f>
        <v>537</v>
      </c>
      <c r="Q76" s="131">
        <f>Ave!O22</f>
        <v>67.125</v>
      </c>
      <c r="R76" s="63">
        <f>Ave!P22</f>
        <v>36</v>
      </c>
      <c r="S76" s="178"/>
    </row>
    <row r="77" spans="2:22" ht="18" customHeight="1">
      <c r="B77" s="184">
        <v>19</v>
      </c>
      <c r="C77" s="198">
        <f>'S1'!C23</f>
        <v>19</v>
      </c>
      <c r="D77" s="185" t="str">
        <f>Ave!C23</f>
        <v>ረያን ሲራጅ የሱፍ</v>
      </c>
      <c r="E77" s="188" t="str">
        <f>'S1'!E23</f>
        <v>M</v>
      </c>
      <c r="F77" s="188">
        <f>'S1'!F23</f>
        <v>7</v>
      </c>
      <c r="G77" s="90" t="s">
        <v>83</v>
      </c>
      <c r="H77" s="63">
        <f>'S1'!G23</f>
        <v>77</v>
      </c>
      <c r="I77" s="63">
        <f>'S1'!H23</f>
        <v>74</v>
      </c>
      <c r="J77" s="64">
        <f>'S1'!I23</f>
        <v>65</v>
      </c>
      <c r="K77" s="63">
        <f>'S1'!J23</f>
        <v>67</v>
      </c>
      <c r="L77" s="63">
        <f>'S1'!K23</f>
        <v>73</v>
      </c>
      <c r="M77" s="63">
        <f>'S1'!L23</f>
        <v>50</v>
      </c>
      <c r="N77" s="63">
        <f>'S1'!M23</f>
        <v>75</v>
      </c>
      <c r="O77" s="63">
        <f>'S1'!N23</f>
        <v>78</v>
      </c>
      <c r="P77" s="63">
        <f>'S1'!P23</f>
        <v>559</v>
      </c>
      <c r="Q77" s="131">
        <f>'S1'!Q23</f>
        <v>69.875</v>
      </c>
      <c r="R77" s="63">
        <f>'S1'!R23</f>
        <v>37</v>
      </c>
      <c r="S77" s="176" t="str">
        <f>Ave!Q23</f>
        <v>ተዛውሯል</v>
      </c>
    </row>
    <row r="78" spans="2:22" ht="18" customHeight="1">
      <c r="B78" s="184"/>
      <c r="C78" s="206"/>
      <c r="D78" s="186"/>
      <c r="E78" s="188"/>
      <c r="F78" s="188"/>
      <c r="G78" s="90" t="s">
        <v>84</v>
      </c>
      <c r="H78" s="63">
        <f>'S2'!G23</f>
        <v>24</v>
      </c>
      <c r="I78" s="63">
        <f>'S2'!H23</f>
        <v>81</v>
      </c>
      <c r="J78" s="64">
        <f>'S2'!I23</f>
        <v>30</v>
      </c>
      <c r="K78" s="63">
        <f>'S2'!J23</f>
        <v>57</v>
      </c>
      <c r="L78" s="63">
        <f>'S2'!K23</f>
        <v>42</v>
      </c>
      <c r="M78" s="63">
        <f>'S2'!L23</f>
        <v>56</v>
      </c>
      <c r="N78" s="63">
        <f>'S2'!M23</f>
        <v>49</v>
      </c>
      <c r="O78" s="63">
        <f>'S2'!N23</f>
        <v>40</v>
      </c>
      <c r="P78" s="63">
        <f>'S2'!P23</f>
        <v>379</v>
      </c>
      <c r="Q78" s="131">
        <f>'S2'!Q23</f>
        <v>47.375</v>
      </c>
      <c r="R78" s="63">
        <f>'S2'!R23</f>
        <v>49</v>
      </c>
      <c r="S78" s="177"/>
    </row>
    <row r="79" spans="2:22" ht="18" customHeight="1">
      <c r="B79" s="184"/>
      <c r="C79" s="199"/>
      <c r="D79" s="187"/>
      <c r="E79" s="188"/>
      <c r="F79" s="188"/>
      <c r="G79" s="90" t="s">
        <v>18</v>
      </c>
      <c r="H79" s="63">
        <f>Ave!F23</f>
        <v>50.5</v>
      </c>
      <c r="I79" s="63">
        <f>Ave!G23</f>
        <v>77.5</v>
      </c>
      <c r="J79" s="64">
        <f>Ave!H23</f>
        <v>47.5</v>
      </c>
      <c r="K79" s="63">
        <f>Ave!I23</f>
        <v>62</v>
      </c>
      <c r="L79" s="63">
        <f>Ave!J23</f>
        <v>57.5</v>
      </c>
      <c r="M79" s="63">
        <f>Ave!K23</f>
        <v>53</v>
      </c>
      <c r="N79" s="63">
        <f>Ave!L23</f>
        <v>62</v>
      </c>
      <c r="O79" s="63">
        <f>Ave!M23</f>
        <v>59</v>
      </c>
      <c r="P79" s="63">
        <f>Ave!N23</f>
        <v>469</v>
      </c>
      <c r="Q79" s="131">
        <f>Ave!O23</f>
        <v>58.625</v>
      </c>
      <c r="R79" s="63">
        <f>Ave!P23</f>
        <v>48</v>
      </c>
      <c r="S79" s="178"/>
    </row>
    <row r="80" spans="2:22" ht="18" customHeight="1">
      <c r="B80" s="184">
        <v>20</v>
      </c>
      <c r="C80" s="198">
        <f>'S1'!C24</f>
        <v>20</v>
      </c>
      <c r="D80" s="185" t="str">
        <f>Ave!C24</f>
        <v>ሪዝዋና ፉኣድ አብደላ</v>
      </c>
      <c r="E80" s="188" t="str">
        <f>'S1'!E24</f>
        <v>F</v>
      </c>
      <c r="F80" s="188">
        <f>'S1'!F24</f>
        <v>7</v>
      </c>
      <c r="G80" s="90" t="s">
        <v>83</v>
      </c>
      <c r="H80" s="63">
        <f>'S1'!G24</f>
        <v>59</v>
      </c>
      <c r="I80" s="63">
        <f>'S1'!H24</f>
        <v>68</v>
      </c>
      <c r="J80" s="64">
        <f>'S1'!I24</f>
        <v>48</v>
      </c>
      <c r="K80" s="63">
        <f>'S1'!J24</f>
        <v>56</v>
      </c>
      <c r="L80" s="63">
        <f>'S1'!K24</f>
        <v>62</v>
      </c>
      <c r="M80" s="63">
        <f>'S1'!L24</f>
        <v>54</v>
      </c>
      <c r="N80" s="63">
        <f>'S1'!M24</f>
        <v>69</v>
      </c>
      <c r="O80" s="63">
        <f>'S1'!N24</f>
        <v>71</v>
      </c>
      <c r="P80" s="63">
        <f>'S1'!P24</f>
        <v>487</v>
      </c>
      <c r="Q80" s="131">
        <f>'S1'!Q24</f>
        <v>60.875</v>
      </c>
      <c r="R80" s="63">
        <f>'S1'!R24</f>
        <v>46</v>
      </c>
      <c r="S80" s="176" t="str">
        <f>Ave!Q24</f>
        <v>ተዛውራለች</v>
      </c>
    </row>
    <row r="81" spans="2:42" ht="18" customHeight="1">
      <c r="B81" s="184"/>
      <c r="C81" s="206"/>
      <c r="D81" s="186"/>
      <c r="E81" s="188"/>
      <c r="F81" s="188"/>
      <c r="G81" s="90" t="s">
        <v>84</v>
      </c>
      <c r="H81" s="63">
        <f>'S2'!G24</f>
        <v>55</v>
      </c>
      <c r="I81" s="63">
        <f>'S2'!H24</f>
        <v>59</v>
      </c>
      <c r="J81" s="64">
        <f>'S2'!I24</f>
        <v>53</v>
      </c>
      <c r="K81" s="63">
        <f>'S2'!J24</f>
        <v>48</v>
      </c>
      <c r="L81" s="63">
        <f>'S2'!K24</f>
        <v>59</v>
      </c>
      <c r="M81" s="63">
        <f>'S2'!L24</f>
        <v>54</v>
      </c>
      <c r="N81" s="63">
        <f>'S2'!M24</f>
        <v>59</v>
      </c>
      <c r="O81" s="63">
        <f>'S2'!N24</f>
        <v>74</v>
      </c>
      <c r="P81" s="63">
        <f>'S2'!P24</f>
        <v>461</v>
      </c>
      <c r="Q81" s="131">
        <f>'S2'!Q24</f>
        <v>57.625</v>
      </c>
      <c r="R81" s="63">
        <f>'S2'!R24</f>
        <v>46</v>
      </c>
      <c r="S81" s="177"/>
    </row>
    <row r="82" spans="2:42" ht="18" customHeight="1">
      <c r="B82" s="184"/>
      <c r="C82" s="199"/>
      <c r="D82" s="187"/>
      <c r="E82" s="188"/>
      <c r="F82" s="188"/>
      <c r="G82" s="90" t="s">
        <v>18</v>
      </c>
      <c r="H82" s="63">
        <f>Ave!F24</f>
        <v>57</v>
      </c>
      <c r="I82" s="63">
        <f>Ave!G24</f>
        <v>63.5</v>
      </c>
      <c r="J82" s="64">
        <f>Ave!H24</f>
        <v>50.5</v>
      </c>
      <c r="K82" s="63">
        <f>Ave!I24</f>
        <v>52</v>
      </c>
      <c r="L82" s="63">
        <f>Ave!J24</f>
        <v>60.5</v>
      </c>
      <c r="M82" s="63">
        <f>Ave!K24</f>
        <v>54</v>
      </c>
      <c r="N82" s="63">
        <f>Ave!L24</f>
        <v>64</v>
      </c>
      <c r="O82" s="63">
        <f>Ave!M24</f>
        <v>72.5</v>
      </c>
      <c r="P82" s="63">
        <f>Ave!N24</f>
        <v>474</v>
      </c>
      <c r="Q82" s="131">
        <f>Ave!O24</f>
        <v>59.25</v>
      </c>
      <c r="R82" s="63">
        <f>Ave!P24</f>
        <v>47</v>
      </c>
      <c r="S82" s="178"/>
    </row>
    <row r="83" spans="2:42" ht="18" customHeight="1">
      <c r="B83" s="184">
        <v>21</v>
      </c>
      <c r="C83" s="198">
        <f>'S1'!C25</f>
        <v>21</v>
      </c>
      <c r="D83" s="185" t="str">
        <f>Ave!C25</f>
        <v>ሮዛ ኢብራሂም ሸጋው</v>
      </c>
      <c r="E83" s="188" t="str">
        <f>'S1'!E25</f>
        <v>F</v>
      </c>
      <c r="F83" s="188">
        <f>'S1'!F25</f>
        <v>7</v>
      </c>
      <c r="G83" s="90" t="s">
        <v>83</v>
      </c>
      <c r="H83" s="63">
        <f>'S1'!G25</f>
        <v>53</v>
      </c>
      <c r="I83" s="63">
        <f>'S1'!H25</f>
        <v>83</v>
      </c>
      <c r="J83" s="64">
        <f>'S1'!I25</f>
        <v>86</v>
      </c>
      <c r="K83" s="63">
        <f>'S1'!J25</f>
        <v>67</v>
      </c>
      <c r="L83" s="63">
        <f>'S1'!K25</f>
        <v>41</v>
      </c>
      <c r="M83" s="63">
        <f>'S1'!L25</f>
        <v>54</v>
      </c>
      <c r="N83" s="63">
        <f>'S1'!M25</f>
        <v>82</v>
      </c>
      <c r="O83" s="63">
        <f>'S1'!N25</f>
        <v>52</v>
      </c>
      <c r="P83" s="63">
        <f>'S1'!P25</f>
        <v>518</v>
      </c>
      <c r="Q83" s="131">
        <f>'S1'!Q25</f>
        <v>64.75</v>
      </c>
      <c r="R83" s="63">
        <f>'S1'!R25</f>
        <v>42</v>
      </c>
      <c r="S83" s="176" t="str">
        <f>Ave!Q25</f>
        <v>ተዛውራለች</v>
      </c>
      <c r="AL83" s="72"/>
      <c r="AM83" s="72"/>
      <c r="AN83" s="72"/>
      <c r="AO83" s="72"/>
      <c r="AP83" s="72"/>
    </row>
    <row r="84" spans="2:42" ht="18" customHeight="1">
      <c r="B84" s="184"/>
      <c r="C84" s="206"/>
      <c r="D84" s="186"/>
      <c r="E84" s="188"/>
      <c r="F84" s="188"/>
      <c r="G84" s="90" t="s">
        <v>84</v>
      </c>
      <c r="H84" s="63">
        <f>'S2'!G25</f>
        <v>64</v>
      </c>
      <c r="I84" s="63">
        <f>'S2'!H25</f>
        <v>72</v>
      </c>
      <c r="J84" s="64">
        <f>'S2'!I25</f>
        <v>92</v>
      </c>
      <c r="K84" s="63">
        <f>'S2'!J25</f>
        <v>62</v>
      </c>
      <c r="L84" s="63">
        <f>'S2'!K25</f>
        <v>70</v>
      </c>
      <c r="M84" s="63">
        <f>'S2'!L25</f>
        <v>68</v>
      </c>
      <c r="N84" s="63">
        <f>'S2'!M25</f>
        <v>68</v>
      </c>
      <c r="O84" s="63">
        <f>'S2'!N25</f>
        <v>53</v>
      </c>
      <c r="P84" s="63">
        <f>'S2'!P25</f>
        <v>549</v>
      </c>
      <c r="Q84" s="131">
        <f>'S2'!Q25</f>
        <v>68.625</v>
      </c>
      <c r="R84" s="63">
        <f>'S2'!R25</f>
        <v>28</v>
      </c>
      <c r="S84" s="177"/>
      <c r="AL84" s="72"/>
      <c r="AM84" s="72"/>
      <c r="AN84" s="72"/>
      <c r="AO84" s="72"/>
      <c r="AP84" s="72"/>
    </row>
    <row r="85" spans="2:42" ht="18" customHeight="1">
      <c r="B85" s="184"/>
      <c r="C85" s="199"/>
      <c r="D85" s="187"/>
      <c r="E85" s="188"/>
      <c r="F85" s="188"/>
      <c r="G85" s="90" t="s">
        <v>18</v>
      </c>
      <c r="H85" s="63">
        <f>Ave!F25</f>
        <v>58.5</v>
      </c>
      <c r="I85" s="63">
        <f>Ave!G25</f>
        <v>77.5</v>
      </c>
      <c r="J85" s="64">
        <f>Ave!H25</f>
        <v>89</v>
      </c>
      <c r="K85" s="63">
        <f>Ave!I25</f>
        <v>64.5</v>
      </c>
      <c r="L85" s="63">
        <f>Ave!J25</f>
        <v>55.5</v>
      </c>
      <c r="M85" s="63">
        <f>Ave!K25</f>
        <v>61</v>
      </c>
      <c r="N85" s="63">
        <f>Ave!L25</f>
        <v>75</v>
      </c>
      <c r="O85" s="63">
        <f>Ave!M25</f>
        <v>52.5</v>
      </c>
      <c r="P85" s="63">
        <f>Ave!N25</f>
        <v>533.5</v>
      </c>
      <c r="Q85" s="131">
        <f>Ave!O25</f>
        <v>66.6875</v>
      </c>
      <c r="R85" s="63">
        <f>Ave!P25</f>
        <v>37</v>
      </c>
      <c r="S85" s="178"/>
      <c r="AL85" s="72"/>
      <c r="AM85" s="72"/>
      <c r="AN85" s="72"/>
      <c r="AO85" s="72"/>
      <c r="AP85" s="72"/>
    </row>
    <row r="86" spans="2:42" ht="18" customHeight="1">
      <c r="B86" s="184">
        <v>22</v>
      </c>
      <c r="C86" s="198">
        <f>'S1'!C26</f>
        <v>22</v>
      </c>
      <c r="D86" s="185" t="str">
        <f>Ave!C26</f>
        <v>ነጅዋ ሲራጅ ቦጋለ</v>
      </c>
      <c r="E86" s="188" t="str">
        <f>'S1'!E26</f>
        <v>F</v>
      </c>
      <c r="F86" s="188">
        <f>'S1'!F26</f>
        <v>7</v>
      </c>
      <c r="G86" s="90" t="s">
        <v>83</v>
      </c>
      <c r="H86" s="63">
        <f>'S1'!G26</f>
        <v>92</v>
      </c>
      <c r="I86" s="63">
        <f>'S1'!H26</f>
        <v>94</v>
      </c>
      <c r="J86" s="64">
        <f>'S1'!I26</f>
        <v>94</v>
      </c>
      <c r="K86" s="63">
        <f>'S1'!J26</f>
        <v>86</v>
      </c>
      <c r="L86" s="63">
        <f>'S1'!K26</f>
        <v>92</v>
      </c>
      <c r="M86" s="63">
        <f>'S1'!L26</f>
        <v>69</v>
      </c>
      <c r="N86" s="63">
        <f>'S1'!M26</f>
        <v>97</v>
      </c>
      <c r="O86" s="63">
        <f>'S1'!N26</f>
        <v>69</v>
      </c>
      <c r="P86" s="63">
        <f>'S1'!P26</f>
        <v>693</v>
      </c>
      <c r="Q86" s="131">
        <f>'S1'!Q26</f>
        <v>86.625</v>
      </c>
      <c r="R86" s="63">
        <f>'S1'!R26</f>
        <v>9</v>
      </c>
      <c r="S86" s="176" t="str">
        <f>Ave!Q26</f>
        <v>ተዛውራለች</v>
      </c>
      <c r="AL86" s="72"/>
      <c r="AM86" s="72"/>
      <c r="AN86" s="72"/>
      <c r="AO86" s="72"/>
      <c r="AP86" s="72"/>
    </row>
    <row r="87" spans="2:42" ht="18" customHeight="1">
      <c r="B87" s="184"/>
      <c r="C87" s="206"/>
      <c r="D87" s="186"/>
      <c r="E87" s="188"/>
      <c r="F87" s="188"/>
      <c r="G87" s="90" t="s">
        <v>84</v>
      </c>
      <c r="H87" s="63">
        <f>'S2'!G26</f>
        <v>77</v>
      </c>
      <c r="I87" s="63">
        <f>'S2'!H26</f>
        <v>71</v>
      </c>
      <c r="J87" s="64">
        <f>'S2'!I26</f>
        <v>60</v>
      </c>
      <c r="K87" s="63">
        <f>'S2'!J26</f>
        <v>64</v>
      </c>
      <c r="L87" s="63">
        <f>'S2'!K26</f>
        <v>84</v>
      </c>
      <c r="M87" s="63">
        <f>'S2'!L26</f>
        <v>58</v>
      </c>
      <c r="N87" s="63">
        <f>'S2'!M26</f>
        <v>88</v>
      </c>
      <c r="O87" s="63">
        <f>'S2'!N26</f>
        <v>74</v>
      </c>
      <c r="P87" s="63">
        <f>'S2'!P26</f>
        <v>576</v>
      </c>
      <c r="Q87" s="131">
        <f>'S2'!Q26</f>
        <v>72</v>
      </c>
      <c r="R87" s="63">
        <f>'S2'!R26</f>
        <v>24</v>
      </c>
      <c r="S87" s="177"/>
      <c r="AL87" s="72"/>
      <c r="AM87" s="72"/>
      <c r="AN87" s="72"/>
      <c r="AO87" s="72"/>
      <c r="AP87" s="72"/>
    </row>
    <row r="88" spans="2:42" ht="18" customHeight="1">
      <c r="B88" s="184"/>
      <c r="C88" s="199"/>
      <c r="D88" s="187"/>
      <c r="E88" s="188"/>
      <c r="F88" s="188"/>
      <c r="G88" s="90" t="s">
        <v>18</v>
      </c>
      <c r="H88" s="63">
        <f>Ave!F26</f>
        <v>84.5</v>
      </c>
      <c r="I88" s="63">
        <f>Ave!G26</f>
        <v>82.5</v>
      </c>
      <c r="J88" s="64">
        <f>Ave!H26</f>
        <v>77</v>
      </c>
      <c r="K88" s="63">
        <f>Ave!I26</f>
        <v>75</v>
      </c>
      <c r="L88" s="63">
        <f>Ave!J26</f>
        <v>88</v>
      </c>
      <c r="M88" s="63">
        <f>Ave!K26</f>
        <v>63.5</v>
      </c>
      <c r="N88" s="63">
        <f>Ave!L26</f>
        <v>92.5</v>
      </c>
      <c r="O88" s="63">
        <f>Ave!M26</f>
        <v>71.5</v>
      </c>
      <c r="P88" s="63">
        <f>Ave!N26</f>
        <v>634.5</v>
      </c>
      <c r="Q88" s="131">
        <f>Ave!O26</f>
        <v>79.3125</v>
      </c>
      <c r="R88" s="63">
        <f>Ave!P26</f>
        <v>18</v>
      </c>
      <c r="S88" s="178"/>
      <c r="AL88" s="72"/>
      <c r="AM88" s="72"/>
      <c r="AN88" s="72"/>
      <c r="AO88" s="72"/>
      <c r="AP88" s="72"/>
    </row>
    <row r="89" spans="2:42" ht="18" customHeight="1">
      <c r="B89" s="184">
        <v>23</v>
      </c>
      <c r="C89" s="198">
        <f>'S1'!C27</f>
        <v>23</v>
      </c>
      <c r="D89" s="185" t="str">
        <f>Ave!C27</f>
        <v>አሚር ሙሀመድ ሁሴን</v>
      </c>
      <c r="E89" s="188" t="str">
        <f>'S1'!E27</f>
        <v>M</v>
      </c>
      <c r="F89" s="188">
        <f>'S1'!F27</f>
        <v>7</v>
      </c>
      <c r="G89" s="90" t="s">
        <v>83</v>
      </c>
      <c r="H89" s="63">
        <f>'S1'!G27</f>
        <v>66</v>
      </c>
      <c r="I89" s="63">
        <f>'S1'!H27</f>
        <v>69</v>
      </c>
      <c r="J89" s="64">
        <f>'S1'!I27</f>
        <v>67</v>
      </c>
      <c r="K89" s="63">
        <f>'S1'!J27</f>
        <v>77</v>
      </c>
      <c r="L89" s="63">
        <f>'S1'!K27</f>
        <v>82</v>
      </c>
      <c r="M89" s="63">
        <f>'S1'!L27</f>
        <v>50</v>
      </c>
      <c r="N89" s="63">
        <f>'S1'!M27</f>
        <v>90</v>
      </c>
      <c r="O89" s="63">
        <f>'S1'!N27</f>
        <v>99</v>
      </c>
      <c r="P89" s="63">
        <f>'S1'!P27</f>
        <v>600</v>
      </c>
      <c r="Q89" s="131">
        <f>'S1'!Q27</f>
        <v>75</v>
      </c>
      <c r="R89" s="63">
        <f>'S1'!R27</f>
        <v>31</v>
      </c>
      <c r="S89" s="176" t="str">
        <f>Ave!Q27</f>
        <v>ተዛውሯል</v>
      </c>
      <c r="AL89" s="72"/>
      <c r="AM89" s="72"/>
      <c r="AN89" s="72"/>
      <c r="AO89" s="72"/>
      <c r="AP89" s="72"/>
    </row>
    <row r="90" spans="2:42" ht="18" customHeight="1">
      <c r="B90" s="184"/>
      <c r="C90" s="206"/>
      <c r="D90" s="186"/>
      <c r="E90" s="188"/>
      <c r="F90" s="188"/>
      <c r="G90" s="90" t="s">
        <v>84</v>
      </c>
      <c r="H90" s="63">
        <f>'S2'!G27</f>
        <v>52</v>
      </c>
      <c r="I90" s="63">
        <f>'S2'!H27</f>
        <v>68</v>
      </c>
      <c r="J90" s="64">
        <f>'S2'!I27</f>
        <v>62</v>
      </c>
      <c r="K90" s="63">
        <f>'S2'!J27</f>
        <v>55</v>
      </c>
      <c r="L90" s="63">
        <f>'S2'!K27</f>
        <v>76</v>
      </c>
      <c r="M90" s="63">
        <f>'S2'!L27</f>
        <v>57</v>
      </c>
      <c r="N90" s="63">
        <f>'S2'!M27</f>
        <v>59</v>
      </c>
      <c r="O90" s="63">
        <f>'S2'!N27</f>
        <v>97</v>
      </c>
      <c r="P90" s="63">
        <f>'S2'!P27</f>
        <v>526</v>
      </c>
      <c r="Q90" s="131">
        <f>'S2'!Q27</f>
        <v>65.75</v>
      </c>
      <c r="R90" s="63">
        <f>'S2'!R27</f>
        <v>34</v>
      </c>
      <c r="S90" s="177"/>
      <c r="AL90" s="72"/>
      <c r="AM90" s="72"/>
      <c r="AN90" s="72"/>
      <c r="AO90" s="72"/>
      <c r="AP90" s="72"/>
    </row>
    <row r="91" spans="2:42" ht="18" customHeight="1">
      <c r="B91" s="184"/>
      <c r="C91" s="199"/>
      <c r="D91" s="187"/>
      <c r="E91" s="188"/>
      <c r="F91" s="188"/>
      <c r="G91" s="90" t="s">
        <v>18</v>
      </c>
      <c r="H91" s="63">
        <f>Ave!F27</f>
        <v>59</v>
      </c>
      <c r="I91" s="63">
        <f>Ave!G27</f>
        <v>68.5</v>
      </c>
      <c r="J91" s="64">
        <f>Ave!H27</f>
        <v>64.5</v>
      </c>
      <c r="K91" s="63">
        <f>Ave!I27</f>
        <v>66</v>
      </c>
      <c r="L91" s="63">
        <f>Ave!J27</f>
        <v>79</v>
      </c>
      <c r="M91" s="63">
        <f>Ave!K27</f>
        <v>53.5</v>
      </c>
      <c r="N91" s="63">
        <f>Ave!L27</f>
        <v>74.5</v>
      </c>
      <c r="O91" s="63">
        <f>Ave!M27</f>
        <v>98</v>
      </c>
      <c r="P91" s="63">
        <f>Ave!N27</f>
        <v>563</v>
      </c>
      <c r="Q91" s="131">
        <f>Ave!O27</f>
        <v>70.375</v>
      </c>
      <c r="R91" s="63">
        <f>Ave!P27</f>
        <v>31</v>
      </c>
      <c r="S91" s="178"/>
      <c r="AL91" s="72"/>
      <c r="AM91" s="72"/>
      <c r="AN91" s="72"/>
      <c r="AO91" s="72"/>
      <c r="AP91" s="72"/>
    </row>
    <row r="92" spans="2:42" ht="18" customHeight="1">
      <c r="B92" s="184">
        <v>24</v>
      </c>
      <c r="C92" s="198">
        <f>'S1'!C28</f>
        <v>24</v>
      </c>
      <c r="D92" s="185" t="str">
        <f>Ave!C28</f>
        <v>አማር ጀማል ሞላው</v>
      </c>
      <c r="E92" s="188" t="str">
        <f>'S1'!E28</f>
        <v>M</v>
      </c>
      <c r="F92" s="188">
        <f>'S1'!F28</f>
        <v>7</v>
      </c>
      <c r="G92" s="90" t="s">
        <v>83</v>
      </c>
      <c r="H92" s="63">
        <f>'S1'!G28</f>
        <v>93</v>
      </c>
      <c r="I92" s="63">
        <f>'S1'!H28</f>
        <v>93</v>
      </c>
      <c r="J92" s="64">
        <f>'S1'!I28</f>
        <v>96</v>
      </c>
      <c r="K92" s="63">
        <f>'S1'!J28</f>
        <v>87</v>
      </c>
      <c r="L92" s="63">
        <f>'S1'!K28</f>
        <v>88</v>
      </c>
      <c r="M92" s="63">
        <f>'S1'!L28</f>
        <v>64</v>
      </c>
      <c r="N92" s="63">
        <f>'S1'!M28</f>
        <v>90</v>
      </c>
      <c r="O92" s="63">
        <f>'S1'!N28</f>
        <v>90</v>
      </c>
      <c r="P92" s="63">
        <f>'S1'!P28</f>
        <v>701</v>
      </c>
      <c r="Q92" s="131">
        <f>'S1'!Q28</f>
        <v>87.625</v>
      </c>
      <c r="R92" s="63">
        <f>'S1'!R28</f>
        <v>8</v>
      </c>
      <c r="S92" s="176" t="str">
        <f>Ave!Q28</f>
        <v>ተዛውሯል</v>
      </c>
      <c r="AL92" s="72"/>
      <c r="AM92" s="72"/>
      <c r="AN92" s="72"/>
      <c r="AO92" s="72"/>
      <c r="AP92" s="72"/>
    </row>
    <row r="93" spans="2:42" ht="18" customHeight="1">
      <c r="B93" s="184"/>
      <c r="C93" s="206"/>
      <c r="D93" s="186"/>
      <c r="E93" s="188"/>
      <c r="F93" s="188"/>
      <c r="G93" s="90" t="s">
        <v>84</v>
      </c>
      <c r="H93" s="63">
        <f>'S2'!G28</f>
        <v>93</v>
      </c>
      <c r="I93" s="63">
        <f>'S2'!H28</f>
        <v>77</v>
      </c>
      <c r="J93" s="64">
        <f>'S2'!I28</f>
        <v>73</v>
      </c>
      <c r="K93" s="63">
        <f>'S2'!J28</f>
        <v>68</v>
      </c>
      <c r="L93" s="63">
        <f>'S2'!K28</f>
        <v>88</v>
      </c>
      <c r="M93" s="63">
        <f>'S2'!L28</f>
        <v>87</v>
      </c>
      <c r="N93" s="63">
        <f>'S2'!M28</f>
        <v>86</v>
      </c>
      <c r="O93" s="63">
        <f>'S2'!N28</f>
        <v>98</v>
      </c>
      <c r="P93" s="63">
        <f>'S2'!P28</f>
        <v>670</v>
      </c>
      <c r="Q93" s="131">
        <f>'S2'!Q28</f>
        <v>83.75</v>
      </c>
      <c r="R93" s="63">
        <f>'S2'!R28</f>
        <v>9</v>
      </c>
      <c r="S93" s="177"/>
      <c r="AL93" s="72"/>
      <c r="AM93" s="72"/>
      <c r="AN93" s="72"/>
      <c r="AO93" s="72"/>
      <c r="AP93" s="72"/>
    </row>
    <row r="94" spans="2:42" ht="18" customHeight="1">
      <c r="B94" s="184"/>
      <c r="C94" s="199"/>
      <c r="D94" s="187"/>
      <c r="E94" s="188"/>
      <c r="F94" s="188"/>
      <c r="G94" s="90" t="s">
        <v>18</v>
      </c>
      <c r="H94" s="63">
        <f>Ave!F28</f>
        <v>93</v>
      </c>
      <c r="I94" s="63">
        <f>Ave!G28</f>
        <v>85</v>
      </c>
      <c r="J94" s="64">
        <f>Ave!H28</f>
        <v>84.5</v>
      </c>
      <c r="K94" s="63">
        <f>Ave!I28</f>
        <v>77.5</v>
      </c>
      <c r="L94" s="63">
        <f>Ave!J28</f>
        <v>88</v>
      </c>
      <c r="M94" s="63">
        <f>Ave!K28</f>
        <v>75.5</v>
      </c>
      <c r="N94" s="63">
        <f>Ave!L28</f>
        <v>88</v>
      </c>
      <c r="O94" s="63">
        <f>Ave!M28</f>
        <v>94</v>
      </c>
      <c r="P94" s="63">
        <f>Ave!N28</f>
        <v>685.5</v>
      </c>
      <c r="Q94" s="131">
        <f>Ave!O28</f>
        <v>85.6875</v>
      </c>
      <c r="R94" s="63">
        <f>Ave!P28</f>
        <v>8</v>
      </c>
      <c r="S94" s="178"/>
      <c r="AL94" s="72"/>
      <c r="AM94" s="72"/>
      <c r="AN94" s="72"/>
      <c r="AO94" s="72"/>
      <c r="AP94" s="72"/>
    </row>
    <row r="95" spans="2:42" s="67" customFormat="1" ht="18" customHeight="1">
      <c r="B95" s="68"/>
      <c r="C95" s="68"/>
      <c r="D95" s="88"/>
      <c r="E95" s="88"/>
      <c r="F95" s="88"/>
      <c r="G95" s="88"/>
      <c r="H95" s="68"/>
      <c r="I95" s="68"/>
      <c r="J95" s="69"/>
      <c r="K95" s="68"/>
      <c r="L95" s="68"/>
      <c r="M95" s="68"/>
      <c r="N95" s="68"/>
      <c r="O95" s="68"/>
      <c r="P95" s="68"/>
      <c r="Q95" s="68"/>
      <c r="R95" s="68"/>
      <c r="S95" s="115"/>
      <c r="T95" s="68"/>
      <c r="U95" s="68"/>
      <c r="V95" s="70"/>
    </row>
    <row r="96" spans="2:42" s="67" customFormat="1" ht="18" customHeight="1">
      <c r="B96" s="68"/>
      <c r="C96" s="68"/>
      <c r="D96" s="173" t="s">
        <v>63</v>
      </c>
      <c r="E96" s="173"/>
      <c r="F96" s="173"/>
      <c r="G96" s="88"/>
      <c r="H96" s="68"/>
      <c r="I96" s="174" t="s">
        <v>64</v>
      </c>
      <c r="J96" s="174"/>
      <c r="K96" s="174"/>
      <c r="L96" s="174"/>
      <c r="M96" s="174"/>
      <c r="N96" s="175" t="s">
        <v>65</v>
      </c>
      <c r="O96" s="175"/>
      <c r="P96" s="175"/>
      <c r="Q96" s="175"/>
      <c r="R96" s="175"/>
      <c r="S96" s="175"/>
      <c r="T96" s="175"/>
      <c r="U96" s="175"/>
      <c r="V96" s="70"/>
    </row>
    <row r="97" spans="2:42" s="67" customFormat="1" ht="18" customHeight="1">
      <c r="B97" s="68"/>
      <c r="C97" s="68"/>
      <c r="D97" s="166" t="s">
        <v>66</v>
      </c>
      <c r="E97" s="166"/>
      <c r="F97" s="166"/>
      <c r="G97" s="88"/>
      <c r="H97" s="68"/>
      <c r="I97" s="189" t="s">
        <v>67</v>
      </c>
      <c r="J97" s="189"/>
      <c r="K97" s="189"/>
      <c r="L97" s="189"/>
      <c r="M97" s="189"/>
      <c r="N97" s="68" t="s">
        <v>68</v>
      </c>
      <c r="O97" s="68"/>
      <c r="P97" s="68"/>
      <c r="Q97" s="68"/>
      <c r="R97" s="68"/>
      <c r="S97" s="116"/>
      <c r="T97" s="71"/>
      <c r="U97" s="71"/>
      <c r="V97" s="70"/>
    </row>
    <row r="98" spans="2:42" s="67" customFormat="1" ht="18" customHeight="1">
      <c r="B98" s="68"/>
      <c r="C98" s="68"/>
      <c r="D98" s="166" t="s">
        <v>69</v>
      </c>
      <c r="E98" s="166"/>
      <c r="F98" s="166"/>
      <c r="G98" s="88"/>
      <c r="H98" s="68"/>
      <c r="I98" s="167" t="s">
        <v>70</v>
      </c>
      <c r="J98" s="167"/>
      <c r="K98" s="167"/>
      <c r="L98" s="167"/>
      <c r="M98" s="167"/>
      <c r="N98" s="168" t="s">
        <v>69</v>
      </c>
      <c r="O98" s="168"/>
      <c r="P98" s="168"/>
      <c r="Q98" s="168"/>
      <c r="R98" s="168"/>
      <c r="S98" s="168"/>
      <c r="T98" s="168"/>
      <c r="U98" s="168"/>
      <c r="V98" s="70"/>
    </row>
    <row r="99" spans="2:42" s="67" customFormat="1" ht="18" customHeight="1">
      <c r="B99" s="68"/>
      <c r="C99" s="68"/>
      <c r="D99" s="88"/>
      <c r="E99" s="88"/>
      <c r="F99" s="88"/>
      <c r="G99" s="88"/>
      <c r="H99" s="68"/>
      <c r="I99" s="68"/>
      <c r="J99" s="69"/>
      <c r="K99" s="68"/>
      <c r="L99" s="68"/>
      <c r="M99" s="68"/>
      <c r="N99" s="68"/>
      <c r="O99" s="68"/>
      <c r="P99" s="68"/>
      <c r="Q99" s="68"/>
      <c r="R99" s="68"/>
      <c r="S99" s="115"/>
      <c r="T99" s="68"/>
      <c r="U99" s="68"/>
      <c r="V99" s="70"/>
    </row>
    <row r="100" spans="2:42" s="87" customFormat="1" ht="18" customHeight="1">
      <c r="B100" s="88"/>
      <c r="C100" s="88"/>
      <c r="D100" s="104" t="s">
        <v>20</v>
      </c>
      <c r="E100" s="58" t="s">
        <v>78</v>
      </c>
      <c r="F100" s="88"/>
      <c r="G100" s="88"/>
      <c r="H100" s="88"/>
      <c r="I100" s="88"/>
      <c r="J100" s="105"/>
      <c r="K100" s="88"/>
      <c r="L100" s="88"/>
      <c r="M100" s="88" t="s">
        <v>52</v>
      </c>
      <c r="N100" s="88"/>
      <c r="O100" s="88"/>
      <c r="P100" s="88"/>
      <c r="Q100" s="88"/>
      <c r="R100" s="88"/>
      <c r="S100" s="115"/>
      <c r="T100" s="88"/>
      <c r="U100" s="88"/>
      <c r="V100" s="88"/>
    </row>
    <row r="101" spans="2:42" s="106" customFormat="1" ht="18" customHeight="1">
      <c r="B101" s="88"/>
      <c r="C101" s="88"/>
      <c r="D101" s="88"/>
      <c r="E101" s="88"/>
      <c r="F101" s="88"/>
      <c r="G101" s="88"/>
      <c r="H101" s="88" t="s">
        <v>22</v>
      </c>
      <c r="I101" s="88"/>
      <c r="J101" s="105"/>
      <c r="K101" s="88" t="s">
        <v>23</v>
      </c>
      <c r="L101" s="88"/>
      <c r="M101" s="88"/>
      <c r="N101" s="88"/>
      <c r="O101" s="88"/>
      <c r="P101" s="88"/>
      <c r="Q101" s="88"/>
      <c r="R101" s="88"/>
      <c r="S101" s="115"/>
      <c r="T101" s="88"/>
      <c r="U101" s="88"/>
      <c r="V101" s="107"/>
    </row>
    <row r="102" spans="2:42" s="113" customFormat="1" ht="18" customHeight="1">
      <c r="B102" s="171" t="s">
        <v>0</v>
      </c>
      <c r="C102" s="110"/>
      <c r="D102" s="179" t="s">
        <v>1</v>
      </c>
      <c r="E102" s="179" t="s">
        <v>2</v>
      </c>
      <c r="F102" s="179" t="s">
        <v>3</v>
      </c>
      <c r="G102" s="179" t="s">
        <v>17</v>
      </c>
      <c r="H102" s="181" t="s">
        <v>4</v>
      </c>
      <c r="I102" s="182"/>
      <c r="J102" s="182"/>
      <c r="K102" s="182"/>
      <c r="L102" s="182"/>
      <c r="M102" s="182"/>
      <c r="N102" s="182"/>
      <c r="O102" s="183"/>
      <c r="P102" s="171" t="s">
        <v>26</v>
      </c>
      <c r="Q102" s="171" t="s">
        <v>18</v>
      </c>
      <c r="R102" s="171" t="s">
        <v>6</v>
      </c>
      <c r="S102" s="169" t="s">
        <v>16</v>
      </c>
      <c r="T102" s="111"/>
      <c r="U102" s="111"/>
      <c r="V102" s="112"/>
    </row>
    <row r="103" spans="2:42" s="67" customFormat="1" ht="18" customHeight="1">
      <c r="B103" s="172"/>
      <c r="C103" s="65"/>
      <c r="D103" s="180"/>
      <c r="E103" s="180"/>
      <c r="F103" s="180"/>
      <c r="G103" s="180"/>
      <c r="H103" s="65" t="s">
        <v>7</v>
      </c>
      <c r="I103" s="65" t="s">
        <v>8</v>
      </c>
      <c r="J103" s="66" t="s">
        <v>9</v>
      </c>
      <c r="K103" s="65" t="s">
        <v>10</v>
      </c>
      <c r="L103" s="65" t="s">
        <v>80</v>
      </c>
      <c r="M103" s="65" t="s">
        <v>81</v>
      </c>
      <c r="N103" s="65" t="s">
        <v>12</v>
      </c>
      <c r="O103" s="65" t="s">
        <v>11</v>
      </c>
      <c r="P103" s="172"/>
      <c r="Q103" s="172"/>
      <c r="R103" s="172"/>
      <c r="S103" s="170"/>
      <c r="T103" s="68"/>
      <c r="U103" s="68"/>
      <c r="V103" s="70"/>
    </row>
    <row r="104" spans="2:42" s="67" customFormat="1" ht="18" customHeight="1">
      <c r="B104" s="171">
        <v>25</v>
      </c>
      <c r="C104" s="65"/>
      <c r="D104" s="212" t="str">
        <f>Ave!C29</f>
        <v>አባስ ጀማል መኮነን</v>
      </c>
      <c r="E104" s="179" t="str">
        <f>'S1'!E29</f>
        <v>M</v>
      </c>
      <c r="F104" s="179">
        <f>'S1'!F29</f>
        <v>7</v>
      </c>
      <c r="G104" s="90" t="s">
        <v>83</v>
      </c>
      <c r="H104" s="65">
        <f>'S1'!G29</f>
        <v>92</v>
      </c>
      <c r="I104" s="65">
        <f>'S1'!H29</f>
        <v>89</v>
      </c>
      <c r="J104" s="66">
        <f>'S1'!I29</f>
        <v>85</v>
      </c>
      <c r="K104" s="65">
        <f>'S1'!J29</f>
        <v>72</v>
      </c>
      <c r="L104" s="65">
        <f>'S1'!K29</f>
        <v>88</v>
      </c>
      <c r="M104" s="65">
        <f>'S1'!L29</f>
        <v>67</v>
      </c>
      <c r="N104" s="65">
        <f>'S1'!M29</f>
        <v>67</v>
      </c>
      <c r="O104" s="65">
        <f>'S1'!N29</f>
        <v>48</v>
      </c>
      <c r="P104" s="65">
        <f>'S1'!P29</f>
        <v>608</v>
      </c>
      <c r="Q104" s="132">
        <f>'S1'!Q29</f>
        <v>76</v>
      </c>
      <c r="R104" s="65">
        <f>'S1'!R29</f>
        <v>26</v>
      </c>
      <c r="S104" s="216" t="str">
        <f>Ave!Q29</f>
        <v>ተዛውሯል</v>
      </c>
      <c r="T104" s="68"/>
      <c r="U104" s="68"/>
      <c r="V104" s="70"/>
    </row>
    <row r="105" spans="2:42" s="67" customFormat="1" ht="18" customHeight="1">
      <c r="B105" s="207"/>
      <c r="C105" s="65"/>
      <c r="D105" s="213"/>
      <c r="E105" s="215"/>
      <c r="F105" s="215"/>
      <c r="G105" s="90" t="s">
        <v>84</v>
      </c>
      <c r="H105" s="65">
        <f>'S2'!G29</f>
        <v>67</v>
      </c>
      <c r="I105" s="65">
        <f>'S2'!H29</f>
        <v>84</v>
      </c>
      <c r="J105" s="66">
        <f>'S2'!I29</f>
        <v>75</v>
      </c>
      <c r="K105" s="65">
        <f>'S2'!J29</f>
        <v>58</v>
      </c>
      <c r="L105" s="65">
        <f>'S2'!K29</f>
        <v>80</v>
      </c>
      <c r="M105" s="65">
        <f>'S2'!L29</f>
        <v>68</v>
      </c>
      <c r="N105" s="65">
        <f>'S2'!M29</f>
        <v>56</v>
      </c>
      <c r="O105" s="65">
        <f>'S2'!N29</f>
        <v>58</v>
      </c>
      <c r="P105" s="65">
        <f>'S2'!P29</f>
        <v>546</v>
      </c>
      <c r="Q105" s="132">
        <f>'S2'!Q29</f>
        <v>68.25</v>
      </c>
      <c r="R105" s="65">
        <f>'S2'!R29</f>
        <v>29</v>
      </c>
      <c r="S105" s="217"/>
      <c r="T105" s="68"/>
      <c r="U105" s="68"/>
      <c r="V105" s="70"/>
    </row>
    <row r="106" spans="2:42" s="67" customFormat="1" ht="18" customHeight="1">
      <c r="B106" s="172"/>
      <c r="C106" s="65"/>
      <c r="D106" s="214"/>
      <c r="E106" s="180"/>
      <c r="F106" s="180"/>
      <c r="G106" s="90" t="s">
        <v>18</v>
      </c>
      <c r="H106" s="65">
        <f>Ave!F29</f>
        <v>79.5</v>
      </c>
      <c r="I106" s="65">
        <f>Ave!G29</f>
        <v>86.5</v>
      </c>
      <c r="J106" s="66">
        <f>Ave!H29</f>
        <v>80</v>
      </c>
      <c r="K106" s="65">
        <f>Ave!I29</f>
        <v>65</v>
      </c>
      <c r="L106" s="65">
        <f>Ave!J29</f>
        <v>84</v>
      </c>
      <c r="M106" s="65">
        <f>Ave!K29</f>
        <v>67.5</v>
      </c>
      <c r="N106" s="65">
        <f>Ave!L29</f>
        <v>61.5</v>
      </c>
      <c r="O106" s="65">
        <f>Ave!M29</f>
        <v>53</v>
      </c>
      <c r="P106" s="65">
        <f>Ave!N29</f>
        <v>577</v>
      </c>
      <c r="Q106" s="132">
        <f>Ave!O29</f>
        <v>72.125</v>
      </c>
      <c r="R106" s="65">
        <f>Ave!P29</f>
        <v>27</v>
      </c>
      <c r="S106" s="218"/>
      <c r="T106" s="68"/>
      <c r="U106" s="68"/>
      <c r="V106" s="70"/>
    </row>
    <row r="107" spans="2:42" s="67" customFormat="1" ht="18" customHeight="1">
      <c r="B107" s="171">
        <v>26</v>
      </c>
      <c r="C107" s="65"/>
      <c r="D107" s="212" t="str">
        <f>Ave!C30</f>
        <v>አብዱልባሲጥ ሙሀመድ ሰኢድ</v>
      </c>
      <c r="E107" s="179" t="str">
        <f>'S1'!E30</f>
        <v>M</v>
      </c>
      <c r="F107" s="179">
        <f>'S1'!F30</f>
        <v>7</v>
      </c>
      <c r="G107" s="90" t="s">
        <v>83</v>
      </c>
      <c r="H107" s="65">
        <f>'S1'!G30</f>
        <v>82</v>
      </c>
      <c r="I107" s="65">
        <f>'S1'!H30</f>
        <v>82</v>
      </c>
      <c r="J107" s="66">
        <f>'S1'!I30</f>
        <v>82</v>
      </c>
      <c r="K107" s="65">
        <f>'S1'!J30</f>
        <v>70</v>
      </c>
      <c r="L107" s="65">
        <f>'S1'!K30</f>
        <v>84</v>
      </c>
      <c r="M107" s="65">
        <f>'S1'!L30</f>
        <v>74</v>
      </c>
      <c r="N107" s="65">
        <f>'S1'!M30</f>
        <v>91</v>
      </c>
      <c r="O107" s="65">
        <f>'S1'!N30</f>
        <v>87</v>
      </c>
      <c r="P107" s="65">
        <f>'S1'!P30</f>
        <v>652</v>
      </c>
      <c r="Q107" s="132">
        <f>'S1'!Q30</f>
        <v>81.5</v>
      </c>
      <c r="R107" s="65">
        <f>'S1'!R30</f>
        <v>19</v>
      </c>
      <c r="S107" s="216" t="str">
        <f>Ave!Q30</f>
        <v>ተዛውሯል</v>
      </c>
      <c r="T107" s="68"/>
      <c r="U107" s="68"/>
      <c r="V107" s="70"/>
    </row>
    <row r="108" spans="2:42" s="67" customFormat="1" ht="18" customHeight="1">
      <c r="B108" s="207"/>
      <c r="C108" s="65"/>
      <c r="D108" s="213"/>
      <c r="E108" s="215"/>
      <c r="F108" s="215"/>
      <c r="G108" s="90" t="s">
        <v>84</v>
      </c>
      <c r="H108" s="65">
        <f>'S2'!G30</f>
        <v>68</v>
      </c>
      <c r="I108" s="65">
        <f>'S2'!H30</f>
        <v>59</v>
      </c>
      <c r="J108" s="66">
        <f>'S2'!I30</f>
        <v>82</v>
      </c>
      <c r="K108" s="65">
        <f>'S2'!J30</f>
        <v>71</v>
      </c>
      <c r="L108" s="65">
        <f>'S2'!K30</f>
        <v>82</v>
      </c>
      <c r="M108" s="65">
        <f>'S2'!L30</f>
        <v>59</v>
      </c>
      <c r="N108" s="65">
        <f>'S2'!M30</f>
        <v>84</v>
      </c>
      <c r="O108" s="65">
        <f>'S2'!N30</f>
        <v>90</v>
      </c>
      <c r="P108" s="65">
        <f>'S2'!P30</f>
        <v>595</v>
      </c>
      <c r="Q108" s="132">
        <f>'S2'!Q30</f>
        <v>74.375</v>
      </c>
      <c r="R108" s="65">
        <f>'S2'!R30</f>
        <v>20</v>
      </c>
      <c r="S108" s="217"/>
      <c r="T108" s="68"/>
      <c r="U108" s="68"/>
      <c r="V108" s="70"/>
    </row>
    <row r="109" spans="2:42" s="67" customFormat="1" ht="18" customHeight="1">
      <c r="B109" s="172"/>
      <c r="C109" s="65"/>
      <c r="D109" s="214"/>
      <c r="E109" s="180"/>
      <c r="F109" s="180"/>
      <c r="G109" s="90" t="s">
        <v>18</v>
      </c>
      <c r="H109" s="65">
        <f>Ave!F30</f>
        <v>75</v>
      </c>
      <c r="I109" s="65">
        <f>Ave!G30</f>
        <v>70.5</v>
      </c>
      <c r="J109" s="66">
        <f>Ave!H30</f>
        <v>82</v>
      </c>
      <c r="K109" s="65">
        <f>Ave!I30</f>
        <v>70.5</v>
      </c>
      <c r="L109" s="65">
        <f>Ave!J30</f>
        <v>83</v>
      </c>
      <c r="M109" s="65">
        <f>Ave!K30</f>
        <v>66.5</v>
      </c>
      <c r="N109" s="65">
        <f>Ave!L30</f>
        <v>87.5</v>
      </c>
      <c r="O109" s="65">
        <f>Ave!M30</f>
        <v>88.5</v>
      </c>
      <c r="P109" s="65">
        <f>Ave!N30</f>
        <v>623.5</v>
      </c>
      <c r="Q109" s="132">
        <f>Ave!O30</f>
        <v>77.9375</v>
      </c>
      <c r="R109" s="65">
        <f>Ave!P30</f>
        <v>19</v>
      </c>
      <c r="S109" s="218"/>
      <c r="T109" s="68"/>
      <c r="U109" s="68"/>
      <c r="V109" s="70"/>
    </row>
    <row r="110" spans="2:42" ht="18" customHeight="1">
      <c r="B110" s="184">
        <v>27</v>
      </c>
      <c r="C110" s="198">
        <f>'S1'!C31</f>
        <v>27</v>
      </c>
      <c r="D110" s="185" t="str">
        <f>Ave!C31</f>
        <v>አብዱልአዚዝ ሰኢድ ሙሀመድ</v>
      </c>
      <c r="E110" s="188" t="str">
        <f>'S1'!E31</f>
        <v>M</v>
      </c>
      <c r="F110" s="188">
        <f>'S1'!F31</f>
        <v>7</v>
      </c>
      <c r="G110" s="90" t="s">
        <v>83</v>
      </c>
      <c r="H110" s="63">
        <f>'S1'!G31</f>
        <v>56</v>
      </c>
      <c r="I110" s="63">
        <f>'S1'!H31</f>
        <v>72</v>
      </c>
      <c r="J110" s="64">
        <f>'S1'!I31</f>
        <v>54</v>
      </c>
      <c r="K110" s="63">
        <f>'S1'!J31</f>
        <v>60</v>
      </c>
      <c r="L110" s="63">
        <f>'S1'!K31</f>
        <v>81</v>
      </c>
      <c r="M110" s="63">
        <f>'S1'!L31</f>
        <v>64</v>
      </c>
      <c r="N110" s="63">
        <f>'S1'!M31</f>
        <v>76</v>
      </c>
      <c r="O110" s="63">
        <f>'S1'!N31</f>
        <v>85</v>
      </c>
      <c r="P110" s="63">
        <f>'S1'!P31</f>
        <v>548</v>
      </c>
      <c r="Q110" s="131">
        <f>'S1'!Q31</f>
        <v>68.5</v>
      </c>
      <c r="R110" s="63">
        <f>'S1'!R31</f>
        <v>38</v>
      </c>
      <c r="S110" s="176" t="str">
        <f>Ave!Q31</f>
        <v>ተዛውሯል</v>
      </c>
      <c r="AL110" s="72"/>
      <c r="AM110" s="72"/>
      <c r="AN110" s="72"/>
      <c r="AO110" s="72"/>
      <c r="AP110" s="72"/>
    </row>
    <row r="111" spans="2:42" ht="18" customHeight="1">
      <c r="B111" s="184"/>
      <c r="C111" s="206"/>
      <c r="D111" s="186"/>
      <c r="E111" s="188"/>
      <c r="F111" s="188"/>
      <c r="G111" s="90" t="s">
        <v>84</v>
      </c>
      <c r="H111" s="63">
        <f>'S2'!G31</f>
        <v>50</v>
      </c>
      <c r="I111" s="63">
        <f>'S2'!H31</f>
        <v>64</v>
      </c>
      <c r="J111" s="64">
        <f>'S2'!I31</f>
        <v>59</v>
      </c>
      <c r="K111" s="63">
        <f>'S2'!J31</f>
        <v>50</v>
      </c>
      <c r="L111" s="63">
        <f>'S2'!K31</f>
        <v>60</v>
      </c>
      <c r="M111" s="63">
        <f>'S2'!L31</f>
        <v>52</v>
      </c>
      <c r="N111" s="63">
        <f>'S2'!M31</f>
        <v>59</v>
      </c>
      <c r="O111" s="63">
        <f>'S2'!N31</f>
        <v>84</v>
      </c>
      <c r="P111" s="63">
        <f>'S2'!P31</f>
        <v>478</v>
      </c>
      <c r="Q111" s="131">
        <f>'S2'!Q31</f>
        <v>59.75</v>
      </c>
      <c r="R111" s="63">
        <f>'S2'!R31</f>
        <v>43</v>
      </c>
      <c r="S111" s="177"/>
      <c r="AL111" s="72"/>
      <c r="AM111" s="72"/>
      <c r="AN111" s="72"/>
      <c r="AO111" s="72"/>
      <c r="AP111" s="72"/>
    </row>
    <row r="112" spans="2:42" ht="18" customHeight="1">
      <c r="B112" s="184"/>
      <c r="C112" s="199"/>
      <c r="D112" s="187"/>
      <c r="E112" s="188"/>
      <c r="F112" s="188"/>
      <c r="G112" s="90" t="s">
        <v>18</v>
      </c>
      <c r="H112" s="63">
        <f>Ave!F31</f>
        <v>53</v>
      </c>
      <c r="I112" s="63">
        <f>Ave!G31</f>
        <v>68</v>
      </c>
      <c r="J112" s="64">
        <f>Ave!H31</f>
        <v>56.5</v>
      </c>
      <c r="K112" s="63">
        <f>Ave!I31</f>
        <v>55</v>
      </c>
      <c r="L112" s="63">
        <f>Ave!J31</f>
        <v>70.5</v>
      </c>
      <c r="M112" s="63">
        <f>Ave!K31</f>
        <v>58</v>
      </c>
      <c r="N112" s="63">
        <f>Ave!L31</f>
        <v>67.5</v>
      </c>
      <c r="O112" s="63">
        <f>Ave!M31</f>
        <v>84.5</v>
      </c>
      <c r="P112" s="63">
        <f>Ave!N31</f>
        <v>513</v>
      </c>
      <c r="Q112" s="131">
        <f>Ave!O31</f>
        <v>64.125</v>
      </c>
      <c r="R112" s="63">
        <f>Ave!P31</f>
        <v>40</v>
      </c>
      <c r="S112" s="178"/>
      <c r="AL112" s="72"/>
      <c r="AM112" s="72"/>
      <c r="AN112" s="72"/>
      <c r="AO112" s="72"/>
      <c r="AP112" s="72"/>
    </row>
    <row r="113" spans="2:42" ht="18" customHeight="1">
      <c r="B113" s="184">
        <v>28</v>
      </c>
      <c r="C113" s="198">
        <f>'S1'!C32</f>
        <v>28</v>
      </c>
      <c r="D113" s="185" t="str">
        <f>Ave!C32</f>
        <v>አብዱረህማን ሰኢድ አሚኑ</v>
      </c>
      <c r="E113" s="188" t="str">
        <f>'S1'!E32</f>
        <v>M</v>
      </c>
      <c r="F113" s="188">
        <f>'S1'!F32</f>
        <v>7</v>
      </c>
      <c r="G113" s="90" t="s">
        <v>83</v>
      </c>
      <c r="H113" s="63">
        <f>'S1'!G32</f>
        <v>59</v>
      </c>
      <c r="I113" s="63">
        <f>'S1'!H32</f>
        <v>75</v>
      </c>
      <c r="J113" s="64">
        <f>'S1'!I32</f>
        <v>86</v>
      </c>
      <c r="K113" s="63">
        <f>'S1'!J32</f>
        <v>68</v>
      </c>
      <c r="L113" s="63">
        <f>'S1'!K32</f>
        <v>69</v>
      </c>
      <c r="M113" s="63">
        <f>'S1'!L32</f>
        <v>72</v>
      </c>
      <c r="N113" s="63">
        <f>'S1'!M32</f>
        <v>71</v>
      </c>
      <c r="O113" s="63">
        <f>'S1'!N32</f>
        <v>84</v>
      </c>
      <c r="P113" s="63">
        <f>'S1'!P32</f>
        <v>584</v>
      </c>
      <c r="Q113" s="131">
        <f>'S1'!Q32</f>
        <v>73</v>
      </c>
      <c r="R113" s="63">
        <f>'S1'!R32</f>
        <v>32</v>
      </c>
      <c r="S113" s="176" t="str">
        <f>Ave!Q32</f>
        <v>ተዛውሯል</v>
      </c>
      <c r="AL113" s="72"/>
      <c r="AM113" s="72"/>
      <c r="AN113" s="72"/>
      <c r="AO113" s="72"/>
      <c r="AP113" s="72"/>
    </row>
    <row r="114" spans="2:42" ht="18" customHeight="1">
      <c r="B114" s="184"/>
      <c r="C114" s="206"/>
      <c r="D114" s="186"/>
      <c r="E114" s="188"/>
      <c r="F114" s="188"/>
      <c r="G114" s="90" t="s">
        <v>84</v>
      </c>
      <c r="H114" s="63">
        <f>'S2'!G32</f>
        <v>55</v>
      </c>
      <c r="I114" s="63">
        <f>'S2'!H32</f>
        <v>53</v>
      </c>
      <c r="J114" s="64">
        <f>'S2'!I32</f>
        <v>72</v>
      </c>
      <c r="K114" s="63">
        <f>'S2'!J32</f>
        <v>50</v>
      </c>
      <c r="L114" s="63">
        <f>'S2'!K32</f>
        <v>69</v>
      </c>
      <c r="M114" s="63">
        <f>'S2'!L32</f>
        <v>51</v>
      </c>
      <c r="N114" s="63">
        <f>'S2'!M32</f>
        <v>68</v>
      </c>
      <c r="O114" s="63">
        <f>'S2'!N32</f>
        <v>84</v>
      </c>
      <c r="P114" s="63">
        <f>'S2'!P32</f>
        <v>502</v>
      </c>
      <c r="Q114" s="131">
        <f>'S2'!Q32</f>
        <v>62.75</v>
      </c>
      <c r="R114" s="63">
        <f>'S2'!R32</f>
        <v>39</v>
      </c>
      <c r="S114" s="177"/>
      <c r="AL114" s="72"/>
      <c r="AM114" s="72"/>
      <c r="AN114" s="72"/>
      <c r="AO114" s="72"/>
      <c r="AP114" s="72"/>
    </row>
    <row r="115" spans="2:42" ht="18" customHeight="1">
      <c r="B115" s="184"/>
      <c r="C115" s="199"/>
      <c r="D115" s="187"/>
      <c r="E115" s="188"/>
      <c r="F115" s="188"/>
      <c r="G115" s="90" t="s">
        <v>18</v>
      </c>
      <c r="H115" s="63">
        <f>Ave!F32</f>
        <v>57</v>
      </c>
      <c r="I115" s="63">
        <f>Ave!G32</f>
        <v>64</v>
      </c>
      <c r="J115" s="64">
        <f>Ave!H32</f>
        <v>79</v>
      </c>
      <c r="K115" s="63">
        <f>Ave!I32</f>
        <v>59</v>
      </c>
      <c r="L115" s="63">
        <f>Ave!J32</f>
        <v>69</v>
      </c>
      <c r="M115" s="63">
        <f>Ave!K32</f>
        <v>61.5</v>
      </c>
      <c r="N115" s="63">
        <f>Ave!L32</f>
        <v>69.5</v>
      </c>
      <c r="O115" s="63">
        <f>Ave!M32</f>
        <v>84</v>
      </c>
      <c r="P115" s="63">
        <f>Ave!N32</f>
        <v>543</v>
      </c>
      <c r="Q115" s="131">
        <f>Ave!O32</f>
        <v>67.875</v>
      </c>
      <c r="R115" s="63">
        <f>Ave!P32</f>
        <v>34</v>
      </c>
      <c r="S115" s="178"/>
      <c r="AL115" s="72"/>
      <c r="AM115" s="72"/>
      <c r="AN115" s="72"/>
      <c r="AO115" s="72"/>
      <c r="AP115" s="72"/>
    </row>
    <row r="116" spans="2:42" ht="18" customHeight="1">
      <c r="B116" s="184">
        <v>29</v>
      </c>
      <c r="C116" s="198">
        <f>'S1'!C33</f>
        <v>29</v>
      </c>
      <c r="D116" s="185" t="str">
        <f>Ave!C33</f>
        <v>አብዱረህማን ኑሩሁሴን ሙሀመድ</v>
      </c>
      <c r="E116" s="188" t="str">
        <f>'S1'!E33</f>
        <v>M</v>
      </c>
      <c r="F116" s="188">
        <f>'S1'!F33</f>
        <v>7</v>
      </c>
      <c r="G116" s="90" t="s">
        <v>83</v>
      </c>
      <c r="H116" s="63">
        <f>'S1'!G33</f>
        <v>83</v>
      </c>
      <c r="I116" s="63">
        <f>'S1'!H33</f>
        <v>71</v>
      </c>
      <c r="J116" s="64">
        <f>'S1'!I33</f>
        <v>83</v>
      </c>
      <c r="K116" s="63">
        <f>'S1'!J33</f>
        <v>74</v>
      </c>
      <c r="L116" s="63">
        <f>'S1'!K33</f>
        <v>83</v>
      </c>
      <c r="M116" s="63">
        <f>'S1'!L33</f>
        <v>61</v>
      </c>
      <c r="N116" s="63">
        <f>'S1'!M33</f>
        <v>86</v>
      </c>
      <c r="O116" s="63">
        <f>'S1'!N33</f>
        <v>61</v>
      </c>
      <c r="P116" s="63">
        <f>'S1'!P33</f>
        <v>602</v>
      </c>
      <c r="Q116" s="131">
        <f>'S1'!Q33</f>
        <v>75.25</v>
      </c>
      <c r="R116" s="63">
        <f>'S1'!R33</f>
        <v>30</v>
      </c>
      <c r="S116" s="176" t="str">
        <f>Ave!Q33</f>
        <v>ተዛውሯል</v>
      </c>
      <c r="AL116" s="72"/>
      <c r="AM116" s="72"/>
      <c r="AN116" s="72"/>
      <c r="AO116" s="72"/>
      <c r="AP116" s="72"/>
    </row>
    <row r="117" spans="2:42" ht="18" customHeight="1">
      <c r="B117" s="184"/>
      <c r="C117" s="206"/>
      <c r="D117" s="186"/>
      <c r="E117" s="188"/>
      <c r="F117" s="188"/>
      <c r="G117" s="90" t="s">
        <v>84</v>
      </c>
      <c r="H117" s="63">
        <f>'S2'!G33</f>
        <v>53</v>
      </c>
      <c r="I117" s="63">
        <f>'S2'!H33</f>
        <v>55</v>
      </c>
      <c r="J117" s="64">
        <f>'S2'!I33</f>
        <v>68</v>
      </c>
      <c r="K117" s="63">
        <f>'S2'!J33</f>
        <v>58</v>
      </c>
      <c r="L117" s="63">
        <f>'S2'!K33</f>
        <v>77</v>
      </c>
      <c r="M117" s="63">
        <f>'S2'!L33</f>
        <v>56</v>
      </c>
      <c r="N117" s="63">
        <f>'S2'!M33</f>
        <v>59</v>
      </c>
      <c r="O117" s="63">
        <f>'S2'!N33</f>
        <v>65</v>
      </c>
      <c r="P117" s="63">
        <f>'S2'!P33</f>
        <v>491</v>
      </c>
      <c r="Q117" s="131">
        <f>'S2'!Q33</f>
        <v>61.375</v>
      </c>
      <c r="R117" s="63">
        <f>'S2'!R33</f>
        <v>40</v>
      </c>
      <c r="S117" s="177"/>
      <c r="AL117" s="72"/>
      <c r="AM117" s="72"/>
      <c r="AN117" s="72"/>
      <c r="AO117" s="72"/>
      <c r="AP117" s="72"/>
    </row>
    <row r="118" spans="2:42" ht="18" customHeight="1">
      <c r="B118" s="184"/>
      <c r="C118" s="199"/>
      <c r="D118" s="187"/>
      <c r="E118" s="188"/>
      <c r="F118" s="188"/>
      <c r="G118" s="90" t="s">
        <v>18</v>
      </c>
      <c r="H118" s="63">
        <f>Ave!F33</f>
        <v>68</v>
      </c>
      <c r="I118" s="63">
        <f>Ave!G33</f>
        <v>63</v>
      </c>
      <c r="J118" s="64">
        <f>Ave!H33</f>
        <v>75.5</v>
      </c>
      <c r="K118" s="63">
        <f>Ave!I33</f>
        <v>66</v>
      </c>
      <c r="L118" s="63">
        <f>Ave!J33</f>
        <v>80</v>
      </c>
      <c r="M118" s="63">
        <f>Ave!K33</f>
        <v>58.5</v>
      </c>
      <c r="N118" s="63">
        <f>Ave!L33</f>
        <v>72.5</v>
      </c>
      <c r="O118" s="63">
        <f>Ave!M33</f>
        <v>63</v>
      </c>
      <c r="P118" s="63">
        <f>Ave!N33</f>
        <v>546.5</v>
      </c>
      <c r="Q118" s="131">
        <f>Ave!O33</f>
        <v>68.3125</v>
      </c>
      <c r="R118" s="63">
        <f>Ave!P33</f>
        <v>33</v>
      </c>
      <c r="S118" s="178"/>
      <c r="AL118" s="72"/>
      <c r="AM118" s="72"/>
      <c r="AN118" s="72"/>
      <c r="AO118" s="72"/>
      <c r="AP118" s="72"/>
    </row>
    <row r="119" spans="2:42" ht="18" customHeight="1">
      <c r="B119" s="184">
        <v>30</v>
      </c>
      <c r="C119" s="198">
        <f>'S1'!C34</f>
        <v>30</v>
      </c>
      <c r="D119" s="185" t="str">
        <f>Ave!C34</f>
        <v>አኢሻ አብዱረሂም ያሲን</v>
      </c>
      <c r="E119" s="188" t="str">
        <f>'S1'!E34</f>
        <v>F</v>
      </c>
      <c r="F119" s="188">
        <f>'S1'!F34</f>
        <v>7</v>
      </c>
      <c r="G119" s="90" t="s">
        <v>83</v>
      </c>
      <c r="H119" s="63">
        <f>'S1'!G34</f>
        <v>85</v>
      </c>
      <c r="I119" s="63">
        <f>'S1'!H34</f>
        <v>94</v>
      </c>
      <c r="J119" s="64">
        <f>'S1'!I34</f>
        <v>95</v>
      </c>
      <c r="K119" s="63">
        <f>'S1'!J34</f>
        <v>78</v>
      </c>
      <c r="L119" s="63">
        <f>'S1'!K34</f>
        <v>94</v>
      </c>
      <c r="M119" s="63">
        <f>'S1'!L34</f>
        <v>76</v>
      </c>
      <c r="N119" s="63">
        <f>'S1'!M34</f>
        <v>87</v>
      </c>
      <c r="O119" s="63">
        <f>'S1'!N34</f>
        <v>57</v>
      </c>
      <c r="P119" s="63">
        <f>'S1'!P34</f>
        <v>666</v>
      </c>
      <c r="Q119" s="131">
        <f>'S1'!Q34</f>
        <v>83.25</v>
      </c>
      <c r="R119" s="63">
        <f>'S1'!R34</f>
        <v>17</v>
      </c>
      <c r="S119" s="176" t="str">
        <f>Ave!Q34</f>
        <v>ተዛውራለች</v>
      </c>
      <c r="AL119" s="72"/>
      <c r="AM119" s="72"/>
      <c r="AN119" s="72"/>
      <c r="AO119" s="72"/>
      <c r="AP119" s="72"/>
    </row>
    <row r="120" spans="2:42" ht="18" customHeight="1">
      <c r="B120" s="184"/>
      <c r="C120" s="206"/>
      <c r="D120" s="186"/>
      <c r="E120" s="188"/>
      <c r="F120" s="188"/>
      <c r="G120" s="90" t="s">
        <v>84</v>
      </c>
      <c r="H120" s="63">
        <f>'S2'!G34</f>
        <v>97</v>
      </c>
      <c r="I120" s="63">
        <f>'S2'!H34</f>
        <v>85</v>
      </c>
      <c r="J120" s="64">
        <f>'S2'!I34</f>
        <v>93</v>
      </c>
      <c r="K120" s="63">
        <f>'S2'!J34</f>
        <v>76</v>
      </c>
      <c r="L120" s="63">
        <f>'S2'!K34</f>
        <v>82</v>
      </c>
      <c r="M120" s="63">
        <f>'S2'!L34</f>
        <v>81</v>
      </c>
      <c r="N120" s="63">
        <f>'S2'!M34</f>
        <v>75</v>
      </c>
      <c r="O120" s="63">
        <f>'S2'!N34</f>
        <v>60</v>
      </c>
      <c r="P120" s="63">
        <f>'S2'!P34</f>
        <v>649</v>
      </c>
      <c r="Q120" s="131">
        <f>'S2'!Q34</f>
        <v>81.125</v>
      </c>
      <c r="R120" s="63">
        <f>'S2'!R34</f>
        <v>11</v>
      </c>
      <c r="S120" s="177"/>
      <c r="AL120" s="72"/>
      <c r="AM120" s="72"/>
      <c r="AN120" s="72"/>
      <c r="AO120" s="72"/>
      <c r="AP120" s="72"/>
    </row>
    <row r="121" spans="2:42" ht="18" customHeight="1">
      <c r="B121" s="184"/>
      <c r="C121" s="199"/>
      <c r="D121" s="187"/>
      <c r="E121" s="188"/>
      <c r="F121" s="188"/>
      <c r="G121" s="90" t="s">
        <v>18</v>
      </c>
      <c r="H121" s="63">
        <f>Ave!F34</f>
        <v>91</v>
      </c>
      <c r="I121" s="63">
        <f>Ave!G34</f>
        <v>89.5</v>
      </c>
      <c r="J121" s="64">
        <f>Ave!H34</f>
        <v>94</v>
      </c>
      <c r="K121" s="63">
        <f>Ave!I34</f>
        <v>77</v>
      </c>
      <c r="L121" s="63">
        <f>Ave!J34</f>
        <v>88</v>
      </c>
      <c r="M121" s="63">
        <f>Ave!K34</f>
        <v>78.5</v>
      </c>
      <c r="N121" s="63">
        <f>Ave!L34</f>
        <v>81</v>
      </c>
      <c r="O121" s="63">
        <f>Ave!M34</f>
        <v>58.5</v>
      </c>
      <c r="P121" s="63">
        <f>Ave!N34</f>
        <v>657.5</v>
      </c>
      <c r="Q121" s="131">
        <f>Ave!O34</f>
        <v>82.1875</v>
      </c>
      <c r="R121" s="63">
        <f>Ave!P34</f>
        <v>12</v>
      </c>
      <c r="S121" s="178"/>
      <c r="AL121" s="72"/>
      <c r="AM121" s="72"/>
      <c r="AN121" s="72"/>
      <c r="AO121" s="72"/>
      <c r="AP121" s="72"/>
    </row>
    <row r="122" spans="2:42" ht="18" customHeight="1">
      <c r="B122" s="184">
        <v>31</v>
      </c>
      <c r="C122" s="198">
        <f>'S1'!C35</f>
        <v>31</v>
      </c>
      <c r="D122" s="185" t="str">
        <f>Ave!C35</f>
        <v>አይመን አብዱ ሰኢድ</v>
      </c>
      <c r="E122" s="188" t="str">
        <f>'S1'!E35</f>
        <v>M</v>
      </c>
      <c r="F122" s="188">
        <f>'S1'!F35</f>
        <v>7</v>
      </c>
      <c r="G122" s="90" t="s">
        <v>83</v>
      </c>
      <c r="H122" s="63">
        <f>'S1'!G35</f>
        <v>88</v>
      </c>
      <c r="I122" s="63">
        <f>'S1'!H35</f>
        <v>86</v>
      </c>
      <c r="J122" s="64">
        <f>'S1'!I35</f>
        <v>95</v>
      </c>
      <c r="K122" s="63">
        <f>'S1'!J35</f>
        <v>76</v>
      </c>
      <c r="L122" s="63">
        <f>'S1'!K35</f>
        <v>89</v>
      </c>
      <c r="M122" s="63">
        <f>'S1'!L35</f>
        <v>83</v>
      </c>
      <c r="N122" s="63">
        <f>'S1'!M35</f>
        <v>88</v>
      </c>
      <c r="O122" s="63">
        <f>'S1'!N35</f>
        <v>65</v>
      </c>
      <c r="P122" s="63">
        <f>'S1'!P35</f>
        <v>670</v>
      </c>
      <c r="Q122" s="131">
        <f>'S1'!Q35</f>
        <v>83.75</v>
      </c>
      <c r="R122" s="63">
        <f>'S1'!R35</f>
        <v>15</v>
      </c>
      <c r="S122" s="176" t="str">
        <f>Ave!Q35</f>
        <v>ተዛውሯል</v>
      </c>
      <c r="AL122" s="72"/>
      <c r="AM122" s="72"/>
      <c r="AN122" s="72"/>
      <c r="AO122" s="72"/>
      <c r="AP122" s="72"/>
    </row>
    <row r="123" spans="2:42" ht="18" customHeight="1">
      <c r="B123" s="184"/>
      <c r="C123" s="206"/>
      <c r="D123" s="186"/>
      <c r="E123" s="188"/>
      <c r="F123" s="188"/>
      <c r="G123" s="90" t="s">
        <v>84</v>
      </c>
      <c r="H123" s="63">
        <f>'S2'!G35</f>
        <v>73</v>
      </c>
      <c r="I123" s="63">
        <f>'S2'!H35</f>
        <v>71</v>
      </c>
      <c r="J123" s="64">
        <f>'S2'!I35</f>
        <v>89</v>
      </c>
      <c r="K123" s="63">
        <f>'S2'!J35</f>
        <v>72</v>
      </c>
      <c r="L123" s="63">
        <f>'S2'!K35</f>
        <v>88</v>
      </c>
      <c r="M123" s="63">
        <f>'S2'!L35</f>
        <v>68</v>
      </c>
      <c r="N123" s="63">
        <f>'S2'!M35</f>
        <v>80</v>
      </c>
      <c r="O123" s="63">
        <f>'S2'!N35</f>
        <v>68</v>
      </c>
      <c r="P123" s="63">
        <f>'S2'!P35</f>
        <v>609</v>
      </c>
      <c r="Q123" s="131">
        <f>'S2'!Q35</f>
        <v>76.125</v>
      </c>
      <c r="R123" s="63">
        <f>'S2'!R35</f>
        <v>17</v>
      </c>
      <c r="S123" s="177"/>
      <c r="AL123" s="72"/>
      <c r="AM123" s="72"/>
      <c r="AN123" s="72"/>
      <c r="AO123" s="72"/>
      <c r="AP123" s="72"/>
    </row>
    <row r="124" spans="2:42" ht="18" customHeight="1">
      <c r="B124" s="184"/>
      <c r="C124" s="199"/>
      <c r="D124" s="187"/>
      <c r="E124" s="188"/>
      <c r="F124" s="188"/>
      <c r="G124" s="90" t="s">
        <v>18</v>
      </c>
      <c r="H124" s="63">
        <f>Ave!F35</f>
        <v>80.5</v>
      </c>
      <c r="I124" s="63">
        <f>Ave!G35</f>
        <v>78.5</v>
      </c>
      <c r="J124" s="64">
        <f>Ave!H35</f>
        <v>92</v>
      </c>
      <c r="K124" s="63">
        <f>Ave!I35</f>
        <v>74</v>
      </c>
      <c r="L124" s="63">
        <f>Ave!J35</f>
        <v>88.5</v>
      </c>
      <c r="M124" s="63">
        <f>Ave!K35</f>
        <v>75.5</v>
      </c>
      <c r="N124" s="63">
        <f>Ave!L35</f>
        <v>84</v>
      </c>
      <c r="O124" s="63">
        <f>Ave!M35</f>
        <v>66.5</v>
      </c>
      <c r="P124" s="63">
        <f>Ave!N35</f>
        <v>639.5</v>
      </c>
      <c r="Q124" s="131">
        <f>Ave!O35</f>
        <v>79.9375</v>
      </c>
      <c r="R124" s="63">
        <f>Ave!P35</f>
        <v>17</v>
      </c>
      <c r="S124" s="178"/>
      <c r="AL124" s="72"/>
      <c r="AM124" s="72"/>
      <c r="AN124" s="72"/>
      <c r="AO124" s="72"/>
      <c r="AP124" s="72"/>
    </row>
    <row r="125" spans="2:42" ht="18" customHeight="1">
      <c r="B125" s="184">
        <v>32</v>
      </c>
      <c r="C125" s="198">
        <f>'S1'!C36</f>
        <v>32</v>
      </c>
      <c r="D125" s="185" t="str">
        <f>Ave!C36</f>
        <v>አጅላል ሙሀመድ ሰኢድ</v>
      </c>
      <c r="E125" s="188" t="str">
        <f>'S1'!E36</f>
        <v>F</v>
      </c>
      <c r="F125" s="188">
        <f>'S1'!F36</f>
        <v>7</v>
      </c>
      <c r="G125" s="90" t="s">
        <v>83</v>
      </c>
      <c r="H125" s="63">
        <f>'S1'!G36</f>
        <v>98</v>
      </c>
      <c r="I125" s="63">
        <f>'S1'!H36</f>
        <v>100</v>
      </c>
      <c r="J125" s="64">
        <f>'S1'!I36</f>
        <v>99</v>
      </c>
      <c r="K125" s="63">
        <f>'S1'!J36</f>
        <v>97</v>
      </c>
      <c r="L125" s="63">
        <f>'S1'!K36</f>
        <v>100</v>
      </c>
      <c r="M125" s="63">
        <f>'S1'!L36</f>
        <v>92</v>
      </c>
      <c r="N125" s="63">
        <f>'S1'!M36</f>
        <v>100</v>
      </c>
      <c r="O125" s="63">
        <f>'S1'!N36</f>
        <v>95</v>
      </c>
      <c r="P125" s="63">
        <f>'S1'!P36</f>
        <v>781</v>
      </c>
      <c r="Q125" s="131">
        <f>'S1'!Q36</f>
        <v>97.625</v>
      </c>
      <c r="R125" s="63">
        <f>'S1'!R36</f>
        <v>1</v>
      </c>
      <c r="S125" s="176" t="str">
        <f>Ave!Q36</f>
        <v>ተዛውራለች</v>
      </c>
      <c r="AL125" s="72"/>
      <c r="AM125" s="72"/>
      <c r="AN125" s="72"/>
      <c r="AO125" s="72"/>
      <c r="AP125" s="72"/>
    </row>
    <row r="126" spans="2:42" ht="18" customHeight="1">
      <c r="B126" s="184"/>
      <c r="C126" s="206"/>
      <c r="D126" s="186"/>
      <c r="E126" s="188"/>
      <c r="F126" s="188"/>
      <c r="G126" s="90" t="s">
        <v>84</v>
      </c>
      <c r="H126" s="63">
        <f>'S2'!G36</f>
        <v>95</v>
      </c>
      <c r="I126" s="63">
        <f>'S2'!H36</f>
        <v>100</v>
      </c>
      <c r="J126" s="64">
        <f>'S2'!I36</f>
        <v>98</v>
      </c>
      <c r="K126" s="63">
        <f>'S2'!J36</f>
        <v>98</v>
      </c>
      <c r="L126" s="63">
        <f>'S2'!K36</f>
        <v>97</v>
      </c>
      <c r="M126" s="63">
        <f>'S2'!L36</f>
        <v>97</v>
      </c>
      <c r="N126" s="63">
        <f>'S2'!M36</f>
        <v>99</v>
      </c>
      <c r="O126" s="63">
        <f>'S2'!N36</f>
        <v>100</v>
      </c>
      <c r="P126" s="63">
        <f>'S2'!P36</f>
        <v>784</v>
      </c>
      <c r="Q126" s="131">
        <f>'S2'!Q36</f>
        <v>98</v>
      </c>
      <c r="R126" s="63">
        <f>'S2'!R36</f>
        <v>2</v>
      </c>
      <c r="S126" s="177"/>
      <c r="AL126" s="72"/>
      <c r="AM126" s="72"/>
      <c r="AN126" s="72"/>
      <c r="AO126" s="72"/>
      <c r="AP126" s="72"/>
    </row>
    <row r="127" spans="2:42" ht="18" customHeight="1">
      <c r="B127" s="184"/>
      <c r="C127" s="199"/>
      <c r="D127" s="187"/>
      <c r="E127" s="188"/>
      <c r="F127" s="188"/>
      <c r="G127" s="90" t="s">
        <v>18</v>
      </c>
      <c r="H127" s="63">
        <f>Ave!F36</f>
        <v>96.5</v>
      </c>
      <c r="I127" s="63">
        <f>Ave!G36</f>
        <v>100</v>
      </c>
      <c r="J127" s="64">
        <f>Ave!H36</f>
        <v>98.5</v>
      </c>
      <c r="K127" s="63">
        <f>Ave!I36</f>
        <v>97.5</v>
      </c>
      <c r="L127" s="63">
        <f>Ave!J36</f>
        <v>98.5</v>
      </c>
      <c r="M127" s="63">
        <f>Ave!K36</f>
        <v>94.5</v>
      </c>
      <c r="N127" s="63">
        <f>Ave!L36</f>
        <v>99.5</v>
      </c>
      <c r="O127" s="63">
        <f>Ave!M36</f>
        <v>97.5</v>
      </c>
      <c r="P127" s="63">
        <f>Ave!N36</f>
        <v>782.5</v>
      </c>
      <c r="Q127" s="131">
        <f>Ave!O36</f>
        <v>97.8125</v>
      </c>
      <c r="R127" s="63">
        <f>Ave!P36</f>
        <v>1</v>
      </c>
      <c r="S127" s="178"/>
      <c r="AL127" s="72"/>
      <c r="AM127" s="72"/>
      <c r="AN127" s="72"/>
      <c r="AO127" s="72"/>
      <c r="AP127" s="72"/>
    </row>
    <row r="128" spans="2:42" s="67" customFormat="1" ht="18" customHeight="1">
      <c r="B128" s="68"/>
      <c r="C128" s="68"/>
      <c r="D128" s="88"/>
      <c r="E128" s="88"/>
      <c r="F128" s="88"/>
      <c r="G128" s="88"/>
      <c r="H128" s="68"/>
      <c r="I128" s="68"/>
      <c r="J128" s="69"/>
      <c r="K128" s="68"/>
      <c r="L128" s="68"/>
      <c r="M128" s="68"/>
      <c r="N128" s="68"/>
      <c r="O128" s="68"/>
      <c r="P128" s="68"/>
      <c r="Q128" s="68"/>
      <c r="R128" s="68"/>
      <c r="S128" s="115"/>
      <c r="T128" s="68"/>
      <c r="U128" s="68"/>
      <c r="V128" s="70"/>
    </row>
    <row r="129" spans="2:42" s="67" customFormat="1" ht="18" customHeight="1">
      <c r="B129" s="68"/>
      <c r="C129" s="68"/>
      <c r="D129" s="173" t="s">
        <v>63</v>
      </c>
      <c r="E129" s="173"/>
      <c r="F129" s="173"/>
      <c r="G129" s="88"/>
      <c r="H129" s="174" t="s">
        <v>64</v>
      </c>
      <c r="I129" s="174"/>
      <c r="J129" s="174"/>
      <c r="K129" s="174"/>
      <c r="L129" s="174"/>
      <c r="M129" s="174"/>
      <c r="N129" s="168" t="s">
        <v>65</v>
      </c>
      <c r="O129" s="168"/>
      <c r="P129" s="168"/>
      <c r="Q129" s="168"/>
      <c r="R129" s="168"/>
      <c r="S129" s="168"/>
      <c r="T129" s="168"/>
      <c r="U129" s="168"/>
      <c r="V129" s="70"/>
    </row>
    <row r="130" spans="2:42" s="67" customFormat="1" ht="18" customHeight="1">
      <c r="B130" s="68"/>
      <c r="C130" s="68"/>
      <c r="D130" s="166" t="s">
        <v>66</v>
      </c>
      <c r="E130" s="166"/>
      <c r="F130" s="166"/>
      <c r="G130" s="88"/>
      <c r="H130" s="167" t="s">
        <v>68</v>
      </c>
      <c r="I130" s="167"/>
      <c r="J130" s="167"/>
      <c r="K130" s="167"/>
      <c r="L130" s="167"/>
      <c r="M130" s="167"/>
      <c r="N130" s="68" t="s">
        <v>68</v>
      </c>
      <c r="O130" s="68"/>
      <c r="P130" s="68"/>
      <c r="Q130" s="68"/>
      <c r="R130" s="68"/>
      <c r="S130" s="116"/>
      <c r="T130" s="71"/>
      <c r="U130" s="71"/>
      <c r="V130" s="70"/>
    </row>
    <row r="131" spans="2:42" s="67" customFormat="1" ht="18" customHeight="1">
      <c r="B131" s="68"/>
      <c r="C131" s="68"/>
      <c r="D131" s="166" t="s">
        <v>69</v>
      </c>
      <c r="E131" s="166"/>
      <c r="F131" s="166"/>
      <c r="G131" s="88"/>
      <c r="H131" s="167" t="s">
        <v>70</v>
      </c>
      <c r="I131" s="167"/>
      <c r="J131" s="167"/>
      <c r="K131" s="167"/>
      <c r="L131" s="167"/>
      <c r="M131" s="167"/>
      <c r="N131" s="168" t="s">
        <v>69</v>
      </c>
      <c r="O131" s="168"/>
      <c r="P131" s="168"/>
      <c r="Q131" s="168"/>
      <c r="R131" s="168"/>
      <c r="S131" s="168"/>
      <c r="T131" s="168"/>
      <c r="U131" s="168"/>
      <c r="V131" s="70"/>
    </row>
    <row r="132" spans="2:42" s="67" customFormat="1" ht="18" customHeight="1">
      <c r="B132" s="68"/>
      <c r="C132" s="68"/>
      <c r="D132" s="88"/>
      <c r="E132" s="88"/>
      <c r="F132" s="88"/>
      <c r="G132" s="88"/>
      <c r="H132" s="68"/>
      <c r="I132" s="68"/>
      <c r="J132" s="69"/>
      <c r="K132" s="68"/>
      <c r="L132" s="68"/>
      <c r="M132" s="68"/>
      <c r="N132" s="68"/>
      <c r="O132" s="68"/>
      <c r="P132" s="68"/>
      <c r="Q132" s="68"/>
      <c r="R132" s="68"/>
      <c r="S132" s="115"/>
      <c r="T132" s="68"/>
      <c r="U132" s="68"/>
      <c r="V132" s="70"/>
    </row>
    <row r="133" spans="2:42" s="87" customFormat="1" ht="18" customHeight="1">
      <c r="B133" s="88"/>
      <c r="C133" s="88"/>
      <c r="D133" s="104" t="s">
        <v>20</v>
      </c>
      <c r="E133" s="58" t="s">
        <v>78</v>
      </c>
      <c r="F133" s="88"/>
      <c r="G133" s="88"/>
      <c r="H133" s="88"/>
      <c r="I133" s="88"/>
      <c r="J133" s="105"/>
      <c r="K133" s="88"/>
      <c r="L133" s="88"/>
      <c r="M133" s="88" t="s">
        <v>52</v>
      </c>
      <c r="N133" s="88"/>
      <c r="O133" s="88"/>
      <c r="P133" s="88"/>
      <c r="Q133" s="88"/>
      <c r="R133" s="88"/>
      <c r="S133" s="115"/>
      <c r="T133" s="88"/>
      <c r="U133" s="88"/>
      <c r="V133" s="88"/>
    </row>
    <row r="134" spans="2:42" s="106" customFormat="1" ht="18" customHeight="1">
      <c r="B134" s="88"/>
      <c r="C134" s="88"/>
      <c r="D134" s="88"/>
      <c r="E134" s="88"/>
      <c r="F134" s="88"/>
      <c r="G134" s="88"/>
      <c r="H134" s="88" t="s">
        <v>22</v>
      </c>
      <c r="I134" s="88"/>
      <c r="J134" s="105"/>
      <c r="K134" s="88" t="s">
        <v>23</v>
      </c>
      <c r="L134" s="88"/>
      <c r="M134" s="88"/>
      <c r="N134" s="88"/>
      <c r="O134" s="88"/>
      <c r="P134" s="88"/>
      <c r="Q134" s="88"/>
      <c r="R134" s="88"/>
      <c r="S134" s="115"/>
      <c r="T134" s="88"/>
      <c r="U134" s="88"/>
      <c r="V134" s="107"/>
    </row>
    <row r="135" spans="2:42" s="113" customFormat="1" ht="18" customHeight="1">
      <c r="B135" s="171" t="s">
        <v>0</v>
      </c>
      <c r="C135" s="110"/>
      <c r="D135" s="179" t="s">
        <v>1</v>
      </c>
      <c r="E135" s="179" t="s">
        <v>2</v>
      </c>
      <c r="F135" s="179" t="s">
        <v>3</v>
      </c>
      <c r="G135" s="179" t="s">
        <v>17</v>
      </c>
      <c r="H135" s="181" t="s">
        <v>4</v>
      </c>
      <c r="I135" s="182"/>
      <c r="J135" s="182"/>
      <c r="K135" s="182"/>
      <c r="L135" s="182"/>
      <c r="M135" s="182"/>
      <c r="N135" s="182"/>
      <c r="O135" s="183"/>
      <c r="P135" s="171" t="s">
        <v>26</v>
      </c>
      <c r="Q135" s="171" t="s">
        <v>18</v>
      </c>
      <c r="R135" s="171" t="s">
        <v>6</v>
      </c>
      <c r="S135" s="169" t="s">
        <v>16</v>
      </c>
      <c r="T135" s="111"/>
      <c r="U135" s="111"/>
      <c r="V135" s="112"/>
    </row>
    <row r="136" spans="2:42" s="67" customFormat="1" ht="18" customHeight="1">
      <c r="B136" s="172"/>
      <c r="C136" s="65"/>
      <c r="D136" s="180"/>
      <c r="E136" s="180"/>
      <c r="F136" s="180"/>
      <c r="G136" s="180"/>
      <c r="H136" s="65" t="s">
        <v>7</v>
      </c>
      <c r="I136" s="65" t="s">
        <v>8</v>
      </c>
      <c r="J136" s="66" t="s">
        <v>9</v>
      </c>
      <c r="K136" s="65" t="s">
        <v>10</v>
      </c>
      <c r="L136" s="65" t="s">
        <v>80</v>
      </c>
      <c r="M136" s="65" t="s">
        <v>81</v>
      </c>
      <c r="N136" s="65" t="s">
        <v>12</v>
      </c>
      <c r="O136" s="65" t="s">
        <v>11</v>
      </c>
      <c r="P136" s="172"/>
      <c r="Q136" s="172"/>
      <c r="R136" s="172"/>
      <c r="S136" s="170"/>
      <c r="T136" s="68"/>
      <c r="U136" s="68"/>
      <c r="V136" s="70"/>
    </row>
    <row r="137" spans="2:42" ht="18" customHeight="1">
      <c r="B137" s="184">
        <v>33</v>
      </c>
      <c r="C137" s="198">
        <f>'S1'!C37</f>
        <v>33</v>
      </c>
      <c r="D137" s="185" t="str">
        <f>Ave!C37</f>
        <v>አፊያ ሙሀመድ መኮነን</v>
      </c>
      <c r="E137" s="188" t="str">
        <f>'S1'!E37</f>
        <v>F</v>
      </c>
      <c r="F137" s="188">
        <f>'S1'!F37</f>
        <v>7</v>
      </c>
      <c r="G137" s="90" t="s">
        <v>83</v>
      </c>
      <c r="H137" s="63">
        <f>'S1'!G37</f>
        <v>41</v>
      </c>
      <c r="I137" s="63">
        <f>'S1'!H37</f>
        <v>65</v>
      </c>
      <c r="J137" s="64">
        <f>'S1'!I37</f>
        <v>54</v>
      </c>
      <c r="K137" s="63">
        <f>'S1'!J37</f>
        <v>57</v>
      </c>
      <c r="L137" s="63">
        <f>'S1'!K37</f>
        <v>51</v>
      </c>
      <c r="M137" s="63">
        <f>'S1'!L37</f>
        <v>53</v>
      </c>
      <c r="N137" s="63">
        <f>'S1'!M37</f>
        <v>74</v>
      </c>
      <c r="O137" s="63">
        <f>'S1'!N37</f>
        <v>75</v>
      </c>
      <c r="P137" s="63">
        <f>'S1'!P37</f>
        <v>470</v>
      </c>
      <c r="Q137" s="131">
        <f>'S1'!Q37</f>
        <v>58.75</v>
      </c>
      <c r="R137" s="63">
        <f>'S1'!R37</f>
        <v>48</v>
      </c>
      <c r="S137" s="176" t="str">
        <f>Ave!Q37</f>
        <v>ተዛውራለች</v>
      </c>
      <c r="AL137" s="72"/>
      <c r="AM137" s="72"/>
      <c r="AN137" s="72"/>
      <c r="AO137" s="72"/>
      <c r="AP137" s="72"/>
    </row>
    <row r="138" spans="2:42" ht="18" customHeight="1">
      <c r="B138" s="184"/>
      <c r="C138" s="206"/>
      <c r="D138" s="186"/>
      <c r="E138" s="188"/>
      <c r="F138" s="188"/>
      <c r="G138" s="90" t="s">
        <v>84</v>
      </c>
      <c r="H138" s="63">
        <f>'S2'!G37</f>
        <v>48</v>
      </c>
      <c r="I138" s="63">
        <f>'S2'!H37</f>
        <v>53</v>
      </c>
      <c r="J138" s="64">
        <f>'S2'!I37</f>
        <v>67</v>
      </c>
      <c r="K138" s="63">
        <f>'S2'!J37</f>
        <v>55</v>
      </c>
      <c r="L138" s="63">
        <f>'S2'!K37</f>
        <v>73</v>
      </c>
      <c r="M138" s="63">
        <f>'S2'!L37</f>
        <v>65</v>
      </c>
      <c r="N138" s="63">
        <f>'S2'!M37</f>
        <v>86</v>
      </c>
      <c r="O138" s="63">
        <f>'S2'!N37</f>
        <v>73</v>
      </c>
      <c r="P138" s="63">
        <f>'S2'!P37</f>
        <v>520</v>
      </c>
      <c r="Q138" s="131">
        <f>'S2'!Q37</f>
        <v>65</v>
      </c>
      <c r="R138" s="63">
        <f>'S2'!R37</f>
        <v>35</v>
      </c>
      <c r="S138" s="177"/>
      <c r="AL138" s="72"/>
      <c r="AM138" s="72"/>
      <c r="AN138" s="72"/>
      <c r="AO138" s="72"/>
      <c r="AP138" s="72"/>
    </row>
    <row r="139" spans="2:42" ht="18" customHeight="1">
      <c r="B139" s="184"/>
      <c r="C139" s="199"/>
      <c r="D139" s="187"/>
      <c r="E139" s="188"/>
      <c r="F139" s="188"/>
      <c r="G139" s="90" t="s">
        <v>18</v>
      </c>
      <c r="H139" s="63">
        <f>Ave!F37</f>
        <v>44.5</v>
      </c>
      <c r="I139" s="63">
        <f>Ave!G37</f>
        <v>59</v>
      </c>
      <c r="J139" s="64">
        <f>Ave!H37</f>
        <v>60.5</v>
      </c>
      <c r="K139" s="63">
        <f>Ave!I37</f>
        <v>56</v>
      </c>
      <c r="L139" s="63">
        <f>Ave!J37</f>
        <v>62</v>
      </c>
      <c r="M139" s="63">
        <f>Ave!K37</f>
        <v>59</v>
      </c>
      <c r="N139" s="63">
        <f>Ave!L37</f>
        <v>80</v>
      </c>
      <c r="O139" s="63">
        <f>Ave!M37</f>
        <v>74</v>
      </c>
      <c r="P139" s="63">
        <f>Ave!N37</f>
        <v>495</v>
      </c>
      <c r="Q139" s="131">
        <f>Ave!O37</f>
        <v>61.875</v>
      </c>
      <c r="R139" s="63">
        <f>Ave!P37</f>
        <v>43</v>
      </c>
      <c r="S139" s="178"/>
      <c r="AL139" s="72"/>
      <c r="AM139" s="72"/>
      <c r="AN139" s="72"/>
      <c r="AO139" s="72"/>
      <c r="AP139" s="72"/>
    </row>
    <row r="140" spans="2:42" ht="18" customHeight="1">
      <c r="B140" s="184">
        <v>34</v>
      </c>
      <c r="C140" s="198">
        <f>'S1'!C38</f>
        <v>34</v>
      </c>
      <c r="D140" s="185" t="str">
        <f>Ave!C38</f>
        <v>አፍራህ ፈንታው ሙሀመድ</v>
      </c>
      <c r="E140" s="188" t="str">
        <f>'S1'!E38</f>
        <v>F</v>
      </c>
      <c r="F140" s="188">
        <f>'S1'!F38</f>
        <v>7</v>
      </c>
      <c r="G140" s="90" t="s">
        <v>83</v>
      </c>
      <c r="H140" s="63">
        <f>'S1'!G38</f>
        <v>49</v>
      </c>
      <c r="I140" s="63">
        <f>'S1'!H38</f>
        <v>67</v>
      </c>
      <c r="J140" s="64">
        <f>'S1'!I38</f>
        <v>53</v>
      </c>
      <c r="K140" s="63">
        <f>'S1'!J38</f>
        <v>57</v>
      </c>
      <c r="L140" s="63">
        <f>'S1'!K38</f>
        <v>58</v>
      </c>
      <c r="M140" s="63">
        <f>'S1'!L38</f>
        <v>68</v>
      </c>
      <c r="N140" s="63">
        <f>'S1'!M38</f>
        <v>70</v>
      </c>
      <c r="O140" s="63">
        <f>'S1'!N38</f>
        <v>77</v>
      </c>
      <c r="P140" s="63">
        <f>'S1'!P38</f>
        <v>499</v>
      </c>
      <c r="Q140" s="131">
        <f>'S1'!Q38</f>
        <v>62.375</v>
      </c>
      <c r="R140" s="63">
        <f>'S1'!R38</f>
        <v>45</v>
      </c>
      <c r="S140" s="176" t="str">
        <f>Ave!Q38</f>
        <v>ተዛውራለች</v>
      </c>
      <c r="AL140" s="72"/>
      <c r="AM140" s="72"/>
      <c r="AN140" s="72"/>
      <c r="AO140" s="72"/>
      <c r="AP140" s="72"/>
    </row>
    <row r="141" spans="2:42" ht="18" customHeight="1">
      <c r="B141" s="184"/>
      <c r="C141" s="206"/>
      <c r="D141" s="186"/>
      <c r="E141" s="188"/>
      <c r="F141" s="188"/>
      <c r="G141" s="90" t="s">
        <v>84</v>
      </c>
      <c r="H141" s="63">
        <f>'S2'!G38</f>
        <v>33</v>
      </c>
      <c r="I141" s="63">
        <f>'S2'!H38</f>
        <v>57</v>
      </c>
      <c r="J141" s="64">
        <f>'S2'!I38</f>
        <v>63</v>
      </c>
      <c r="K141" s="63">
        <f>'S2'!J38</f>
        <v>43</v>
      </c>
      <c r="L141" s="63">
        <f>'S2'!K38</f>
        <v>52</v>
      </c>
      <c r="M141" s="63">
        <f>'S2'!L38</f>
        <v>52</v>
      </c>
      <c r="N141" s="63">
        <f>'S2'!M38</f>
        <v>84</v>
      </c>
      <c r="O141" s="63">
        <f>'S2'!N38</f>
        <v>98</v>
      </c>
      <c r="P141" s="63">
        <f>'S2'!P38</f>
        <v>482</v>
      </c>
      <c r="Q141" s="131">
        <f>'S2'!Q38</f>
        <v>60.25</v>
      </c>
      <c r="R141" s="63">
        <f>'S2'!R38</f>
        <v>41</v>
      </c>
      <c r="S141" s="177"/>
      <c r="AL141" s="72"/>
      <c r="AM141" s="72"/>
      <c r="AN141" s="72"/>
      <c r="AO141" s="72"/>
      <c r="AP141" s="72"/>
    </row>
    <row r="142" spans="2:42" ht="18" customHeight="1">
      <c r="B142" s="184"/>
      <c r="C142" s="199"/>
      <c r="D142" s="187"/>
      <c r="E142" s="188"/>
      <c r="F142" s="188"/>
      <c r="G142" s="90" t="s">
        <v>18</v>
      </c>
      <c r="H142" s="63">
        <f>Ave!F38</f>
        <v>41</v>
      </c>
      <c r="I142" s="63">
        <f>Ave!G38</f>
        <v>62</v>
      </c>
      <c r="J142" s="64">
        <f>Ave!H38</f>
        <v>58</v>
      </c>
      <c r="K142" s="63">
        <f>Ave!I38</f>
        <v>50</v>
      </c>
      <c r="L142" s="63">
        <f>Ave!J38</f>
        <v>55</v>
      </c>
      <c r="M142" s="63">
        <f>Ave!K38</f>
        <v>60</v>
      </c>
      <c r="N142" s="63">
        <f>Ave!L38</f>
        <v>77</v>
      </c>
      <c r="O142" s="63">
        <f>Ave!M38</f>
        <v>87.5</v>
      </c>
      <c r="P142" s="63">
        <f>Ave!N38</f>
        <v>490.5</v>
      </c>
      <c r="Q142" s="131">
        <f>Ave!O38</f>
        <v>61.3125</v>
      </c>
      <c r="R142" s="63">
        <f>Ave!P38</f>
        <v>44</v>
      </c>
      <c r="S142" s="178"/>
      <c r="AL142" s="72"/>
      <c r="AM142" s="72"/>
      <c r="AN142" s="72"/>
      <c r="AO142" s="72"/>
      <c r="AP142" s="72"/>
    </row>
    <row r="143" spans="2:42" ht="18" customHeight="1">
      <c r="B143" s="184">
        <v>35</v>
      </c>
      <c r="C143" s="198">
        <f>'S1'!C41</f>
        <v>37</v>
      </c>
      <c r="D143" s="185" t="str">
        <f>Ave!C39</f>
        <v>ኡመር ሙሀመድ ኡመር</v>
      </c>
      <c r="E143" s="188" t="str">
        <f>'S1'!E39</f>
        <v>M</v>
      </c>
      <c r="F143" s="188">
        <f>'S1'!F39</f>
        <v>7</v>
      </c>
      <c r="G143" s="90" t="s">
        <v>83</v>
      </c>
      <c r="H143" s="63">
        <f>'S1'!G39</f>
        <v>67</v>
      </c>
      <c r="I143" s="63">
        <f>'S1'!H39</f>
        <v>76</v>
      </c>
      <c r="J143" s="64">
        <f>'S1'!I39</f>
        <v>76</v>
      </c>
      <c r="K143" s="63">
        <f>'S1'!J39</f>
        <v>61</v>
      </c>
      <c r="L143" s="63">
        <f>'S1'!K39</f>
        <v>88</v>
      </c>
      <c r="M143" s="63">
        <f>'S1'!L39</f>
        <v>73</v>
      </c>
      <c r="N143" s="63">
        <f>'S1'!M39</f>
        <v>79</v>
      </c>
      <c r="O143" s="63">
        <f>'S1'!N39</f>
        <v>87</v>
      </c>
      <c r="P143" s="63">
        <f>'S1'!P39</f>
        <v>607</v>
      </c>
      <c r="Q143" s="131">
        <f>'S1'!Q39</f>
        <v>75.875</v>
      </c>
      <c r="R143" s="63">
        <f>'S1'!R39</f>
        <v>27</v>
      </c>
      <c r="S143" s="176" t="str">
        <f>Ave!Q39</f>
        <v>ተዛውሯል</v>
      </c>
      <c r="AL143" s="72"/>
      <c r="AM143" s="72"/>
      <c r="AN143" s="72"/>
      <c r="AO143" s="72"/>
      <c r="AP143" s="72"/>
    </row>
    <row r="144" spans="2:42" ht="18" customHeight="1">
      <c r="B144" s="184"/>
      <c r="C144" s="206"/>
      <c r="D144" s="186"/>
      <c r="E144" s="188"/>
      <c r="F144" s="188"/>
      <c r="G144" s="90" t="s">
        <v>84</v>
      </c>
      <c r="H144" s="63">
        <f>'S2'!G39</f>
        <v>56</v>
      </c>
      <c r="I144" s="63">
        <f>'S2'!H39</f>
        <v>67</v>
      </c>
      <c r="J144" s="64">
        <f>'S2'!I39</f>
        <v>60</v>
      </c>
      <c r="K144" s="63">
        <f>'S2'!J39</f>
        <v>69</v>
      </c>
      <c r="L144" s="63">
        <f>'S2'!K39</f>
        <v>78</v>
      </c>
      <c r="M144" s="63">
        <f>'S2'!L39</f>
        <v>50</v>
      </c>
      <c r="N144" s="63">
        <f>'S2'!M39</f>
        <v>68</v>
      </c>
      <c r="O144" s="63">
        <f>'S2'!N39</f>
        <v>88</v>
      </c>
      <c r="P144" s="63">
        <f>'S2'!P39</f>
        <v>536</v>
      </c>
      <c r="Q144" s="131">
        <f>'S2'!Q39</f>
        <v>67</v>
      </c>
      <c r="R144" s="63">
        <f>'S2'!R39</f>
        <v>32</v>
      </c>
      <c r="S144" s="177"/>
      <c r="AL144" s="72"/>
      <c r="AM144" s="72"/>
      <c r="AN144" s="72"/>
      <c r="AO144" s="72"/>
      <c r="AP144" s="72"/>
    </row>
    <row r="145" spans="2:42" ht="18" customHeight="1">
      <c r="B145" s="184"/>
      <c r="C145" s="199"/>
      <c r="D145" s="187"/>
      <c r="E145" s="188"/>
      <c r="F145" s="188"/>
      <c r="G145" s="90" t="s">
        <v>18</v>
      </c>
      <c r="H145" s="63">
        <f>Ave!F39</f>
        <v>61.5</v>
      </c>
      <c r="I145" s="63">
        <f>Ave!G39</f>
        <v>71.5</v>
      </c>
      <c r="J145" s="64">
        <f>Ave!H39</f>
        <v>68</v>
      </c>
      <c r="K145" s="63">
        <f>Ave!I39</f>
        <v>65</v>
      </c>
      <c r="L145" s="63">
        <f>Ave!J39</f>
        <v>83</v>
      </c>
      <c r="M145" s="63">
        <f>Ave!K39</f>
        <v>61.5</v>
      </c>
      <c r="N145" s="63">
        <f>Ave!L39</f>
        <v>73.5</v>
      </c>
      <c r="O145" s="63">
        <f>Ave!M39</f>
        <v>87.5</v>
      </c>
      <c r="P145" s="63">
        <f>Ave!N39</f>
        <v>571.5</v>
      </c>
      <c r="Q145" s="131">
        <f>Ave!O39</f>
        <v>71.4375</v>
      </c>
      <c r="R145" s="63">
        <f>Ave!P39</f>
        <v>29</v>
      </c>
      <c r="S145" s="178"/>
      <c r="AL145" s="72"/>
      <c r="AM145" s="72"/>
      <c r="AN145" s="72"/>
      <c r="AO145" s="72"/>
      <c r="AP145" s="72"/>
    </row>
    <row r="146" spans="2:42" ht="18" customHeight="1">
      <c r="B146" s="184">
        <v>36</v>
      </c>
      <c r="C146" s="198">
        <f>'S1'!C42</f>
        <v>38</v>
      </c>
      <c r="D146" s="185" t="str">
        <f>Ave!C40</f>
        <v>ኡስማን ከድር ሙሀመድ</v>
      </c>
      <c r="E146" s="188" t="str">
        <f>'S1'!E40</f>
        <v>M</v>
      </c>
      <c r="F146" s="188">
        <f>'S1'!F40</f>
        <v>7</v>
      </c>
      <c r="G146" s="90" t="s">
        <v>83</v>
      </c>
      <c r="H146" s="63">
        <f>'S1'!G40</f>
        <v>76</v>
      </c>
      <c r="I146" s="63">
        <f>'S1'!H40</f>
        <v>82</v>
      </c>
      <c r="J146" s="64">
        <f>'S1'!I40</f>
        <v>87</v>
      </c>
      <c r="K146" s="63">
        <f>'S1'!J40</f>
        <v>77</v>
      </c>
      <c r="L146" s="63">
        <f>'S1'!K40</f>
        <v>93</v>
      </c>
      <c r="M146" s="63">
        <f>'S1'!L40</f>
        <v>75</v>
      </c>
      <c r="N146" s="63">
        <f>'S1'!M40</f>
        <v>80</v>
      </c>
      <c r="O146" s="63">
        <f>'S1'!N40</f>
        <v>88</v>
      </c>
      <c r="P146" s="63">
        <f>'S1'!P40</f>
        <v>658</v>
      </c>
      <c r="Q146" s="131">
        <f>'S1'!Q40</f>
        <v>82.25</v>
      </c>
      <c r="R146" s="63">
        <f>'S1'!R40</f>
        <v>18</v>
      </c>
      <c r="S146" s="176" t="str">
        <f>Ave!Q40</f>
        <v>ተዛውሯል</v>
      </c>
    </row>
    <row r="147" spans="2:42" ht="18" customHeight="1">
      <c r="B147" s="184"/>
      <c r="C147" s="206"/>
      <c r="D147" s="186"/>
      <c r="E147" s="188"/>
      <c r="F147" s="188"/>
      <c r="G147" s="90" t="s">
        <v>84</v>
      </c>
      <c r="H147" s="63">
        <f>'S2'!G40</f>
        <v>80</v>
      </c>
      <c r="I147" s="63">
        <f>'S2'!H40</f>
        <v>79</v>
      </c>
      <c r="J147" s="64">
        <f>'S2'!I40</f>
        <v>79</v>
      </c>
      <c r="K147" s="63">
        <f>'S2'!J40</f>
        <v>67</v>
      </c>
      <c r="L147" s="63">
        <f>'S2'!K40</f>
        <v>83</v>
      </c>
      <c r="M147" s="63">
        <f>'S2'!L40</f>
        <v>73</v>
      </c>
      <c r="N147" s="63">
        <f>'S2'!M40</f>
        <v>85</v>
      </c>
      <c r="O147" s="63">
        <f>'S2'!N40</f>
        <v>93</v>
      </c>
      <c r="P147" s="63">
        <f>'S2'!P40</f>
        <v>639</v>
      </c>
      <c r="Q147" s="131">
        <f>'S2'!Q40</f>
        <v>79.875</v>
      </c>
      <c r="R147" s="63">
        <f>'S2'!R40</f>
        <v>15</v>
      </c>
      <c r="S147" s="177"/>
    </row>
    <row r="148" spans="2:42" ht="18" customHeight="1">
      <c r="B148" s="184"/>
      <c r="C148" s="199"/>
      <c r="D148" s="187"/>
      <c r="E148" s="188"/>
      <c r="F148" s="188"/>
      <c r="G148" s="90" t="s">
        <v>18</v>
      </c>
      <c r="H148" s="63">
        <f>Ave!F40</f>
        <v>78</v>
      </c>
      <c r="I148" s="63">
        <f>Ave!G40</f>
        <v>80.5</v>
      </c>
      <c r="J148" s="64">
        <f>Ave!H40</f>
        <v>83</v>
      </c>
      <c r="K148" s="63">
        <f>Ave!I40</f>
        <v>72</v>
      </c>
      <c r="L148" s="63">
        <f>Ave!J40</f>
        <v>88</v>
      </c>
      <c r="M148" s="63">
        <f>Ave!K40</f>
        <v>74</v>
      </c>
      <c r="N148" s="63">
        <f>Ave!L40</f>
        <v>82.5</v>
      </c>
      <c r="O148" s="63">
        <f>Ave!M40</f>
        <v>90.5</v>
      </c>
      <c r="P148" s="63">
        <f>Ave!N40</f>
        <v>648.5</v>
      </c>
      <c r="Q148" s="131">
        <f>Ave!O40</f>
        <v>81.0625</v>
      </c>
      <c r="R148" s="63">
        <f>Ave!P40</f>
        <v>16</v>
      </c>
      <c r="S148" s="178"/>
    </row>
    <row r="149" spans="2:42" ht="18" customHeight="1">
      <c r="B149" s="184">
        <v>37</v>
      </c>
      <c r="C149" s="198">
        <f>'S1'!C43</f>
        <v>39</v>
      </c>
      <c r="D149" s="185" t="str">
        <f>Ave!C41</f>
        <v>ኢማን አህመድ ሙሀመድ</v>
      </c>
      <c r="E149" s="188" t="str">
        <f>'S1'!E41</f>
        <v>F</v>
      </c>
      <c r="F149" s="188">
        <f>'S1'!F41</f>
        <v>7</v>
      </c>
      <c r="G149" s="90" t="s">
        <v>83</v>
      </c>
      <c r="H149" s="63">
        <f>'S1'!G41</f>
        <v>87</v>
      </c>
      <c r="I149" s="63">
        <f>'S1'!H41</f>
        <v>86</v>
      </c>
      <c r="J149" s="64">
        <f>'S1'!I41</f>
        <v>90</v>
      </c>
      <c r="K149" s="63">
        <f>'S1'!J41</f>
        <v>80</v>
      </c>
      <c r="L149" s="63">
        <f>'S1'!K41</f>
        <v>84</v>
      </c>
      <c r="M149" s="63">
        <f>'S1'!L41</f>
        <v>78</v>
      </c>
      <c r="N149" s="63">
        <f>'S1'!M41</f>
        <v>86</v>
      </c>
      <c r="O149" s="63">
        <f>'S1'!N41</f>
        <v>78</v>
      </c>
      <c r="P149" s="63">
        <f>'S1'!P41</f>
        <v>669</v>
      </c>
      <c r="Q149" s="131">
        <f>'S1'!Q41</f>
        <v>83.625</v>
      </c>
      <c r="R149" s="63">
        <f>'S1'!R41</f>
        <v>16</v>
      </c>
      <c r="S149" s="176" t="str">
        <f>Ave!Q41</f>
        <v>ተዛውራለች</v>
      </c>
    </row>
    <row r="150" spans="2:42" ht="18" customHeight="1">
      <c r="B150" s="184"/>
      <c r="C150" s="206"/>
      <c r="D150" s="186"/>
      <c r="E150" s="188"/>
      <c r="F150" s="188"/>
      <c r="G150" s="90" t="s">
        <v>84</v>
      </c>
      <c r="H150" s="63">
        <f>'S2'!G41</f>
        <v>84</v>
      </c>
      <c r="I150" s="63">
        <f>'S2'!H41</f>
        <v>84</v>
      </c>
      <c r="J150" s="64">
        <f>'S2'!I41</f>
        <v>86</v>
      </c>
      <c r="K150" s="63">
        <f>'S2'!J41</f>
        <v>64</v>
      </c>
      <c r="L150" s="63">
        <f>'S2'!K41</f>
        <v>85</v>
      </c>
      <c r="M150" s="63">
        <f>'S2'!L41</f>
        <v>78</v>
      </c>
      <c r="N150" s="63">
        <f>'S2'!M41</f>
        <v>81</v>
      </c>
      <c r="O150" s="63">
        <f>'S2'!N41</f>
        <v>78</v>
      </c>
      <c r="P150" s="63">
        <f>'S2'!P41</f>
        <v>640</v>
      </c>
      <c r="Q150" s="131">
        <f>'S2'!Q41</f>
        <v>80</v>
      </c>
      <c r="R150" s="63">
        <f>'S2'!R41</f>
        <v>14</v>
      </c>
      <c r="S150" s="177"/>
    </row>
    <row r="151" spans="2:42" ht="18" customHeight="1">
      <c r="B151" s="184"/>
      <c r="C151" s="199"/>
      <c r="D151" s="187"/>
      <c r="E151" s="188"/>
      <c r="F151" s="188"/>
      <c r="G151" s="90" t="s">
        <v>18</v>
      </c>
      <c r="H151" s="63">
        <f>Ave!F41</f>
        <v>85.5</v>
      </c>
      <c r="I151" s="63">
        <f>Ave!G41</f>
        <v>85</v>
      </c>
      <c r="J151" s="64">
        <f>Ave!H41</f>
        <v>88</v>
      </c>
      <c r="K151" s="63">
        <f>Ave!I41</f>
        <v>72</v>
      </c>
      <c r="L151" s="63">
        <f>Ave!J41</f>
        <v>84.5</v>
      </c>
      <c r="M151" s="63">
        <f>Ave!K41</f>
        <v>78</v>
      </c>
      <c r="N151" s="63">
        <f>Ave!L41</f>
        <v>83.5</v>
      </c>
      <c r="O151" s="63">
        <f>Ave!M41</f>
        <v>78</v>
      </c>
      <c r="P151" s="63">
        <f>Ave!N41</f>
        <v>654.5</v>
      </c>
      <c r="Q151" s="131">
        <f>Ave!O41</f>
        <v>81.8125</v>
      </c>
      <c r="R151" s="63">
        <f>Ave!P41</f>
        <v>14</v>
      </c>
      <c r="S151" s="178"/>
    </row>
    <row r="152" spans="2:42" ht="18" customHeight="1">
      <c r="B152" s="184">
        <v>38</v>
      </c>
      <c r="C152" s="198">
        <f>'S1'!C44</f>
        <v>40</v>
      </c>
      <c r="D152" s="185" t="str">
        <f>Ave!C42</f>
        <v>ኢማን ይማም ሙሀመድ</v>
      </c>
      <c r="E152" s="188" t="str">
        <f>'S1'!E42</f>
        <v>F</v>
      </c>
      <c r="F152" s="188">
        <f>'S1'!F42</f>
        <v>7</v>
      </c>
      <c r="G152" s="90" t="s">
        <v>83</v>
      </c>
      <c r="H152" s="63">
        <f>'S1'!G42</f>
        <v>77</v>
      </c>
      <c r="I152" s="63">
        <f>'S1'!H42</f>
        <v>77</v>
      </c>
      <c r="J152" s="64">
        <f>'S1'!I42</f>
        <v>70</v>
      </c>
      <c r="K152" s="63">
        <f>'S1'!J42</f>
        <v>66</v>
      </c>
      <c r="L152" s="63">
        <f>'S1'!K42</f>
        <v>74</v>
      </c>
      <c r="M152" s="63">
        <f>'S1'!L42</f>
        <v>78</v>
      </c>
      <c r="N152" s="63">
        <f>'S1'!M42</f>
        <v>89</v>
      </c>
      <c r="O152" s="63">
        <f>'S1'!N42</f>
        <v>74</v>
      </c>
      <c r="P152" s="63">
        <f>'S1'!P42</f>
        <v>605</v>
      </c>
      <c r="Q152" s="131">
        <f>'S1'!Q42</f>
        <v>75.625</v>
      </c>
      <c r="R152" s="63">
        <f>'S1'!R42</f>
        <v>28</v>
      </c>
      <c r="S152" s="176" t="str">
        <f>Ave!Q42</f>
        <v>ተዛውራለች</v>
      </c>
    </row>
    <row r="153" spans="2:42" ht="18" customHeight="1">
      <c r="B153" s="184"/>
      <c r="C153" s="206"/>
      <c r="D153" s="186"/>
      <c r="E153" s="188"/>
      <c r="F153" s="188"/>
      <c r="G153" s="90" t="s">
        <v>84</v>
      </c>
      <c r="H153" s="63">
        <f>'S2'!G42</f>
        <v>60</v>
      </c>
      <c r="I153" s="63">
        <f>'S2'!H42</f>
        <v>70</v>
      </c>
      <c r="J153" s="64">
        <f>'S2'!I42</f>
        <v>77</v>
      </c>
      <c r="K153" s="63">
        <f>'S2'!J42</f>
        <v>63</v>
      </c>
      <c r="L153" s="63">
        <f>'S2'!K42</f>
        <v>92</v>
      </c>
      <c r="M153" s="63">
        <f>'S2'!L42</f>
        <v>68</v>
      </c>
      <c r="N153" s="63">
        <f>'S2'!M42</f>
        <v>82</v>
      </c>
      <c r="O153" s="63">
        <f>'S2'!N42</f>
        <v>76</v>
      </c>
      <c r="P153" s="63">
        <f>'S2'!P42</f>
        <v>588</v>
      </c>
      <c r="Q153" s="131">
        <f>'S2'!Q42</f>
        <v>73.5</v>
      </c>
      <c r="R153" s="63">
        <f>'S2'!R42</f>
        <v>21</v>
      </c>
      <c r="S153" s="177"/>
    </row>
    <row r="154" spans="2:42" ht="18" customHeight="1">
      <c r="B154" s="184"/>
      <c r="C154" s="199"/>
      <c r="D154" s="187"/>
      <c r="E154" s="188"/>
      <c r="F154" s="188"/>
      <c r="G154" s="90" t="s">
        <v>18</v>
      </c>
      <c r="H154" s="63">
        <f>Ave!F42</f>
        <v>68.5</v>
      </c>
      <c r="I154" s="63">
        <f>Ave!G42</f>
        <v>73.5</v>
      </c>
      <c r="J154" s="64">
        <f>Ave!H42</f>
        <v>73.5</v>
      </c>
      <c r="K154" s="63">
        <f>Ave!I42</f>
        <v>64.5</v>
      </c>
      <c r="L154" s="63">
        <f>Ave!J42</f>
        <v>83</v>
      </c>
      <c r="M154" s="63">
        <f>Ave!K42</f>
        <v>73</v>
      </c>
      <c r="N154" s="63">
        <f>Ave!L42</f>
        <v>85.5</v>
      </c>
      <c r="O154" s="63">
        <f>Ave!M42</f>
        <v>75</v>
      </c>
      <c r="P154" s="63">
        <f>Ave!N42</f>
        <v>596.5</v>
      </c>
      <c r="Q154" s="131">
        <f>Ave!O42</f>
        <v>74.5625</v>
      </c>
      <c r="R154" s="63">
        <f>Ave!P42</f>
        <v>25</v>
      </c>
      <c r="S154" s="178"/>
    </row>
    <row r="155" spans="2:42" ht="18" customHeight="1">
      <c r="B155" s="184">
        <v>39</v>
      </c>
      <c r="C155" s="198">
        <f>'S1'!C45</f>
        <v>41</v>
      </c>
      <c r="D155" s="185" t="str">
        <f>Ave!C43</f>
        <v>ኢብራሂም ጀማል ኡስማን</v>
      </c>
      <c r="E155" s="188" t="str">
        <f>'S1'!E43</f>
        <v>M</v>
      </c>
      <c r="F155" s="188">
        <f>'S1'!F43</f>
        <v>7</v>
      </c>
      <c r="G155" s="90" t="s">
        <v>83</v>
      </c>
      <c r="H155" s="63">
        <f>'S1'!G43</f>
        <v>90</v>
      </c>
      <c r="I155" s="63">
        <f>'S1'!H43</f>
        <v>81</v>
      </c>
      <c r="J155" s="64">
        <f>'S1'!I43</f>
        <v>86</v>
      </c>
      <c r="K155" s="63">
        <f>'S1'!J43</f>
        <v>76</v>
      </c>
      <c r="L155" s="63">
        <f>'S1'!K43</f>
        <v>94</v>
      </c>
      <c r="M155" s="63">
        <f>'S1'!L43</f>
        <v>73</v>
      </c>
      <c r="N155" s="63">
        <f>'S1'!M43</f>
        <v>80</v>
      </c>
      <c r="O155" s="63">
        <f>'S1'!N43</f>
        <v>70</v>
      </c>
      <c r="P155" s="63">
        <f>'S1'!P43</f>
        <v>650</v>
      </c>
      <c r="Q155" s="131">
        <f>'S1'!Q43</f>
        <v>81.25</v>
      </c>
      <c r="R155" s="63">
        <f>'S1'!R43</f>
        <v>20</v>
      </c>
      <c r="S155" s="176" t="str">
        <f>Ave!Q43</f>
        <v>ተዛውሯል</v>
      </c>
    </row>
    <row r="156" spans="2:42" ht="18" customHeight="1">
      <c r="B156" s="184"/>
      <c r="C156" s="206"/>
      <c r="D156" s="186"/>
      <c r="E156" s="188"/>
      <c r="F156" s="188"/>
      <c r="G156" s="90" t="s">
        <v>84</v>
      </c>
      <c r="H156" s="63">
        <f>'S2'!G43</f>
        <v>89</v>
      </c>
      <c r="I156" s="63">
        <f>'S2'!H43</f>
        <v>76</v>
      </c>
      <c r="J156" s="64">
        <f>'S2'!I43</f>
        <v>58</v>
      </c>
      <c r="K156" s="63">
        <f>'S2'!J43</f>
        <v>71</v>
      </c>
      <c r="L156" s="63">
        <f>'S2'!K43</f>
        <v>71</v>
      </c>
      <c r="M156" s="63">
        <f>'S2'!L43</f>
        <v>69</v>
      </c>
      <c r="N156" s="63">
        <f>'S2'!M43</f>
        <v>56</v>
      </c>
      <c r="O156" s="63">
        <f>'S2'!N43</f>
        <v>75</v>
      </c>
      <c r="P156" s="63">
        <f>'S2'!P43</f>
        <v>565</v>
      </c>
      <c r="Q156" s="131">
        <f>'S2'!Q43</f>
        <v>70.625</v>
      </c>
      <c r="R156" s="63">
        <f>'S2'!R43</f>
        <v>25</v>
      </c>
      <c r="S156" s="177"/>
    </row>
    <row r="157" spans="2:42" ht="18" customHeight="1">
      <c r="B157" s="184"/>
      <c r="C157" s="199"/>
      <c r="D157" s="187"/>
      <c r="E157" s="188"/>
      <c r="F157" s="188"/>
      <c r="G157" s="90" t="s">
        <v>18</v>
      </c>
      <c r="H157" s="63">
        <f>Ave!F43</f>
        <v>89.5</v>
      </c>
      <c r="I157" s="63">
        <f>Ave!G43</f>
        <v>78.5</v>
      </c>
      <c r="J157" s="64">
        <f>Ave!H43</f>
        <v>72</v>
      </c>
      <c r="K157" s="63">
        <f>Ave!I43</f>
        <v>73.5</v>
      </c>
      <c r="L157" s="63">
        <f>Ave!J43</f>
        <v>82.5</v>
      </c>
      <c r="M157" s="63">
        <f>Ave!K43</f>
        <v>71</v>
      </c>
      <c r="N157" s="63">
        <f>Ave!L43</f>
        <v>68</v>
      </c>
      <c r="O157" s="63">
        <f>Ave!M43</f>
        <v>72.5</v>
      </c>
      <c r="P157" s="63">
        <f>Ave!N43</f>
        <v>607.5</v>
      </c>
      <c r="Q157" s="131">
        <f>Ave!O43</f>
        <v>75.9375</v>
      </c>
      <c r="R157" s="63">
        <f>Ave!P43</f>
        <v>22</v>
      </c>
      <c r="S157" s="178"/>
    </row>
    <row r="158" spans="2:42" ht="18" customHeight="1">
      <c r="B158" s="184">
        <v>40</v>
      </c>
      <c r="C158" s="198">
        <f>'S1'!C46</f>
        <v>42</v>
      </c>
      <c r="D158" s="185" t="str">
        <f>Ave!C44</f>
        <v>ኢዘድን ሁሴን ታደሰ</v>
      </c>
      <c r="E158" s="188" t="str">
        <f>'S1'!E44</f>
        <v>M</v>
      </c>
      <c r="F158" s="188">
        <f>'S1'!F44</f>
        <v>7</v>
      </c>
      <c r="G158" s="90" t="s">
        <v>83</v>
      </c>
      <c r="H158" s="63">
        <f>'S1'!G44</f>
        <v>49</v>
      </c>
      <c r="I158" s="63">
        <f>'S1'!H44</f>
        <v>74</v>
      </c>
      <c r="J158" s="64">
        <f>'S1'!I44</f>
        <v>53</v>
      </c>
      <c r="K158" s="63">
        <f>'S1'!J44</f>
        <v>53</v>
      </c>
      <c r="L158" s="63">
        <f>'S1'!K44</f>
        <v>42</v>
      </c>
      <c r="M158" s="63">
        <f>'S1'!L44</f>
        <v>41</v>
      </c>
      <c r="N158" s="63">
        <f>'S1'!M44</f>
        <v>56</v>
      </c>
      <c r="O158" s="63">
        <f>'S1'!N44</f>
        <v>49</v>
      </c>
      <c r="P158" s="63">
        <f>'S1'!P44</f>
        <v>417</v>
      </c>
      <c r="Q158" s="131">
        <f>'S1'!Q44</f>
        <v>52.125</v>
      </c>
      <c r="R158" s="63">
        <f>'S1'!R44</f>
        <v>49</v>
      </c>
      <c r="S158" s="176" t="str">
        <f>Ave!Q44</f>
        <v>ተዛውሯል</v>
      </c>
    </row>
    <row r="159" spans="2:42" ht="18" customHeight="1">
      <c r="B159" s="184"/>
      <c r="C159" s="206"/>
      <c r="D159" s="186"/>
      <c r="E159" s="188"/>
      <c r="F159" s="188"/>
      <c r="G159" s="90" t="s">
        <v>84</v>
      </c>
      <c r="H159" s="63">
        <f>'S2'!G44</f>
        <v>38</v>
      </c>
      <c r="I159" s="63">
        <f>'S2'!H44</f>
        <v>65</v>
      </c>
      <c r="J159" s="64">
        <f>'S2'!I44</f>
        <v>54</v>
      </c>
      <c r="K159" s="63">
        <f>'S2'!J44</f>
        <v>41</v>
      </c>
      <c r="L159" s="63">
        <f>'S2'!K44</f>
        <v>59</v>
      </c>
      <c r="M159" s="63">
        <f>'S2'!L44</f>
        <v>52</v>
      </c>
      <c r="N159" s="63">
        <f>'S2'!M44</f>
        <v>48</v>
      </c>
      <c r="O159" s="63">
        <f>'S2'!N44</f>
        <v>52</v>
      </c>
      <c r="P159" s="63">
        <f>'S2'!P44</f>
        <v>409</v>
      </c>
      <c r="Q159" s="131">
        <f>'S2'!Q44</f>
        <v>51.125</v>
      </c>
      <c r="R159" s="63">
        <f>'S2'!R44</f>
        <v>48</v>
      </c>
      <c r="S159" s="177"/>
    </row>
    <row r="160" spans="2:42" ht="18" customHeight="1">
      <c r="B160" s="184"/>
      <c r="C160" s="199"/>
      <c r="D160" s="187"/>
      <c r="E160" s="188"/>
      <c r="F160" s="188"/>
      <c r="G160" s="90" t="s">
        <v>18</v>
      </c>
      <c r="H160" s="63">
        <f>Ave!F44</f>
        <v>43.5</v>
      </c>
      <c r="I160" s="63">
        <f>Ave!G44</f>
        <v>69.5</v>
      </c>
      <c r="J160" s="64">
        <f>Ave!H44</f>
        <v>53.5</v>
      </c>
      <c r="K160" s="63">
        <f>Ave!I44</f>
        <v>47</v>
      </c>
      <c r="L160" s="63">
        <f>Ave!J44</f>
        <v>50.5</v>
      </c>
      <c r="M160" s="63">
        <f>Ave!K44</f>
        <v>46.5</v>
      </c>
      <c r="N160" s="63">
        <f>Ave!L44</f>
        <v>52</v>
      </c>
      <c r="O160" s="63">
        <f>Ave!M44</f>
        <v>50.5</v>
      </c>
      <c r="P160" s="63">
        <f>Ave!N44</f>
        <v>413</v>
      </c>
      <c r="Q160" s="131">
        <f>Ave!O44</f>
        <v>51.625</v>
      </c>
      <c r="R160" s="63">
        <f>Ave!P44</f>
        <v>49</v>
      </c>
      <c r="S160" s="178"/>
    </row>
    <row r="161" spans="2:22" s="67" customFormat="1" ht="18" customHeight="1">
      <c r="B161" s="68"/>
      <c r="C161" s="68"/>
      <c r="D161" s="88"/>
      <c r="E161" s="88"/>
      <c r="F161" s="88"/>
      <c r="G161" s="88"/>
      <c r="H161" s="68"/>
      <c r="I161" s="68"/>
      <c r="J161" s="69"/>
      <c r="K161" s="68"/>
      <c r="L161" s="68"/>
      <c r="M161" s="68"/>
      <c r="N161" s="68"/>
      <c r="O161" s="68"/>
      <c r="P161" s="68"/>
      <c r="Q161" s="68"/>
      <c r="R161" s="68"/>
      <c r="S161" s="115"/>
      <c r="T161" s="68"/>
      <c r="U161" s="68"/>
      <c r="V161" s="70"/>
    </row>
    <row r="162" spans="2:22" s="67" customFormat="1" ht="18" customHeight="1">
      <c r="B162" s="68"/>
      <c r="C162" s="68"/>
      <c r="D162" s="173" t="s">
        <v>63</v>
      </c>
      <c r="E162" s="173"/>
      <c r="F162" s="173"/>
      <c r="G162" s="88"/>
      <c r="H162" s="174" t="s">
        <v>64</v>
      </c>
      <c r="I162" s="174"/>
      <c r="J162" s="174"/>
      <c r="K162" s="174"/>
      <c r="L162" s="174"/>
      <c r="M162" s="174"/>
      <c r="N162" s="175" t="s">
        <v>65</v>
      </c>
      <c r="O162" s="175"/>
      <c r="P162" s="175"/>
      <c r="Q162" s="175"/>
      <c r="R162" s="175"/>
      <c r="S162" s="175"/>
      <c r="T162" s="175"/>
      <c r="U162" s="175"/>
      <c r="V162" s="70"/>
    </row>
    <row r="163" spans="2:22" s="67" customFormat="1" ht="18" customHeight="1">
      <c r="B163" s="68"/>
      <c r="C163" s="68"/>
      <c r="D163" s="166" t="s">
        <v>66</v>
      </c>
      <c r="E163" s="166"/>
      <c r="F163" s="166"/>
      <c r="G163" s="88"/>
      <c r="H163" s="167" t="s">
        <v>68</v>
      </c>
      <c r="I163" s="167"/>
      <c r="J163" s="167"/>
      <c r="K163" s="167"/>
      <c r="L163" s="167"/>
      <c r="M163" s="167"/>
      <c r="N163" s="68" t="s">
        <v>68</v>
      </c>
      <c r="O163" s="68"/>
      <c r="P163" s="68"/>
      <c r="Q163" s="68"/>
      <c r="R163" s="68"/>
      <c r="S163" s="116"/>
      <c r="T163" s="71"/>
      <c r="U163" s="71"/>
      <c r="V163" s="70"/>
    </row>
    <row r="164" spans="2:22" s="67" customFormat="1" ht="18" customHeight="1">
      <c r="B164" s="68"/>
      <c r="C164" s="68"/>
      <c r="D164" s="166" t="s">
        <v>69</v>
      </c>
      <c r="E164" s="166"/>
      <c r="F164" s="166"/>
      <c r="G164" s="88"/>
      <c r="H164" s="167" t="s">
        <v>70</v>
      </c>
      <c r="I164" s="167"/>
      <c r="J164" s="167"/>
      <c r="K164" s="167"/>
      <c r="L164" s="167"/>
      <c r="M164" s="167"/>
      <c r="N164" s="168" t="s">
        <v>69</v>
      </c>
      <c r="O164" s="168"/>
      <c r="P164" s="168"/>
      <c r="Q164" s="168"/>
      <c r="R164" s="168"/>
      <c r="S164" s="168"/>
      <c r="T164" s="168"/>
      <c r="U164" s="168"/>
      <c r="V164" s="70"/>
    </row>
    <row r="165" spans="2:22" s="67" customFormat="1" ht="18" customHeight="1">
      <c r="B165" s="68"/>
      <c r="C165" s="68"/>
      <c r="D165" s="88"/>
      <c r="E165" s="88"/>
      <c r="F165" s="88"/>
      <c r="G165" s="88"/>
      <c r="H165" s="68"/>
      <c r="I165" s="68"/>
      <c r="J165" s="69"/>
      <c r="K165" s="68"/>
      <c r="L165" s="68"/>
      <c r="M165" s="68"/>
      <c r="N165" s="68"/>
      <c r="O165" s="68"/>
      <c r="P165" s="68"/>
      <c r="Q165" s="68"/>
      <c r="R165" s="68"/>
      <c r="S165" s="115"/>
      <c r="T165" s="68"/>
      <c r="U165" s="68"/>
      <c r="V165" s="70"/>
    </row>
    <row r="166" spans="2:22" s="87" customFormat="1" ht="18" customHeight="1">
      <c r="B166" s="88"/>
      <c r="C166" s="88"/>
      <c r="D166" s="104" t="s">
        <v>20</v>
      </c>
      <c r="E166" s="58" t="s">
        <v>78</v>
      </c>
      <c r="F166" s="88"/>
      <c r="G166" s="88"/>
      <c r="H166" s="88"/>
      <c r="I166" s="88"/>
      <c r="J166" s="105"/>
      <c r="K166" s="88"/>
      <c r="L166" s="88"/>
      <c r="M166" s="88" t="s">
        <v>52</v>
      </c>
      <c r="N166" s="88"/>
      <c r="O166" s="88"/>
      <c r="P166" s="88"/>
      <c r="Q166" s="88"/>
      <c r="R166" s="88"/>
      <c r="S166" s="115"/>
      <c r="T166" s="88"/>
      <c r="U166" s="88"/>
      <c r="V166" s="88"/>
    </row>
    <row r="167" spans="2:22" s="106" customFormat="1" ht="18" customHeight="1">
      <c r="B167" s="88"/>
      <c r="C167" s="88"/>
      <c r="D167" s="88"/>
      <c r="E167" s="88"/>
      <c r="F167" s="88"/>
      <c r="G167" s="88"/>
      <c r="H167" s="88" t="s">
        <v>22</v>
      </c>
      <c r="I167" s="88"/>
      <c r="J167" s="105"/>
      <c r="K167" s="88" t="s">
        <v>23</v>
      </c>
      <c r="L167" s="88"/>
      <c r="M167" s="88"/>
      <c r="N167" s="88"/>
      <c r="O167" s="88"/>
      <c r="P167" s="88"/>
      <c r="Q167" s="88"/>
      <c r="R167" s="88"/>
      <c r="S167" s="115"/>
      <c r="T167" s="88"/>
      <c r="U167" s="88"/>
      <c r="V167" s="107"/>
    </row>
    <row r="168" spans="2:22" s="113" customFormat="1" ht="18" customHeight="1">
      <c r="B168" s="171" t="s">
        <v>0</v>
      </c>
      <c r="C168" s="110"/>
      <c r="D168" s="179" t="s">
        <v>1</v>
      </c>
      <c r="E168" s="179" t="s">
        <v>2</v>
      </c>
      <c r="F168" s="179" t="s">
        <v>3</v>
      </c>
      <c r="G168" s="179" t="s">
        <v>17</v>
      </c>
      <c r="H168" s="181" t="s">
        <v>4</v>
      </c>
      <c r="I168" s="182"/>
      <c r="J168" s="182"/>
      <c r="K168" s="182"/>
      <c r="L168" s="182"/>
      <c r="M168" s="182"/>
      <c r="N168" s="182"/>
      <c r="O168" s="183"/>
      <c r="P168" s="171" t="s">
        <v>26</v>
      </c>
      <c r="Q168" s="171" t="s">
        <v>18</v>
      </c>
      <c r="R168" s="171" t="s">
        <v>6</v>
      </c>
      <c r="S168" s="169" t="s">
        <v>16</v>
      </c>
      <c r="T168" s="111"/>
      <c r="U168" s="111"/>
      <c r="V168" s="112"/>
    </row>
    <row r="169" spans="2:22" s="67" customFormat="1" ht="18" customHeight="1">
      <c r="B169" s="172"/>
      <c r="C169" s="65"/>
      <c r="D169" s="180"/>
      <c r="E169" s="180"/>
      <c r="F169" s="180"/>
      <c r="G169" s="180"/>
      <c r="H169" s="65" t="s">
        <v>7</v>
      </c>
      <c r="I169" s="65" t="s">
        <v>8</v>
      </c>
      <c r="J169" s="66" t="s">
        <v>9</v>
      </c>
      <c r="K169" s="65" t="s">
        <v>10</v>
      </c>
      <c r="L169" s="65" t="s">
        <v>80</v>
      </c>
      <c r="M169" s="65" t="s">
        <v>81</v>
      </c>
      <c r="N169" s="65" t="s">
        <v>12</v>
      </c>
      <c r="O169" s="65" t="s">
        <v>11</v>
      </c>
      <c r="P169" s="172"/>
      <c r="Q169" s="172"/>
      <c r="R169" s="172"/>
      <c r="S169" s="170"/>
      <c r="T169" s="68"/>
      <c r="U169" s="68"/>
      <c r="V169" s="70"/>
    </row>
    <row r="170" spans="2:22" ht="18" customHeight="1">
      <c r="B170" s="184">
        <v>41</v>
      </c>
      <c r="C170" s="198">
        <f>'S1'!C47</f>
        <v>43</v>
      </c>
      <c r="D170" s="185" t="str">
        <f>Ave!C45</f>
        <v>ዛኪር ሙሀመድ አባቢ</v>
      </c>
      <c r="E170" s="188" t="str">
        <f>'S1'!E45</f>
        <v>M</v>
      </c>
      <c r="F170" s="188">
        <f>'S1'!F45</f>
        <v>7</v>
      </c>
      <c r="G170" s="90" t="s">
        <v>83</v>
      </c>
      <c r="H170" s="63">
        <f>'S1'!G45</f>
        <v>72</v>
      </c>
      <c r="I170" s="63">
        <f>'S1'!H45</f>
        <v>72</v>
      </c>
      <c r="J170" s="64">
        <f>'S1'!I45</f>
        <v>47</v>
      </c>
      <c r="K170" s="63">
        <f>'S1'!J45</f>
        <v>71</v>
      </c>
      <c r="L170" s="63">
        <f>'S1'!K45</f>
        <v>69</v>
      </c>
      <c r="M170" s="63">
        <f>'S1'!L45</f>
        <v>61</v>
      </c>
      <c r="N170" s="63">
        <f>'S1'!M45</f>
        <v>67</v>
      </c>
      <c r="O170" s="63">
        <f>'S1'!N45</f>
        <v>66</v>
      </c>
      <c r="P170" s="63">
        <f>'S1'!P45</f>
        <v>525</v>
      </c>
      <c r="Q170" s="131">
        <f>'S1'!Q45</f>
        <v>65.625</v>
      </c>
      <c r="R170" s="63">
        <f>'S1'!R45</f>
        <v>40</v>
      </c>
      <c r="S170" s="176" t="str">
        <f>Ave!Q45</f>
        <v>ተዛውሯል</v>
      </c>
    </row>
    <row r="171" spans="2:22" ht="18" customHeight="1">
      <c r="B171" s="184"/>
      <c r="C171" s="206"/>
      <c r="D171" s="186"/>
      <c r="E171" s="188"/>
      <c r="F171" s="188"/>
      <c r="G171" s="90" t="s">
        <v>84</v>
      </c>
      <c r="H171" s="63">
        <f>'S2'!G45</f>
        <v>59</v>
      </c>
      <c r="I171" s="63">
        <f>'S2'!H45</f>
        <v>70</v>
      </c>
      <c r="J171" s="64">
        <f>'S2'!I45</f>
        <v>71</v>
      </c>
      <c r="K171" s="63">
        <f>'S2'!J45</f>
        <v>56</v>
      </c>
      <c r="L171" s="63">
        <f>'S2'!K45</f>
        <v>80</v>
      </c>
      <c r="M171" s="63">
        <f>'S2'!L45</f>
        <v>59</v>
      </c>
      <c r="N171" s="63">
        <f>'S2'!M45</f>
        <v>54</v>
      </c>
      <c r="O171" s="63">
        <f>'S2'!N45</f>
        <v>69</v>
      </c>
      <c r="P171" s="63">
        <f>'S2'!P45</f>
        <v>518</v>
      </c>
      <c r="Q171" s="131">
        <f>'S2'!Q45</f>
        <v>64.75</v>
      </c>
      <c r="R171" s="63">
        <f>'S2'!R45</f>
        <v>37</v>
      </c>
      <c r="S171" s="177"/>
    </row>
    <row r="172" spans="2:22" ht="18" customHeight="1">
      <c r="B172" s="184"/>
      <c r="C172" s="199"/>
      <c r="D172" s="187"/>
      <c r="E172" s="188"/>
      <c r="F172" s="188"/>
      <c r="G172" s="90" t="s">
        <v>18</v>
      </c>
      <c r="H172" s="63">
        <f>Ave!F45</f>
        <v>65.5</v>
      </c>
      <c r="I172" s="63">
        <f>Ave!G45</f>
        <v>71</v>
      </c>
      <c r="J172" s="64">
        <f>Ave!H45</f>
        <v>59</v>
      </c>
      <c r="K172" s="63">
        <f>Ave!I45</f>
        <v>63.5</v>
      </c>
      <c r="L172" s="63">
        <f>Ave!J45</f>
        <v>74.5</v>
      </c>
      <c r="M172" s="63">
        <f>Ave!K45</f>
        <v>60</v>
      </c>
      <c r="N172" s="63">
        <f>Ave!L45</f>
        <v>60.5</v>
      </c>
      <c r="O172" s="63">
        <f>Ave!M45</f>
        <v>67.5</v>
      </c>
      <c r="P172" s="63">
        <f>Ave!N45</f>
        <v>521.5</v>
      </c>
      <c r="Q172" s="131">
        <f>Ave!O45</f>
        <v>65.1875</v>
      </c>
      <c r="R172" s="63">
        <f>Ave!P45</f>
        <v>38</v>
      </c>
      <c r="S172" s="178"/>
    </row>
    <row r="173" spans="2:22" ht="18" customHeight="1">
      <c r="B173" s="184">
        <v>42</v>
      </c>
      <c r="C173" s="198">
        <f>'S1'!C48</f>
        <v>44</v>
      </c>
      <c r="D173" s="185" t="str">
        <f>Ave!C46</f>
        <v>የሱፍ ሰኢድ አህመድ</v>
      </c>
      <c r="E173" s="188" t="str">
        <f>'S1'!E46</f>
        <v>M</v>
      </c>
      <c r="F173" s="188">
        <f>'S1'!F46</f>
        <v>7</v>
      </c>
      <c r="G173" s="90" t="s">
        <v>83</v>
      </c>
      <c r="H173" s="63">
        <f>'S1'!G46</f>
        <v>80</v>
      </c>
      <c r="I173" s="63">
        <f>'S1'!H46</f>
        <v>80</v>
      </c>
      <c r="J173" s="64">
        <f>'S1'!I46</f>
        <v>71</v>
      </c>
      <c r="K173" s="63">
        <f>'S1'!J46</f>
        <v>76</v>
      </c>
      <c r="L173" s="63">
        <f>'S1'!K46</f>
        <v>84</v>
      </c>
      <c r="M173" s="63">
        <f>'S1'!L46</f>
        <v>70</v>
      </c>
      <c r="N173" s="63">
        <f>'S1'!M46</f>
        <v>85</v>
      </c>
      <c r="O173" s="63">
        <f>'S1'!N46</f>
        <v>81</v>
      </c>
      <c r="P173" s="63">
        <f>'S1'!P46</f>
        <v>627</v>
      </c>
      <c r="Q173" s="131">
        <f>'S1'!Q46</f>
        <v>78.375</v>
      </c>
      <c r="R173" s="63">
        <f>'S1'!R46</f>
        <v>24</v>
      </c>
      <c r="S173" s="176" t="str">
        <f>Ave!Q46</f>
        <v>ተዛውሯል</v>
      </c>
    </row>
    <row r="174" spans="2:22" ht="18" customHeight="1">
      <c r="B174" s="184"/>
      <c r="C174" s="206"/>
      <c r="D174" s="186"/>
      <c r="E174" s="188"/>
      <c r="F174" s="188"/>
      <c r="G174" s="90" t="s">
        <v>84</v>
      </c>
      <c r="H174" s="63">
        <f>'S2'!G46</f>
        <v>70</v>
      </c>
      <c r="I174" s="63">
        <f>'S2'!H46</f>
        <v>71</v>
      </c>
      <c r="J174" s="64">
        <f>'S2'!I46</f>
        <v>66</v>
      </c>
      <c r="K174" s="63">
        <f>'S2'!J46</f>
        <v>59</v>
      </c>
      <c r="L174" s="63">
        <f>'S2'!K46</f>
        <v>78</v>
      </c>
      <c r="M174" s="63">
        <f>'S2'!L46</f>
        <v>67</v>
      </c>
      <c r="N174" s="63">
        <f>'S2'!M46</f>
        <v>90</v>
      </c>
      <c r="O174" s="63">
        <f>'S2'!N46</f>
        <v>81</v>
      </c>
      <c r="P174" s="63">
        <f>'S2'!P46</f>
        <v>582</v>
      </c>
      <c r="Q174" s="131">
        <f>'S2'!Q46</f>
        <v>72.75</v>
      </c>
      <c r="R174" s="63">
        <f>'S2'!R46</f>
        <v>22</v>
      </c>
      <c r="S174" s="177"/>
    </row>
    <row r="175" spans="2:22" ht="18" customHeight="1">
      <c r="B175" s="184"/>
      <c r="C175" s="199"/>
      <c r="D175" s="187"/>
      <c r="E175" s="188"/>
      <c r="F175" s="188"/>
      <c r="G175" s="90" t="s">
        <v>18</v>
      </c>
      <c r="H175" s="63">
        <f>Ave!F46</f>
        <v>75</v>
      </c>
      <c r="I175" s="63">
        <f>Ave!G46</f>
        <v>75.5</v>
      </c>
      <c r="J175" s="64">
        <f>Ave!H46</f>
        <v>68.5</v>
      </c>
      <c r="K175" s="63">
        <f>Ave!I46</f>
        <v>67.5</v>
      </c>
      <c r="L175" s="63">
        <f>Ave!J46</f>
        <v>81</v>
      </c>
      <c r="M175" s="63">
        <f>Ave!K46</f>
        <v>68.5</v>
      </c>
      <c r="N175" s="63">
        <f>Ave!L46</f>
        <v>87.5</v>
      </c>
      <c r="O175" s="63">
        <f>Ave!M46</f>
        <v>81</v>
      </c>
      <c r="P175" s="63">
        <f>Ave!N46</f>
        <v>604.5</v>
      </c>
      <c r="Q175" s="131">
        <f>Ave!O46</f>
        <v>75.5625</v>
      </c>
      <c r="R175" s="63">
        <f>Ave!P46</f>
        <v>23</v>
      </c>
      <c r="S175" s="178"/>
    </row>
    <row r="176" spans="2:22" ht="18" customHeight="1">
      <c r="B176" s="184">
        <v>43</v>
      </c>
      <c r="C176" s="198">
        <f>'S1'!C51</f>
        <v>47</v>
      </c>
      <c r="D176" s="185" t="str">
        <f>Ave!C47</f>
        <v>የሱፍ አደም የሱፍ</v>
      </c>
      <c r="E176" s="188" t="str">
        <f>'S1'!E47</f>
        <v>M</v>
      </c>
      <c r="F176" s="188">
        <f>'S1'!F47</f>
        <v>7</v>
      </c>
      <c r="G176" s="90" t="s">
        <v>83</v>
      </c>
      <c r="H176" s="63">
        <f>'S1'!G47</f>
        <v>83</v>
      </c>
      <c r="I176" s="63">
        <f>'S1'!H47</f>
        <v>90</v>
      </c>
      <c r="J176" s="64">
        <f>'S1'!I47</f>
        <v>85</v>
      </c>
      <c r="K176" s="63">
        <f>'S1'!J47</f>
        <v>74</v>
      </c>
      <c r="L176" s="63">
        <f>'S1'!K47</f>
        <v>79</v>
      </c>
      <c r="M176" s="63">
        <f>'S1'!L47</f>
        <v>72</v>
      </c>
      <c r="N176" s="63">
        <f>'S1'!M47</f>
        <v>85</v>
      </c>
      <c r="O176" s="63">
        <f>'S1'!N47</f>
        <v>75</v>
      </c>
      <c r="P176" s="63">
        <f>'S1'!P47</f>
        <v>643</v>
      </c>
      <c r="Q176" s="131">
        <f>'S1'!Q47</f>
        <v>80.375</v>
      </c>
      <c r="R176" s="63">
        <f>'S1'!R47</f>
        <v>21</v>
      </c>
      <c r="S176" s="176" t="str">
        <f>Ave!Q47</f>
        <v>ተዛውሯል</v>
      </c>
    </row>
    <row r="177" spans="2:19" ht="18" customHeight="1">
      <c r="B177" s="184"/>
      <c r="C177" s="206"/>
      <c r="D177" s="186"/>
      <c r="E177" s="188"/>
      <c r="F177" s="188"/>
      <c r="G177" s="90" t="s">
        <v>84</v>
      </c>
      <c r="H177" s="63">
        <f>'S2'!G47</f>
        <v>77</v>
      </c>
      <c r="I177" s="63">
        <f>'S2'!H47</f>
        <v>75</v>
      </c>
      <c r="J177" s="64">
        <f>'S2'!I47</f>
        <v>75</v>
      </c>
      <c r="K177" s="63">
        <f>'S2'!J47</f>
        <v>66</v>
      </c>
      <c r="L177" s="63">
        <f>'S2'!K47</f>
        <v>80</v>
      </c>
      <c r="M177" s="63">
        <f>'S2'!L47</f>
        <v>78</v>
      </c>
      <c r="N177" s="63">
        <f>'S2'!M47</f>
        <v>73</v>
      </c>
      <c r="O177" s="63">
        <f>'S2'!N47</f>
        <v>74</v>
      </c>
      <c r="P177" s="63">
        <f>'S2'!P47</f>
        <v>598</v>
      </c>
      <c r="Q177" s="131">
        <f>'S2'!Q47</f>
        <v>74.75</v>
      </c>
      <c r="R177" s="63">
        <f>'S2'!R47</f>
        <v>19</v>
      </c>
      <c r="S177" s="177"/>
    </row>
    <row r="178" spans="2:19" ht="18" customHeight="1">
      <c r="B178" s="184"/>
      <c r="C178" s="199"/>
      <c r="D178" s="187"/>
      <c r="E178" s="188"/>
      <c r="F178" s="188"/>
      <c r="G178" s="90" t="s">
        <v>18</v>
      </c>
      <c r="H178" s="63">
        <f>Ave!F47</f>
        <v>80</v>
      </c>
      <c r="I178" s="63">
        <f>Ave!G47</f>
        <v>82.5</v>
      </c>
      <c r="J178" s="64">
        <f>Ave!H47</f>
        <v>80</v>
      </c>
      <c r="K178" s="63">
        <f>Ave!I47</f>
        <v>70</v>
      </c>
      <c r="L178" s="63">
        <f>Ave!J47</f>
        <v>79.5</v>
      </c>
      <c r="M178" s="63">
        <f>Ave!K47</f>
        <v>75</v>
      </c>
      <c r="N178" s="63">
        <f>Ave!L47</f>
        <v>79</v>
      </c>
      <c r="O178" s="63">
        <f>Ave!M47</f>
        <v>74.5</v>
      </c>
      <c r="P178" s="63">
        <f>Ave!N47</f>
        <v>620.5</v>
      </c>
      <c r="Q178" s="131">
        <f>Ave!O47</f>
        <v>77.5625</v>
      </c>
      <c r="R178" s="63">
        <f>Ave!P47</f>
        <v>20</v>
      </c>
      <c r="S178" s="178"/>
    </row>
    <row r="179" spans="2:19" ht="18" customHeight="1">
      <c r="B179" s="184">
        <v>44</v>
      </c>
      <c r="C179" s="198">
        <f>'S1'!C52</f>
        <v>48</v>
      </c>
      <c r="D179" s="185" t="str">
        <f>Ave!C48</f>
        <v>ዩስራ ሙሀመድ ቃሲም</v>
      </c>
      <c r="E179" s="188" t="str">
        <f>'S1'!E48</f>
        <v>F</v>
      </c>
      <c r="F179" s="188">
        <f>'S1'!F48</f>
        <v>7</v>
      </c>
      <c r="G179" s="90" t="s">
        <v>83</v>
      </c>
      <c r="H179" s="63">
        <f>'S1'!G48</f>
        <v>98</v>
      </c>
      <c r="I179" s="63">
        <f>'S1'!H48</f>
        <v>94</v>
      </c>
      <c r="J179" s="64">
        <f>'S1'!I48</f>
        <v>95</v>
      </c>
      <c r="K179" s="63">
        <f>'S1'!J48</f>
        <v>95</v>
      </c>
      <c r="L179" s="63">
        <f>'S1'!K48</f>
        <v>98</v>
      </c>
      <c r="M179" s="63">
        <f>'S1'!L48</f>
        <v>90</v>
      </c>
      <c r="N179" s="63">
        <f>'S1'!M48</f>
        <v>97</v>
      </c>
      <c r="O179" s="63">
        <f>'S1'!N48</f>
        <v>82</v>
      </c>
      <c r="P179" s="63">
        <f>'S1'!P48</f>
        <v>749</v>
      </c>
      <c r="Q179" s="131">
        <f>'S1'!Q48</f>
        <v>93.625</v>
      </c>
      <c r="R179" s="63">
        <f>'S1'!R48</f>
        <v>3</v>
      </c>
      <c r="S179" s="176" t="str">
        <f>Ave!Q48</f>
        <v>ተዛውራለች</v>
      </c>
    </row>
    <row r="180" spans="2:19" ht="18" customHeight="1">
      <c r="B180" s="184"/>
      <c r="C180" s="206"/>
      <c r="D180" s="186"/>
      <c r="E180" s="188"/>
      <c r="F180" s="188"/>
      <c r="G180" s="90" t="s">
        <v>84</v>
      </c>
      <c r="H180" s="63">
        <f>'S2'!G48</f>
        <v>97</v>
      </c>
      <c r="I180" s="63">
        <f>'S2'!H48</f>
        <v>94</v>
      </c>
      <c r="J180" s="64">
        <f>'S2'!I48</f>
        <v>98</v>
      </c>
      <c r="K180" s="63">
        <f>'S2'!J48</f>
        <v>97</v>
      </c>
      <c r="L180" s="63">
        <f>'S2'!K48</f>
        <v>94</v>
      </c>
      <c r="M180" s="63">
        <f>'S2'!L48</f>
        <v>89</v>
      </c>
      <c r="N180" s="63">
        <f>'S2'!M48</f>
        <v>99</v>
      </c>
      <c r="O180" s="63">
        <f>'S2'!N48</f>
        <v>91</v>
      </c>
      <c r="P180" s="63">
        <f>'S2'!P48</f>
        <v>759</v>
      </c>
      <c r="Q180" s="131">
        <f>'S2'!Q48</f>
        <v>94.875</v>
      </c>
      <c r="R180" s="63">
        <f>'S2'!R48</f>
        <v>3</v>
      </c>
      <c r="S180" s="177"/>
    </row>
    <row r="181" spans="2:19" ht="18" customHeight="1">
      <c r="B181" s="184"/>
      <c r="C181" s="199"/>
      <c r="D181" s="187"/>
      <c r="E181" s="188"/>
      <c r="F181" s="188"/>
      <c r="G181" s="90" t="s">
        <v>18</v>
      </c>
      <c r="H181" s="63">
        <f>Ave!F48</f>
        <v>97.5</v>
      </c>
      <c r="I181" s="63">
        <f>Ave!G48</f>
        <v>94</v>
      </c>
      <c r="J181" s="64">
        <f>Ave!H48</f>
        <v>96.5</v>
      </c>
      <c r="K181" s="63">
        <f>Ave!I48</f>
        <v>96</v>
      </c>
      <c r="L181" s="63">
        <f>Ave!J48</f>
        <v>96</v>
      </c>
      <c r="M181" s="63">
        <f>Ave!K48</f>
        <v>89.5</v>
      </c>
      <c r="N181" s="63">
        <f>Ave!L48</f>
        <v>98</v>
      </c>
      <c r="O181" s="63">
        <f>Ave!M48</f>
        <v>86.5</v>
      </c>
      <c r="P181" s="63">
        <f>Ave!N48</f>
        <v>754</v>
      </c>
      <c r="Q181" s="131">
        <f>Ave!O48</f>
        <v>94.25</v>
      </c>
      <c r="R181" s="63">
        <f>Ave!P48</f>
        <v>3</v>
      </c>
      <c r="S181" s="178"/>
    </row>
    <row r="182" spans="2:19" ht="18" customHeight="1">
      <c r="B182" s="184">
        <v>45</v>
      </c>
      <c r="C182" s="198">
        <f>'S1'!C53</f>
        <v>49</v>
      </c>
      <c r="D182" s="185" t="str">
        <f>Ave!C49</f>
        <v>ያስሚን ሀሰን አብዱልቃድር</v>
      </c>
      <c r="E182" s="188" t="str">
        <f>'S1'!E49</f>
        <v>F</v>
      </c>
      <c r="F182" s="188">
        <f>'S1'!F49</f>
        <v>7</v>
      </c>
      <c r="G182" s="90" t="s">
        <v>83</v>
      </c>
      <c r="H182" s="63">
        <f>'S1'!G49</f>
        <v>89</v>
      </c>
      <c r="I182" s="63">
        <f>'S1'!H49</f>
        <v>80</v>
      </c>
      <c r="J182" s="64">
        <f>'S1'!I49</f>
        <v>79</v>
      </c>
      <c r="K182" s="63">
        <f>'S1'!J49</f>
        <v>70</v>
      </c>
      <c r="L182" s="63">
        <f>'S1'!K49</f>
        <v>79</v>
      </c>
      <c r="M182" s="63">
        <f>'S1'!L49</f>
        <v>78</v>
      </c>
      <c r="N182" s="63">
        <f>'S1'!M49</f>
        <v>83</v>
      </c>
      <c r="O182" s="63">
        <f>'S1'!N49</f>
        <v>69</v>
      </c>
      <c r="P182" s="63">
        <f>'S1'!P49</f>
        <v>627</v>
      </c>
      <c r="Q182" s="131">
        <f>'S1'!Q49</f>
        <v>78.375</v>
      </c>
      <c r="R182" s="63">
        <f>'S1'!R49</f>
        <v>24</v>
      </c>
      <c r="S182" s="176" t="str">
        <f>Ave!Q49</f>
        <v>ተዛውራለች</v>
      </c>
    </row>
    <row r="183" spans="2:19" ht="18" customHeight="1">
      <c r="B183" s="184"/>
      <c r="C183" s="206"/>
      <c r="D183" s="186"/>
      <c r="E183" s="188"/>
      <c r="F183" s="188"/>
      <c r="G183" s="90" t="s">
        <v>84</v>
      </c>
      <c r="H183" s="63">
        <f>'S2'!G49</f>
        <v>83</v>
      </c>
      <c r="I183" s="63">
        <f>'S2'!H49</f>
        <v>72</v>
      </c>
      <c r="J183" s="64">
        <f>'S2'!I49</f>
        <v>59</v>
      </c>
      <c r="K183" s="63">
        <f>'S2'!J49</f>
        <v>65</v>
      </c>
      <c r="L183" s="63">
        <f>'S2'!K49</f>
        <v>79</v>
      </c>
      <c r="M183" s="63">
        <f>'S2'!L49</f>
        <v>63</v>
      </c>
      <c r="N183" s="63">
        <f>'S2'!M49</f>
        <v>87</v>
      </c>
      <c r="O183" s="63">
        <f>'S2'!N49</f>
        <v>69</v>
      </c>
      <c r="P183" s="63">
        <f>'S2'!P49</f>
        <v>577</v>
      </c>
      <c r="Q183" s="131">
        <f>'S2'!Q49</f>
        <v>72.125</v>
      </c>
      <c r="R183" s="63">
        <f>'S2'!R49</f>
        <v>23</v>
      </c>
      <c r="S183" s="177"/>
    </row>
    <row r="184" spans="2:19" ht="18" customHeight="1">
      <c r="B184" s="184"/>
      <c r="C184" s="199"/>
      <c r="D184" s="187"/>
      <c r="E184" s="188"/>
      <c r="F184" s="188"/>
      <c r="G184" s="90" t="s">
        <v>18</v>
      </c>
      <c r="H184" s="63">
        <f>Ave!F49</f>
        <v>86</v>
      </c>
      <c r="I184" s="63">
        <f>Ave!G49</f>
        <v>76</v>
      </c>
      <c r="J184" s="64">
        <f>Ave!H49</f>
        <v>69</v>
      </c>
      <c r="K184" s="63">
        <f>Ave!I49</f>
        <v>67.5</v>
      </c>
      <c r="L184" s="63">
        <f>Ave!J49</f>
        <v>79</v>
      </c>
      <c r="M184" s="63">
        <f>Ave!K49</f>
        <v>70.5</v>
      </c>
      <c r="N184" s="63">
        <f>Ave!L49</f>
        <v>85</v>
      </c>
      <c r="O184" s="63">
        <f>Ave!M49</f>
        <v>69</v>
      </c>
      <c r="P184" s="63">
        <f>Ave!N49</f>
        <v>602</v>
      </c>
      <c r="Q184" s="131">
        <f>Ave!O49</f>
        <v>75.25</v>
      </c>
      <c r="R184" s="63">
        <f>Ave!P49</f>
        <v>24</v>
      </c>
      <c r="S184" s="178"/>
    </row>
    <row r="185" spans="2:19" ht="18" customHeight="1">
      <c r="B185" s="184">
        <v>46</v>
      </c>
      <c r="C185" s="198">
        <f>'S1'!C54</f>
        <v>50</v>
      </c>
      <c r="D185" s="185" t="str">
        <f>Ave!C50</f>
        <v>ፈራህ ኑሩሁሴን ተሻለ</v>
      </c>
      <c r="E185" s="188" t="str">
        <f>'S1'!E50</f>
        <v>F</v>
      </c>
      <c r="F185" s="188">
        <f>'S1'!F50</f>
        <v>6</v>
      </c>
      <c r="G185" s="90" t="s">
        <v>83</v>
      </c>
      <c r="H185" s="63">
        <f>'S1'!G50</f>
        <v>50</v>
      </c>
      <c r="I185" s="63">
        <f>'S1'!H50</f>
        <v>72</v>
      </c>
      <c r="J185" s="64">
        <f>'S1'!I50</f>
        <v>63</v>
      </c>
      <c r="K185" s="63">
        <f>'S1'!J50</f>
        <v>58</v>
      </c>
      <c r="L185" s="63">
        <f>'S1'!K50</f>
        <v>54</v>
      </c>
      <c r="M185" s="63">
        <f>'S1'!L50</f>
        <v>52</v>
      </c>
      <c r="N185" s="63">
        <f>'S1'!M50</f>
        <v>77</v>
      </c>
      <c r="O185" s="63">
        <f>'S1'!N50</f>
        <v>61</v>
      </c>
      <c r="P185" s="63">
        <f>'S1'!P50</f>
        <v>487</v>
      </c>
      <c r="Q185" s="131">
        <f>'S1'!Q50</f>
        <v>60.875</v>
      </c>
      <c r="R185" s="63">
        <f>'S1'!R50</f>
        <v>46</v>
      </c>
      <c r="S185" s="176" t="str">
        <f>Ave!Q50</f>
        <v>ተዛውራለች</v>
      </c>
    </row>
    <row r="186" spans="2:19" ht="18" customHeight="1">
      <c r="B186" s="184"/>
      <c r="C186" s="206"/>
      <c r="D186" s="186"/>
      <c r="E186" s="188"/>
      <c r="F186" s="188"/>
      <c r="G186" s="90" t="s">
        <v>84</v>
      </c>
      <c r="H186" s="63">
        <f>'S2'!G50</f>
        <v>37</v>
      </c>
      <c r="I186" s="63">
        <f>'S2'!H50</f>
        <v>57</v>
      </c>
      <c r="J186" s="64">
        <f>'S2'!I50</f>
        <v>58</v>
      </c>
      <c r="K186" s="63">
        <f>'S2'!J50</f>
        <v>57</v>
      </c>
      <c r="L186" s="63">
        <f>'S2'!K50</f>
        <v>57</v>
      </c>
      <c r="M186" s="63">
        <f>'S2'!L50</f>
        <v>57</v>
      </c>
      <c r="N186" s="63">
        <f>'S2'!M50</f>
        <v>80</v>
      </c>
      <c r="O186" s="63">
        <f>'S2'!N50</f>
        <v>67</v>
      </c>
      <c r="P186" s="63">
        <f>'S2'!P50</f>
        <v>470</v>
      </c>
      <c r="Q186" s="131">
        <f>'S2'!Q50</f>
        <v>58.75</v>
      </c>
      <c r="R186" s="63">
        <f>'S2'!R50</f>
        <v>45</v>
      </c>
      <c r="S186" s="177"/>
    </row>
    <row r="187" spans="2:19" ht="18" customHeight="1">
      <c r="B187" s="184"/>
      <c r="C187" s="199"/>
      <c r="D187" s="187"/>
      <c r="E187" s="188"/>
      <c r="F187" s="188"/>
      <c r="G187" s="90" t="s">
        <v>18</v>
      </c>
      <c r="H187" s="63">
        <f>Ave!F50</f>
        <v>43.5</v>
      </c>
      <c r="I187" s="63">
        <f>Ave!G50</f>
        <v>64.5</v>
      </c>
      <c r="J187" s="64">
        <f>Ave!H50</f>
        <v>60.5</v>
      </c>
      <c r="K187" s="63">
        <f>Ave!I50</f>
        <v>57.5</v>
      </c>
      <c r="L187" s="63">
        <f>Ave!J50</f>
        <v>55.5</v>
      </c>
      <c r="M187" s="63">
        <f>Ave!K50</f>
        <v>54.5</v>
      </c>
      <c r="N187" s="63">
        <f>Ave!L50</f>
        <v>78.5</v>
      </c>
      <c r="O187" s="63">
        <f>Ave!M50</f>
        <v>64</v>
      </c>
      <c r="P187" s="63">
        <f>Ave!N50</f>
        <v>478.5</v>
      </c>
      <c r="Q187" s="131">
        <f>Ave!O50</f>
        <v>59.8125</v>
      </c>
      <c r="R187" s="63">
        <f>Ave!P50</f>
        <v>46</v>
      </c>
      <c r="S187" s="178"/>
    </row>
    <row r="188" spans="2:19" ht="18" customHeight="1">
      <c r="B188" s="184">
        <v>47</v>
      </c>
      <c r="C188" s="198">
        <f>'S1'!C55</f>
        <v>51</v>
      </c>
      <c r="D188" s="185" t="str">
        <f>Ave!C51</f>
        <v>ፉአድ ብርሀን</v>
      </c>
      <c r="E188" s="188" t="str">
        <f>'S1'!E51</f>
        <v>M</v>
      </c>
      <c r="F188" s="188">
        <f>'S1'!F51</f>
        <v>7</v>
      </c>
      <c r="G188" s="90" t="s">
        <v>83</v>
      </c>
      <c r="H188" s="63">
        <f>'S1'!G51</f>
        <v>16</v>
      </c>
      <c r="I188" s="63">
        <f>'S1'!H51</f>
        <v>11</v>
      </c>
      <c r="J188" s="64">
        <f>'S1'!I51</f>
        <v>17</v>
      </c>
      <c r="K188" s="63">
        <f>'S1'!J51</f>
        <v>17</v>
      </c>
      <c r="L188" s="63">
        <f>'S1'!K51</f>
        <v>18</v>
      </c>
      <c r="M188" s="63">
        <f>'S1'!L51</f>
        <v>24</v>
      </c>
      <c r="N188" s="63">
        <f>'S1'!M51</f>
        <v>28</v>
      </c>
      <c r="O188" s="63">
        <f>'S1'!N51</f>
        <v>44</v>
      </c>
      <c r="P188" s="63">
        <f>'S1'!P51</f>
        <v>175</v>
      </c>
      <c r="Q188" s="131">
        <f>'S1'!Q51</f>
        <v>21.875</v>
      </c>
      <c r="R188" s="63">
        <f>'S1'!R51</f>
        <v>50</v>
      </c>
      <c r="S188" s="176" t="str">
        <f>Ave!Q51</f>
        <v>አልተዛወረም</v>
      </c>
    </row>
    <row r="189" spans="2:19" ht="18" customHeight="1">
      <c r="B189" s="184"/>
      <c r="C189" s="206"/>
      <c r="D189" s="186"/>
      <c r="E189" s="188"/>
      <c r="F189" s="188"/>
      <c r="G189" s="90" t="s">
        <v>84</v>
      </c>
      <c r="H189" s="63">
        <f>'S2'!G51</f>
        <v>17</v>
      </c>
      <c r="I189" s="63">
        <f>'S2'!H51</f>
        <v>22</v>
      </c>
      <c r="J189" s="64">
        <f>'S2'!I51</f>
        <v>31</v>
      </c>
      <c r="K189" s="63">
        <f>'S2'!J51</f>
        <v>20</v>
      </c>
      <c r="L189" s="63">
        <f>'S2'!K51</f>
        <v>25</v>
      </c>
      <c r="M189" s="63">
        <f>'S2'!L51</f>
        <v>23</v>
      </c>
      <c r="N189" s="63">
        <f>'S2'!M51</f>
        <v>26</v>
      </c>
      <c r="O189" s="63">
        <f>'S2'!N51</f>
        <v>46</v>
      </c>
      <c r="P189" s="63">
        <f>'S2'!P51</f>
        <v>210</v>
      </c>
      <c r="Q189" s="131">
        <f>'S2'!Q51</f>
        <v>26.25</v>
      </c>
      <c r="R189" s="63">
        <f>'S2'!R51</f>
        <v>50</v>
      </c>
      <c r="S189" s="177"/>
    </row>
    <row r="190" spans="2:19" ht="18" customHeight="1">
      <c r="B190" s="184"/>
      <c r="C190" s="199"/>
      <c r="D190" s="187"/>
      <c r="E190" s="188"/>
      <c r="F190" s="188"/>
      <c r="G190" s="90" t="s">
        <v>18</v>
      </c>
      <c r="H190" s="63">
        <f>Ave!F51</f>
        <v>16.5</v>
      </c>
      <c r="I190" s="63">
        <f>Ave!G51</f>
        <v>16.5</v>
      </c>
      <c r="J190" s="64">
        <f>Ave!H51</f>
        <v>24</v>
      </c>
      <c r="K190" s="63">
        <f>Ave!I51</f>
        <v>18.5</v>
      </c>
      <c r="L190" s="63">
        <f>Ave!J51</f>
        <v>21.5</v>
      </c>
      <c r="M190" s="63">
        <f>Ave!K51</f>
        <v>23.5</v>
      </c>
      <c r="N190" s="63">
        <f>Ave!L51</f>
        <v>27</v>
      </c>
      <c r="O190" s="63">
        <f>Ave!M51</f>
        <v>45</v>
      </c>
      <c r="P190" s="63">
        <f>Ave!N51</f>
        <v>192.5</v>
      </c>
      <c r="Q190" s="131">
        <f>Ave!O51</f>
        <v>24.0625</v>
      </c>
      <c r="R190" s="63">
        <f>Ave!P51</f>
        <v>50</v>
      </c>
      <c r="S190" s="178"/>
    </row>
    <row r="191" spans="2:19" ht="18" customHeight="1">
      <c r="B191" s="184">
        <v>48</v>
      </c>
      <c r="C191" s="198">
        <f>'S1'!C56</f>
        <v>52</v>
      </c>
      <c r="D191" s="185" t="str">
        <f>Ave!C52</f>
        <v>ፉኢዝ ሰኢድ አሊ</v>
      </c>
      <c r="E191" s="188" t="str">
        <f>'S1'!E52</f>
        <v>M</v>
      </c>
      <c r="F191" s="188">
        <f>'S1'!F52</f>
        <v>7</v>
      </c>
      <c r="G191" s="90" t="s">
        <v>83</v>
      </c>
      <c r="H191" s="63">
        <f>'S1'!G52</f>
        <v>95</v>
      </c>
      <c r="I191" s="63">
        <f>'S1'!H52</f>
        <v>95</v>
      </c>
      <c r="J191" s="64">
        <f>'S1'!I52</f>
        <v>91</v>
      </c>
      <c r="K191" s="63">
        <f>'S1'!J52</f>
        <v>86</v>
      </c>
      <c r="L191" s="63">
        <f>'S1'!K52</f>
        <v>96</v>
      </c>
      <c r="M191" s="63">
        <f>'S1'!L52</f>
        <v>84</v>
      </c>
      <c r="N191" s="63">
        <f>'S1'!M52</f>
        <v>92</v>
      </c>
      <c r="O191" s="63">
        <f>'S1'!N52</f>
        <v>82</v>
      </c>
      <c r="P191" s="63">
        <f>'S1'!P52</f>
        <v>721</v>
      </c>
      <c r="Q191" s="131">
        <f>'S1'!Q52</f>
        <v>90.125</v>
      </c>
      <c r="R191" s="63">
        <f>'S1'!R52</f>
        <v>5</v>
      </c>
      <c r="S191" s="176" t="str">
        <f>Ave!Q52</f>
        <v>ተዛውሯል</v>
      </c>
    </row>
    <row r="192" spans="2:19" ht="18" customHeight="1">
      <c r="B192" s="184"/>
      <c r="C192" s="206"/>
      <c r="D192" s="186"/>
      <c r="E192" s="188"/>
      <c r="F192" s="188"/>
      <c r="G192" s="90" t="s">
        <v>84</v>
      </c>
      <c r="H192" s="63">
        <f>'S2'!G52</f>
        <v>98</v>
      </c>
      <c r="I192" s="63">
        <f>'S2'!H52</f>
        <v>89</v>
      </c>
      <c r="J192" s="64">
        <f>'S2'!I52</f>
        <v>93</v>
      </c>
      <c r="K192" s="63">
        <f>'S2'!J52</f>
        <v>95</v>
      </c>
      <c r="L192" s="63">
        <f>'S2'!K52</f>
        <v>98</v>
      </c>
      <c r="M192" s="63">
        <f>'S2'!L52</f>
        <v>91</v>
      </c>
      <c r="N192" s="63">
        <f>'S2'!M52</f>
        <v>97</v>
      </c>
      <c r="O192" s="63">
        <f>'S2'!N52</f>
        <v>84</v>
      </c>
      <c r="P192" s="63">
        <f>'S2'!P52</f>
        <v>745</v>
      </c>
      <c r="Q192" s="131">
        <f>'S2'!Q52</f>
        <v>93.125</v>
      </c>
      <c r="R192" s="63">
        <f>'S2'!R52</f>
        <v>5</v>
      </c>
      <c r="S192" s="177"/>
    </row>
    <row r="193" spans="2:22" ht="18" customHeight="1">
      <c r="B193" s="184"/>
      <c r="C193" s="199"/>
      <c r="D193" s="187"/>
      <c r="E193" s="188"/>
      <c r="F193" s="188"/>
      <c r="G193" s="90" t="s">
        <v>18</v>
      </c>
      <c r="H193" s="63">
        <f>Ave!F52</f>
        <v>96.5</v>
      </c>
      <c r="I193" s="63">
        <f>Ave!G52</f>
        <v>92</v>
      </c>
      <c r="J193" s="64">
        <f>Ave!H52</f>
        <v>92</v>
      </c>
      <c r="K193" s="63">
        <f>Ave!I52</f>
        <v>90.5</v>
      </c>
      <c r="L193" s="63">
        <f>Ave!J52</f>
        <v>97</v>
      </c>
      <c r="M193" s="63">
        <f>Ave!K52</f>
        <v>87.5</v>
      </c>
      <c r="N193" s="63">
        <f>Ave!L52</f>
        <v>94.5</v>
      </c>
      <c r="O193" s="63">
        <f>Ave!M52</f>
        <v>83</v>
      </c>
      <c r="P193" s="63">
        <f>Ave!N52</f>
        <v>733</v>
      </c>
      <c r="Q193" s="131">
        <f>Ave!O52</f>
        <v>91.625</v>
      </c>
      <c r="R193" s="63">
        <f>Ave!P52</f>
        <v>5</v>
      </c>
      <c r="S193" s="178"/>
    </row>
    <row r="194" spans="2:22" s="67" customFormat="1" ht="18" customHeight="1">
      <c r="B194" s="68"/>
      <c r="C194" s="68"/>
      <c r="D194" s="88"/>
      <c r="E194" s="88"/>
      <c r="F194" s="88"/>
      <c r="G194" s="88"/>
      <c r="H194" s="68"/>
      <c r="I194" s="68"/>
      <c r="J194" s="69"/>
      <c r="K194" s="68"/>
      <c r="L194" s="68"/>
      <c r="M194" s="68"/>
      <c r="N194" s="68"/>
      <c r="O194" s="68"/>
      <c r="P194" s="68"/>
      <c r="Q194" s="68"/>
      <c r="R194" s="68"/>
      <c r="S194" s="115"/>
      <c r="T194" s="68"/>
      <c r="U194" s="68"/>
      <c r="V194" s="70"/>
    </row>
    <row r="195" spans="2:22" s="67" customFormat="1" ht="18" customHeight="1">
      <c r="B195" s="68"/>
      <c r="C195" s="68"/>
      <c r="D195" s="173" t="s">
        <v>63</v>
      </c>
      <c r="E195" s="173"/>
      <c r="F195" s="173"/>
      <c r="G195" s="88"/>
      <c r="H195" s="174" t="s">
        <v>64</v>
      </c>
      <c r="I195" s="174"/>
      <c r="J195" s="174"/>
      <c r="K195" s="174"/>
      <c r="L195" s="174"/>
      <c r="M195" s="174"/>
      <c r="N195" s="175" t="s">
        <v>65</v>
      </c>
      <c r="O195" s="175"/>
      <c r="P195" s="175"/>
      <c r="Q195" s="175"/>
      <c r="R195" s="175"/>
      <c r="S195" s="175"/>
      <c r="T195" s="175"/>
      <c r="U195" s="175"/>
      <c r="V195" s="70"/>
    </row>
    <row r="196" spans="2:22" s="67" customFormat="1" ht="18" customHeight="1">
      <c r="B196" s="68"/>
      <c r="C196" s="68"/>
      <c r="D196" s="166" t="s">
        <v>66</v>
      </c>
      <c r="E196" s="166"/>
      <c r="F196" s="166"/>
      <c r="G196" s="88"/>
      <c r="H196" s="167" t="s">
        <v>68</v>
      </c>
      <c r="I196" s="167"/>
      <c r="J196" s="167"/>
      <c r="K196" s="167"/>
      <c r="L196" s="167"/>
      <c r="M196" s="167"/>
      <c r="N196" s="68" t="s">
        <v>68</v>
      </c>
      <c r="O196" s="68"/>
      <c r="P196" s="68"/>
      <c r="Q196" s="68"/>
      <c r="R196" s="68"/>
      <c r="S196" s="116"/>
      <c r="T196" s="71"/>
      <c r="U196" s="71"/>
      <c r="V196" s="70"/>
    </row>
    <row r="197" spans="2:22" s="67" customFormat="1" ht="18" customHeight="1">
      <c r="B197" s="68"/>
      <c r="C197" s="68"/>
      <c r="D197" s="166" t="s">
        <v>69</v>
      </c>
      <c r="E197" s="166"/>
      <c r="F197" s="166"/>
      <c r="G197" s="88"/>
      <c r="H197" s="167" t="s">
        <v>70</v>
      </c>
      <c r="I197" s="167"/>
      <c r="J197" s="167"/>
      <c r="K197" s="167"/>
      <c r="L197" s="167"/>
      <c r="M197" s="167"/>
      <c r="N197" s="168" t="s">
        <v>69</v>
      </c>
      <c r="O197" s="168"/>
      <c r="P197" s="168"/>
      <c r="Q197" s="168"/>
      <c r="R197" s="168"/>
      <c r="S197" s="168"/>
      <c r="T197" s="168"/>
      <c r="U197" s="168"/>
      <c r="V197" s="70"/>
    </row>
    <row r="198" spans="2:22" s="67" customFormat="1" ht="18" customHeight="1">
      <c r="B198" s="68"/>
      <c r="C198" s="68"/>
      <c r="D198" s="88"/>
      <c r="E198" s="88"/>
      <c r="F198" s="88"/>
      <c r="G198" s="88"/>
      <c r="H198" s="68"/>
      <c r="I198" s="68"/>
      <c r="J198" s="69"/>
      <c r="K198" s="68"/>
      <c r="L198" s="68"/>
      <c r="M198" s="68"/>
      <c r="N198" s="68"/>
      <c r="O198" s="68"/>
      <c r="P198" s="68"/>
      <c r="Q198" s="68"/>
      <c r="R198" s="68"/>
      <c r="S198" s="115"/>
      <c r="T198" s="68"/>
      <c r="U198" s="68"/>
      <c r="V198" s="70"/>
    </row>
    <row r="199" spans="2:22" s="87" customFormat="1" ht="18" customHeight="1">
      <c r="B199" s="88"/>
      <c r="C199" s="88"/>
      <c r="D199" s="104" t="s">
        <v>20</v>
      </c>
      <c r="E199" s="58" t="s">
        <v>78</v>
      </c>
      <c r="F199" s="88"/>
      <c r="G199" s="88"/>
      <c r="H199" s="88"/>
      <c r="I199" s="88"/>
      <c r="J199" s="105"/>
      <c r="K199" s="88"/>
      <c r="L199" s="88"/>
      <c r="M199" s="88" t="s">
        <v>52</v>
      </c>
      <c r="N199" s="88"/>
      <c r="O199" s="88"/>
      <c r="P199" s="88"/>
      <c r="Q199" s="88"/>
      <c r="R199" s="88"/>
      <c r="S199" s="115"/>
      <c r="T199" s="88"/>
      <c r="U199" s="88"/>
      <c r="V199" s="88"/>
    </row>
    <row r="200" spans="2:22" s="106" customFormat="1" ht="18" customHeight="1">
      <c r="B200" s="88"/>
      <c r="C200" s="88"/>
      <c r="D200" s="88"/>
      <c r="E200" s="88"/>
      <c r="F200" s="88"/>
      <c r="G200" s="88"/>
      <c r="H200" s="88" t="s">
        <v>22</v>
      </c>
      <c r="I200" s="88"/>
      <c r="J200" s="105"/>
      <c r="K200" s="88" t="s">
        <v>23</v>
      </c>
      <c r="L200" s="88"/>
      <c r="M200" s="88"/>
      <c r="N200" s="88"/>
      <c r="O200" s="88"/>
      <c r="P200" s="88"/>
      <c r="Q200" s="88"/>
      <c r="R200" s="88"/>
      <c r="S200" s="115"/>
      <c r="T200" s="88"/>
      <c r="U200" s="88"/>
      <c r="V200" s="107"/>
    </row>
    <row r="201" spans="2:22" s="113" customFormat="1" ht="18" customHeight="1">
      <c r="B201" s="171" t="s">
        <v>0</v>
      </c>
      <c r="C201" s="110"/>
      <c r="D201" s="179" t="s">
        <v>1</v>
      </c>
      <c r="E201" s="179" t="s">
        <v>2</v>
      </c>
      <c r="F201" s="179" t="s">
        <v>3</v>
      </c>
      <c r="G201" s="179" t="s">
        <v>17</v>
      </c>
      <c r="H201" s="181" t="s">
        <v>4</v>
      </c>
      <c r="I201" s="182"/>
      <c r="J201" s="182"/>
      <c r="K201" s="182"/>
      <c r="L201" s="182"/>
      <c r="M201" s="182"/>
      <c r="N201" s="182"/>
      <c r="O201" s="183"/>
      <c r="P201" s="171" t="s">
        <v>26</v>
      </c>
      <c r="Q201" s="171" t="s">
        <v>18</v>
      </c>
      <c r="R201" s="171" t="s">
        <v>6</v>
      </c>
      <c r="S201" s="169" t="s">
        <v>16</v>
      </c>
      <c r="T201" s="111"/>
      <c r="U201" s="111"/>
      <c r="V201" s="112"/>
    </row>
    <row r="202" spans="2:22" s="67" customFormat="1" ht="18" customHeight="1">
      <c r="B202" s="172"/>
      <c r="C202" s="65"/>
      <c r="D202" s="180"/>
      <c r="E202" s="180"/>
      <c r="F202" s="180"/>
      <c r="G202" s="180"/>
      <c r="H202" s="65" t="s">
        <v>7</v>
      </c>
      <c r="I202" s="65" t="s">
        <v>8</v>
      </c>
      <c r="J202" s="66" t="s">
        <v>9</v>
      </c>
      <c r="K202" s="65" t="s">
        <v>10</v>
      </c>
      <c r="L202" s="65" t="s">
        <v>80</v>
      </c>
      <c r="M202" s="65" t="s">
        <v>81</v>
      </c>
      <c r="N202" s="65" t="s">
        <v>12</v>
      </c>
      <c r="O202" s="65" t="s">
        <v>11</v>
      </c>
      <c r="P202" s="172"/>
      <c r="Q202" s="172"/>
      <c r="R202" s="172"/>
      <c r="S202" s="170"/>
      <c r="T202" s="68"/>
      <c r="U202" s="68"/>
      <c r="V202" s="70"/>
    </row>
    <row r="203" spans="2:22" ht="18" customHeight="1">
      <c r="B203" s="184">
        <v>49</v>
      </c>
      <c r="C203" s="198">
        <f>'S1'!C57</f>
        <v>53</v>
      </c>
      <c r="D203" s="185" t="str">
        <f>Ave!C53</f>
        <v>ፊርደውስ ሙሀመድ ኑርየ</v>
      </c>
      <c r="E203" s="188" t="str">
        <f>'S1'!E53</f>
        <v>F</v>
      </c>
      <c r="F203" s="188">
        <f>'S1'!F53</f>
        <v>7</v>
      </c>
      <c r="G203" s="90" t="s">
        <v>83</v>
      </c>
      <c r="H203" s="63">
        <f>'S1'!G53</f>
        <v>86</v>
      </c>
      <c r="I203" s="63">
        <f>'S1'!H53</f>
        <v>76</v>
      </c>
      <c r="J203" s="64">
        <f>'S1'!I53</f>
        <v>80</v>
      </c>
      <c r="K203" s="63">
        <f>'S1'!J53</f>
        <v>78</v>
      </c>
      <c r="L203" s="63">
        <f>'S1'!K53</f>
        <v>79</v>
      </c>
      <c r="M203" s="63">
        <f>'S1'!L53</f>
        <v>76</v>
      </c>
      <c r="N203" s="63">
        <f>'S1'!M53</f>
        <v>88</v>
      </c>
      <c r="O203" s="63">
        <f>'S1'!N53</f>
        <v>68</v>
      </c>
      <c r="P203" s="63">
        <f>'S1'!P53</f>
        <v>631</v>
      </c>
      <c r="Q203" s="131">
        <f>'S1'!Q53</f>
        <v>78.875</v>
      </c>
      <c r="R203" s="63">
        <f>'S1'!R53</f>
        <v>23</v>
      </c>
      <c r="S203" s="176" t="str">
        <f>Ave!Q53</f>
        <v>ተዛውራለች</v>
      </c>
    </row>
    <row r="204" spans="2:22" ht="18" customHeight="1">
      <c r="B204" s="184"/>
      <c r="C204" s="206"/>
      <c r="D204" s="186"/>
      <c r="E204" s="188"/>
      <c r="F204" s="188"/>
      <c r="G204" s="90" t="s">
        <v>84</v>
      </c>
      <c r="H204" s="63">
        <f>'S2'!G53</f>
        <v>69</v>
      </c>
      <c r="I204" s="63">
        <f>'S2'!H53</f>
        <v>87</v>
      </c>
      <c r="J204" s="64">
        <f>'S2'!I53</f>
        <v>69</v>
      </c>
      <c r="K204" s="63">
        <f>'S2'!J53</f>
        <v>70</v>
      </c>
      <c r="L204" s="63">
        <f>'S2'!K53</f>
        <v>89</v>
      </c>
      <c r="M204" s="63">
        <f>'S2'!L53</f>
        <v>68</v>
      </c>
      <c r="N204" s="63">
        <f>'S2'!M53</f>
        <v>84</v>
      </c>
      <c r="O204" s="63">
        <f>'S2'!N53</f>
        <v>68</v>
      </c>
      <c r="P204" s="63">
        <f>'S2'!P53</f>
        <v>604</v>
      </c>
      <c r="Q204" s="131">
        <f>'S2'!Q53</f>
        <v>75.5</v>
      </c>
      <c r="R204" s="63">
        <f>'S2'!R53</f>
        <v>18</v>
      </c>
      <c r="S204" s="177"/>
    </row>
    <row r="205" spans="2:22" ht="18" customHeight="1">
      <c r="B205" s="184"/>
      <c r="C205" s="199"/>
      <c r="D205" s="187"/>
      <c r="E205" s="188"/>
      <c r="F205" s="188"/>
      <c r="G205" s="90" t="s">
        <v>18</v>
      </c>
      <c r="H205" s="63">
        <f>Ave!F53</f>
        <v>77.5</v>
      </c>
      <c r="I205" s="63">
        <f>Ave!G53</f>
        <v>81.5</v>
      </c>
      <c r="J205" s="64">
        <f>Ave!H53</f>
        <v>74.5</v>
      </c>
      <c r="K205" s="63">
        <f>Ave!I53</f>
        <v>74</v>
      </c>
      <c r="L205" s="63">
        <f>Ave!J53</f>
        <v>84</v>
      </c>
      <c r="M205" s="63">
        <f>Ave!K53</f>
        <v>72</v>
      </c>
      <c r="N205" s="63">
        <f>Ave!L53</f>
        <v>86</v>
      </c>
      <c r="O205" s="63">
        <f>Ave!M53</f>
        <v>68</v>
      </c>
      <c r="P205" s="63">
        <f>Ave!N53</f>
        <v>617.5</v>
      </c>
      <c r="Q205" s="131">
        <f>Ave!O53</f>
        <v>77.1875</v>
      </c>
      <c r="R205" s="63">
        <f>Ave!P53</f>
        <v>21</v>
      </c>
      <c r="S205" s="178"/>
    </row>
    <row r="206" spans="2:22" ht="18" customHeight="1">
      <c r="B206" s="184">
        <v>50</v>
      </c>
      <c r="C206" s="198">
        <f>'S1'!C58</f>
        <v>54</v>
      </c>
      <c r="D206" s="185" t="str">
        <f>Ave!C54</f>
        <v>ፌሩዛ አብዱ ሙሀመድ</v>
      </c>
      <c r="E206" s="188" t="str">
        <f>'S1'!E54</f>
        <v>F</v>
      </c>
      <c r="F206" s="188">
        <f>'S1'!F54</f>
        <v>7</v>
      </c>
      <c r="G206" s="90" t="s">
        <v>83</v>
      </c>
      <c r="H206" s="63">
        <f>'S1'!G54</f>
        <v>85</v>
      </c>
      <c r="I206" s="63">
        <f>'S1'!H54</f>
        <v>91</v>
      </c>
      <c r="J206" s="64">
        <f>'S1'!I54</f>
        <v>96</v>
      </c>
      <c r="K206" s="63">
        <f>'S1'!J54</f>
        <v>83</v>
      </c>
      <c r="L206" s="63">
        <f>'S1'!K54</f>
        <v>93</v>
      </c>
      <c r="M206" s="63">
        <f>'S1'!L54</f>
        <v>79</v>
      </c>
      <c r="N206" s="63">
        <f>'S1'!M54</f>
        <v>85</v>
      </c>
      <c r="O206" s="63">
        <f>'S1'!N54</f>
        <v>64</v>
      </c>
      <c r="P206" s="63">
        <f>'S1'!P54</f>
        <v>676</v>
      </c>
      <c r="Q206" s="131">
        <f>'S1'!Q54</f>
        <v>84.5</v>
      </c>
      <c r="R206" s="63">
        <f>'S1'!R54</f>
        <v>13</v>
      </c>
      <c r="S206" s="176" t="str">
        <f>Ave!Q54</f>
        <v>ተዛውራለች</v>
      </c>
    </row>
    <row r="207" spans="2:22" ht="18" customHeight="1">
      <c r="B207" s="184"/>
      <c r="C207" s="206"/>
      <c r="D207" s="186"/>
      <c r="E207" s="188"/>
      <c r="F207" s="188"/>
      <c r="G207" s="90" t="s">
        <v>84</v>
      </c>
      <c r="H207" s="63">
        <f>'S2'!G54</f>
        <v>96</v>
      </c>
      <c r="I207" s="63">
        <f>'S2'!H54</f>
        <v>96</v>
      </c>
      <c r="J207" s="64">
        <f>'S2'!I54</f>
        <v>92</v>
      </c>
      <c r="K207" s="63">
        <f>'S2'!J54</f>
        <v>86</v>
      </c>
      <c r="L207" s="63">
        <f>'S2'!K54</f>
        <v>94</v>
      </c>
      <c r="M207" s="63">
        <f>'S2'!L54</f>
        <v>81</v>
      </c>
      <c r="N207" s="63">
        <f>'S2'!M54</f>
        <v>82</v>
      </c>
      <c r="O207" s="63">
        <f>'S2'!N54</f>
        <v>67</v>
      </c>
      <c r="P207" s="63">
        <f>'S2'!P54</f>
        <v>694</v>
      </c>
      <c r="Q207" s="131">
        <f>'S2'!Q54</f>
        <v>86.75</v>
      </c>
      <c r="R207" s="63">
        <f>'S2'!R54</f>
        <v>7</v>
      </c>
      <c r="S207" s="177"/>
    </row>
    <row r="208" spans="2:22" ht="18" customHeight="1">
      <c r="B208" s="184"/>
      <c r="C208" s="199"/>
      <c r="D208" s="187"/>
      <c r="E208" s="188"/>
      <c r="F208" s="188"/>
      <c r="G208" s="90" t="s">
        <v>18</v>
      </c>
      <c r="H208" s="63">
        <f>Ave!F54</f>
        <v>90.5</v>
      </c>
      <c r="I208" s="63">
        <f>Ave!G54</f>
        <v>93.5</v>
      </c>
      <c r="J208" s="64">
        <f>Ave!H54</f>
        <v>94</v>
      </c>
      <c r="K208" s="63">
        <f>Ave!I54</f>
        <v>84.5</v>
      </c>
      <c r="L208" s="63">
        <f>Ave!J54</f>
        <v>93.5</v>
      </c>
      <c r="M208" s="63">
        <f>Ave!K54</f>
        <v>80</v>
      </c>
      <c r="N208" s="63">
        <f>Ave!L54</f>
        <v>83.5</v>
      </c>
      <c r="O208" s="63">
        <f>Ave!M54</f>
        <v>65.5</v>
      </c>
      <c r="P208" s="63">
        <f>Ave!N54</f>
        <v>685</v>
      </c>
      <c r="Q208" s="131">
        <f>Ave!O54</f>
        <v>85.625</v>
      </c>
      <c r="R208" s="63">
        <f>Ave!P54</f>
        <v>9</v>
      </c>
      <c r="S208" s="178"/>
    </row>
    <row r="209" spans="2:22" ht="18" customHeight="1">
      <c r="B209" s="184">
        <v>51</v>
      </c>
      <c r="C209" s="198">
        <f>'S1'!C61</f>
        <v>57</v>
      </c>
      <c r="D209" s="185">
        <f>Ave!C55</f>
        <v>0</v>
      </c>
      <c r="E209" s="188">
        <f>'S1'!E55</f>
        <v>0</v>
      </c>
      <c r="F209" s="188">
        <f>'S1'!F55</f>
        <v>0</v>
      </c>
      <c r="G209" s="90" t="s">
        <v>83</v>
      </c>
      <c r="H209" s="63">
        <f>'S1'!G55</f>
        <v>0</v>
      </c>
      <c r="I209" s="63">
        <f>'S1'!H55</f>
        <v>0</v>
      </c>
      <c r="J209" s="64">
        <f>'S1'!I55</f>
        <v>0</v>
      </c>
      <c r="K209" s="63">
        <f>'S1'!J55</f>
        <v>0</v>
      </c>
      <c r="L209" s="63">
        <f>'S1'!K55</f>
        <v>0</v>
      </c>
      <c r="M209" s="63">
        <f>'S1'!L55</f>
        <v>0</v>
      </c>
      <c r="N209" s="63">
        <f>'S1'!M55</f>
        <v>0</v>
      </c>
      <c r="O209" s="63">
        <f>'S1'!N55</f>
        <v>0</v>
      </c>
      <c r="P209" s="63" t="str">
        <f>'S1'!P55</f>
        <v/>
      </c>
      <c r="Q209" s="131" t="str">
        <f>'S1'!Q55</f>
        <v/>
      </c>
      <c r="R209" s="63" t="str">
        <f>'S1'!R55</f>
        <v/>
      </c>
      <c r="S209" s="176" t="str">
        <f>Ave!Q55</f>
        <v>-</v>
      </c>
    </row>
    <row r="210" spans="2:22" ht="18" customHeight="1">
      <c r="B210" s="184"/>
      <c r="C210" s="206"/>
      <c r="D210" s="186"/>
      <c r="E210" s="188"/>
      <c r="F210" s="188"/>
      <c r="G210" s="90" t="s">
        <v>84</v>
      </c>
      <c r="H210" s="63">
        <f>'S2'!G55</f>
        <v>0</v>
      </c>
      <c r="I210" s="63">
        <f>'S2'!H55</f>
        <v>0</v>
      </c>
      <c r="J210" s="64">
        <f>'S2'!I55</f>
        <v>0</v>
      </c>
      <c r="K210" s="63">
        <f>'S2'!J55</f>
        <v>0</v>
      </c>
      <c r="L210" s="63">
        <f>'S2'!K55</f>
        <v>0</v>
      </c>
      <c r="M210" s="63">
        <f>'S2'!L55</f>
        <v>0</v>
      </c>
      <c r="N210" s="63">
        <f>'S2'!M55</f>
        <v>0</v>
      </c>
      <c r="O210" s="63">
        <f>'S2'!N55</f>
        <v>0</v>
      </c>
      <c r="P210" s="63" t="str">
        <f>'S2'!P55</f>
        <v/>
      </c>
      <c r="Q210" s="131" t="str">
        <f>'S2'!Q55</f>
        <v/>
      </c>
      <c r="R210" s="63" t="str">
        <f>'S2'!R55</f>
        <v/>
      </c>
      <c r="S210" s="177"/>
    </row>
    <row r="211" spans="2:22" ht="18" customHeight="1">
      <c r="B211" s="184"/>
      <c r="C211" s="199"/>
      <c r="D211" s="187"/>
      <c r="E211" s="188"/>
      <c r="F211" s="188"/>
      <c r="G211" s="90" t="s">
        <v>18</v>
      </c>
      <c r="H211" s="63" t="str">
        <f>Ave!F55</f>
        <v/>
      </c>
      <c r="I211" s="63" t="str">
        <f>Ave!G55</f>
        <v/>
      </c>
      <c r="J211" s="64" t="str">
        <f>Ave!H55</f>
        <v/>
      </c>
      <c r="K211" s="63" t="str">
        <f>Ave!I55</f>
        <v/>
      </c>
      <c r="L211" s="63" t="str">
        <f>Ave!J55</f>
        <v/>
      </c>
      <c r="M211" s="63" t="str">
        <f>Ave!K55</f>
        <v/>
      </c>
      <c r="N211" s="63" t="str">
        <f>Ave!L55</f>
        <v/>
      </c>
      <c r="O211" s="63" t="str">
        <f>Ave!M55</f>
        <v/>
      </c>
      <c r="P211" s="63" t="str">
        <f>Ave!N55</f>
        <v/>
      </c>
      <c r="Q211" s="131" t="str">
        <f>Ave!O55</f>
        <v/>
      </c>
      <c r="R211" s="63" t="str">
        <f>Ave!P55</f>
        <v/>
      </c>
      <c r="S211" s="178"/>
    </row>
    <row r="212" spans="2:22" ht="18" customHeight="1">
      <c r="B212" s="184">
        <v>52</v>
      </c>
      <c r="C212" s="198">
        <f>'S1'!C62</f>
        <v>58</v>
      </c>
      <c r="D212" s="185">
        <f>Ave!C56</f>
        <v>0</v>
      </c>
      <c r="E212" s="188">
        <f>'S1'!E56</f>
        <v>0</v>
      </c>
      <c r="F212" s="188">
        <f>'S1'!F56</f>
        <v>0</v>
      </c>
      <c r="G212" s="90" t="s">
        <v>83</v>
      </c>
      <c r="H212" s="63">
        <f>'S1'!G56</f>
        <v>0</v>
      </c>
      <c r="I212" s="63">
        <f>'S1'!H56</f>
        <v>0</v>
      </c>
      <c r="J212" s="64">
        <f>'S1'!I56</f>
        <v>0</v>
      </c>
      <c r="K212" s="63">
        <f>'S1'!J56</f>
        <v>0</v>
      </c>
      <c r="L212" s="63">
        <f>'S1'!K56</f>
        <v>0</v>
      </c>
      <c r="M212" s="63">
        <f>'S1'!L56</f>
        <v>0</v>
      </c>
      <c r="N212" s="63">
        <f>'S1'!M56</f>
        <v>0</v>
      </c>
      <c r="O212" s="63">
        <f>'S1'!N56</f>
        <v>0</v>
      </c>
      <c r="P212" s="63" t="str">
        <f>'S1'!P56</f>
        <v/>
      </c>
      <c r="Q212" s="131" t="str">
        <f>'S1'!Q56</f>
        <v/>
      </c>
      <c r="R212" s="63" t="str">
        <f>'S1'!R56</f>
        <v/>
      </c>
      <c r="S212" s="176" t="str">
        <f>Ave!Q56</f>
        <v>-</v>
      </c>
    </row>
    <row r="213" spans="2:22" ht="18" customHeight="1">
      <c r="B213" s="184"/>
      <c r="C213" s="206"/>
      <c r="D213" s="186"/>
      <c r="E213" s="188"/>
      <c r="F213" s="188"/>
      <c r="G213" s="90" t="s">
        <v>84</v>
      </c>
      <c r="H213" s="63">
        <f>'S2'!G56</f>
        <v>0</v>
      </c>
      <c r="I213" s="63">
        <f>'S2'!H56</f>
        <v>0</v>
      </c>
      <c r="J213" s="64">
        <f>'S2'!I56</f>
        <v>0</v>
      </c>
      <c r="K213" s="63">
        <f>'S2'!J56</f>
        <v>0</v>
      </c>
      <c r="L213" s="63">
        <f>'S2'!K56</f>
        <v>0</v>
      </c>
      <c r="M213" s="63">
        <f>'S2'!L56</f>
        <v>0</v>
      </c>
      <c r="N213" s="63">
        <f>'S2'!M56</f>
        <v>0</v>
      </c>
      <c r="O213" s="63">
        <f>'S2'!N56</f>
        <v>0</v>
      </c>
      <c r="P213" s="63" t="str">
        <f>'S2'!P56</f>
        <v/>
      </c>
      <c r="Q213" s="131" t="str">
        <f>'S2'!Q56</f>
        <v/>
      </c>
      <c r="R213" s="63" t="str">
        <f>'S2'!R56</f>
        <v/>
      </c>
      <c r="S213" s="177"/>
    </row>
    <row r="214" spans="2:22" ht="18" customHeight="1">
      <c r="B214" s="184"/>
      <c r="C214" s="199"/>
      <c r="D214" s="187"/>
      <c r="E214" s="188"/>
      <c r="F214" s="188"/>
      <c r="G214" s="90" t="s">
        <v>18</v>
      </c>
      <c r="H214" s="63" t="str">
        <f>Ave!F56</f>
        <v/>
      </c>
      <c r="I214" s="63" t="str">
        <f>Ave!G56</f>
        <v/>
      </c>
      <c r="J214" s="64" t="str">
        <f>Ave!H56</f>
        <v/>
      </c>
      <c r="K214" s="63" t="str">
        <f>Ave!I56</f>
        <v/>
      </c>
      <c r="L214" s="63" t="str">
        <f>Ave!J56</f>
        <v/>
      </c>
      <c r="M214" s="63" t="str">
        <f>Ave!K56</f>
        <v/>
      </c>
      <c r="N214" s="63" t="str">
        <f>Ave!L56</f>
        <v/>
      </c>
      <c r="O214" s="63" t="str">
        <f>Ave!M56</f>
        <v/>
      </c>
      <c r="P214" s="63" t="str">
        <f>Ave!N56</f>
        <v/>
      </c>
      <c r="Q214" s="131" t="str">
        <f>Ave!O56</f>
        <v/>
      </c>
      <c r="R214" s="63" t="str">
        <f>Ave!P56</f>
        <v/>
      </c>
      <c r="S214" s="178"/>
    </row>
    <row r="215" spans="2:22" ht="18" customHeight="1">
      <c r="B215" s="184">
        <v>53</v>
      </c>
      <c r="C215" s="198">
        <f>'S1'!C63</f>
        <v>59</v>
      </c>
      <c r="D215" s="185">
        <f>Ave!C57</f>
        <v>0</v>
      </c>
      <c r="E215" s="188">
        <f>'S1'!E57</f>
        <v>0</v>
      </c>
      <c r="F215" s="188">
        <f>'S1'!F57</f>
        <v>0</v>
      </c>
      <c r="G215" s="90" t="s">
        <v>83</v>
      </c>
      <c r="H215" s="63">
        <f>'S1'!G57</f>
        <v>0</v>
      </c>
      <c r="I215" s="63">
        <f>'S1'!H57</f>
        <v>0</v>
      </c>
      <c r="J215" s="64">
        <f>'S1'!I57</f>
        <v>0</v>
      </c>
      <c r="K215" s="63">
        <f>'S1'!J57</f>
        <v>0</v>
      </c>
      <c r="L215" s="63">
        <f>'S1'!K57</f>
        <v>0</v>
      </c>
      <c r="M215" s="63">
        <f>'S1'!L57</f>
        <v>0</v>
      </c>
      <c r="N215" s="63">
        <f>'S1'!M57</f>
        <v>0</v>
      </c>
      <c r="O215" s="63">
        <f>'S1'!N57</f>
        <v>0</v>
      </c>
      <c r="P215" s="63" t="str">
        <f>'S1'!P57</f>
        <v/>
      </c>
      <c r="Q215" s="131" t="str">
        <f>'S1'!Q57</f>
        <v/>
      </c>
      <c r="R215" s="63" t="str">
        <f>'S1'!R57</f>
        <v/>
      </c>
      <c r="S215" s="176" t="str">
        <f>Ave!Q57</f>
        <v>-</v>
      </c>
    </row>
    <row r="216" spans="2:22" ht="18" customHeight="1">
      <c r="B216" s="184"/>
      <c r="C216" s="206"/>
      <c r="D216" s="186"/>
      <c r="E216" s="188"/>
      <c r="F216" s="188"/>
      <c r="G216" s="90" t="s">
        <v>84</v>
      </c>
      <c r="H216" s="63">
        <f>'S2'!G57</f>
        <v>0</v>
      </c>
      <c r="I216" s="63">
        <f>'S2'!H57</f>
        <v>0</v>
      </c>
      <c r="J216" s="64">
        <f>'S2'!I57</f>
        <v>0</v>
      </c>
      <c r="K216" s="63">
        <f>'S2'!J57</f>
        <v>0</v>
      </c>
      <c r="L216" s="63">
        <f>'S2'!K57</f>
        <v>0</v>
      </c>
      <c r="M216" s="63">
        <f>'S2'!L57</f>
        <v>0</v>
      </c>
      <c r="N216" s="63">
        <f>'S2'!M57</f>
        <v>0</v>
      </c>
      <c r="O216" s="63">
        <f>'S2'!N57</f>
        <v>0</v>
      </c>
      <c r="P216" s="63" t="str">
        <f>'S2'!P57</f>
        <v/>
      </c>
      <c r="Q216" s="131" t="str">
        <f>'S2'!Q57</f>
        <v/>
      </c>
      <c r="R216" s="63" t="str">
        <f>'S2'!R57</f>
        <v/>
      </c>
      <c r="S216" s="177"/>
    </row>
    <row r="217" spans="2:22" ht="18" customHeight="1">
      <c r="B217" s="184"/>
      <c r="C217" s="199"/>
      <c r="D217" s="187"/>
      <c r="E217" s="188"/>
      <c r="F217" s="188"/>
      <c r="G217" s="90" t="s">
        <v>18</v>
      </c>
      <c r="H217" s="63" t="str">
        <f>Ave!F57</f>
        <v/>
      </c>
      <c r="I217" s="63" t="str">
        <f>Ave!G57</f>
        <v/>
      </c>
      <c r="J217" s="64" t="str">
        <f>Ave!H57</f>
        <v/>
      </c>
      <c r="K217" s="63" t="str">
        <f>Ave!I57</f>
        <v/>
      </c>
      <c r="L217" s="63" t="str">
        <f>Ave!J57</f>
        <v/>
      </c>
      <c r="M217" s="63" t="str">
        <f>Ave!K57</f>
        <v/>
      </c>
      <c r="N217" s="63" t="str">
        <f>Ave!L57</f>
        <v/>
      </c>
      <c r="O217" s="63" t="str">
        <f>Ave!M57</f>
        <v/>
      </c>
      <c r="P217" s="63" t="str">
        <f>Ave!N57</f>
        <v/>
      </c>
      <c r="Q217" s="131" t="str">
        <f>Ave!O57</f>
        <v/>
      </c>
      <c r="R217" s="63" t="str">
        <f>Ave!P57</f>
        <v/>
      </c>
      <c r="S217" s="178"/>
    </row>
    <row r="218" spans="2:22" ht="18" customHeight="1">
      <c r="B218" s="184">
        <v>54</v>
      </c>
      <c r="C218" s="198">
        <f>'S1'!C64</f>
        <v>60</v>
      </c>
      <c r="D218" s="185">
        <f>Ave!C58</f>
        <v>0</v>
      </c>
      <c r="E218" s="188">
        <f>'S1'!E58</f>
        <v>0</v>
      </c>
      <c r="F218" s="188">
        <f>'S1'!F58</f>
        <v>0</v>
      </c>
      <c r="G218" s="90" t="s">
        <v>83</v>
      </c>
      <c r="H218" s="63">
        <f>'S1'!G58</f>
        <v>0</v>
      </c>
      <c r="I218" s="63">
        <f>'S1'!H58</f>
        <v>0</v>
      </c>
      <c r="J218" s="64">
        <f>'S1'!I58</f>
        <v>0</v>
      </c>
      <c r="K218" s="63">
        <f>'S1'!J58</f>
        <v>0</v>
      </c>
      <c r="L218" s="63">
        <f>'S1'!K58</f>
        <v>0</v>
      </c>
      <c r="M218" s="63">
        <f>'S1'!L58</f>
        <v>0</v>
      </c>
      <c r="N218" s="63">
        <f>'S1'!M58</f>
        <v>0</v>
      </c>
      <c r="O218" s="63">
        <f>'S1'!N58</f>
        <v>0</v>
      </c>
      <c r="P218" s="63" t="str">
        <f>'S1'!P58</f>
        <v/>
      </c>
      <c r="Q218" s="131" t="str">
        <f>'S1'!Q58</f>
        <v/>
      </c>
      <c r="R218" s="63" t="str">
        <f>'S1'!R58</f>
        <v/>
      </c>
      <c r="S218" s="176" t="str">
        <f>Ave!Q58</f>
        <v>-</v>
      </c>
    </row>
    <row r="219" spans="2:22" ht="18" customHeight="1">
      <c r="B219" s="184"/>
      <c r="C219" s="206"/>
      <c r="D219" s="186"/>
      <c r="E219" s="188"/>
      <c r="F219" s="188"/>
      <c r="G219" s="90" t="s">
        <v>84</v>
      </c>
      <c r="H219" s="63">
        <f>'S2'!G58</f>
        <v>0</v>
      </c>
      <c r="I219" s="63">
        <f>'S2'!H58</f>
        <v>0</v>
      </c>
      <c r="J219" s="64">
        <f>'S2'!I58</f>
        <v>0</v>
      </c>
      <c r="K219" s="63">
        <f>'S2'!J58</f>
        <v>0</v>
      </c>
      <c r="L219" s="63">
        <f>'S2'!K58</f>
        <v>0</v>
      </c>
      <c r="M219" s="63">
        <f>'S2'!L58</f>
        <v>0</v>
      </c>
      <c r="N219" s="63">
        <f>'S2'!M58</f>
        <v>0</v>
      </c>
      <c r="O219" s="63">
        <f>'S2'!N58</f>
        <v>0</v>
      </c>
      <c r="P219" s="63" t="str">
        <f>'S2'!P58</f>
        <v/>
      </c>
      <c r="Q219" s="131" t="str">
        <f>'S2'!Q58</f>
        <v/>
      </c>
      <c r="R219" s="63" t="str">
        <f>'S2'!R58</f>
        <v/>
      </c>
      <c r="S219" s="178"/>
    </row>
    <row r="220" spans="2:22" ht="18" customHeight="1">
      <c r="B220" s="184"/>
      <c r="C220" s="199"/>
      <c r="D220" s="187"/>
      <c r="E220" s="188"/>
      <c r="F220" s="188"/>
      <c r="G220" s="90" t="s">
        <v>18</v>
      </c>
      <c r="H220" s="63" t="str">
        <f>Ave!F58</f>
        <v/>
      </c>
      <c r="I220" s="63" t="str">
        <f>Ave!G58</f>
        <v/>
      </c>
      <c r="J220" s="64" t="str">
        <f>Ave!H58</f>
        <v/>
      </c>
      <c r="K220" s="63" t="str">
        <f>Ave!I58</f>
        <v/>
      </c>
      <c r="L220" s="63" t="str">
        <f>Ave!J58</f>
        <v/>
      </c>
      <c r="M220" s="63" t="str">
        <f>Ave!K58</f>
        <v/>
      </c>
      <c r="N220" s="63" t="str">
        <f>Ave!L58</f>
        <v/>
      </c>
      <c r="O220" s="63" t="str">
        <f>Ave!M58</f>
        <v/>
      </c>
      <c r="P220" s="63" t="str">
        <f>Ave!N58</f>
        <v/>
      </c>
      <c r="Q220" s="131" t="str">
        <f>Ave!O58</f>
        <v/>
      </c>
      <c r="R220" s="63" t="str">
        <f>Ave!P58</f>
        <v/>
      </c>
      <c r="S220" s="178"/>
    </row>
    <row r="221" spans="2:22" s="67" customFormat="1" ht="18" customHeight="1">
      <c r="B221" s="171">
        <v>55</v>
      </c>
      <c r="C221" s="73"/>
      <c r="D221" s="212">
        <f>Ave!C59</f>
        <v>0</v>
      </c>
      <c r="E221" s="179">
        <f>'S1'!E59</f>
        <v>0</v>
      </c>
      <c r="F221" s="179">
        <f>'S1'!F59</f>
        <v>0</v>
      </c>
      <c r="G221" s="90" t="s">
        <v>83</v>
      </c>
      <c r="H221" s="65">
        <f>'S1'!G59</f>
        <v>0</v>
      </c>
      <c r="I221" s="65">
        <f>'S1'!H59</f>
        <v>0</v>
      </c>
      <c r="J221" s="66">
        <f>'S1'!I59</f>
        <v>0</v>
      </c>
      <c r="K221" s="65">
        <f>'S1'!J59</f>
        <v>0</v>
      </c>
      <c r="L221" s="65">
        <f>'S1'!K59</f>
        <v>0</v>
      </c>
      <c r="M221" s="65">
        <f>'S1'!L59</f>
        <v>0</v>
      </c>
      <c r="N221" s="65">
        <f>'S1'!M59</f>
        <v>0</v>
      </c>
      <c r="O221" s="65">
        <f>'S1'!N59</f>
        <v>0</v>
      </c>
      <c r="P221" s="65" t="str">
        <f>'S1'!P59</f>
        <v/>
      </c>
      <c r="Q221" s="132" t="str">
        <f>'S1'!Q59</f>
        <v/>
      </c>
      <c r="R221" s="65" t="str">
        <f>'S1'!R59</f>
        <v/>
      </c>
      <c r="S221" s="216" t="str">
        <f>Ave!Q59</f>
        <v>-</v>
      </c>
      <c r="T221" s="68"/>
      <c r="U221" s="68"/>
      <c r="V221" s="70"/>
    </row>
    <row r="222" spans="2:22" s="60" customFormat="1" ht="18" customHeight="1">
      <c r="B222" s="207"/>
      <c r="C222" s="74"/>
      <c r="D222" s="213"/>
      <c r="E222" s="215"/>
      <c r="F222" s="213"/>
      <c r="G222" s="90" t="s">
        <v>84</v>
      </c>
      <c r="H222" s="75">
        <f>'S2'!G59</f>
        <v>0</v>
      </c>
      <c r="I222" s="75">
        <f>'S2'!H59</f>
        <v>0</v>
      </c>
      <c r="J222" s="76">
        <f>'S2'!I59</f>
        <v>0</v>
      </c>
      <c r="K222" s="75">
        <f>'S2'!J59</f>
        <v>0</v>
      </c>
      <c r="L222" s="75">
        <f>'S2'!K59</f>
        <v>0</v>
      </c>
      <c r="M222" s="75">
        <f>'S2'!L59</f>
        <v>0</v>
      </c>
      <c r="N222" s="75">
        <f>'S2'!M59</f>
        <v>0</v>
      </c>
      <c r="O222" s="75">
        <f>'S2'!N59</f>
        <v>0</v>
      </c>
      <c r="P222" s="75" t="str">
        <f>'S2'!P59</f>
        <v/>
      </c>
      <c r="Q222" s="133" t="str">
        <f>'S2'!Q59</f>
        <v/>
      </c>
      <c r="R222" s="75" t="str">
        <f>'S2'!R59</f>
        <v/>
      </c>
      <c r="S222" s="217"/>
    </row>
    <row r="223" spans="2:22" s="60" customFormat="1" ht="18" customHeight="1">
      <c r="B223" s="172"/>
      <c r="C223" s="74"/>
      <c r="D223" s="214"/>
      <c r="E223" s="180"/>
      <c r="F223" s="214"/>
      <c r="G223" s="90" t="s">
        <v>18</v>
      </c>
      <c r="H223" s="75" t="str">
        <f>Ave!F59</f>
        <v/>
      </c>
      <c r="I223" s="75" t="str">
        <f>Ave!G59</f>
        <v/>
      </c>
      <c r="J223" s="76" t="str">
        <f>Ave!H59</f>
        <v/>
      </c>
      <c r="K223" s="75" t="str">
        <f>Ave!I59</f>
        <v/>
      </c>
      <c r="L223" s="75" t="str">
        <f>Ave!J59</f>
        <v/>
      </c>
      <c r="M223" s="75" t="str">
        <f>Ave!K59</f>
        <v/>
      </c>
      <c r="N223" s="75" t="str">
        <f>Ave!L59</f>
        <v/>
      </c>
      <c r="O223" s="75" t="str">
        <f>Ave!M59</f>
        <v/>
      </c>
      <c r="P223" s="75" t="str">
        <f>Ave!N59</f>
        <v/>
      </c>
      <c r="Q223" s="133" t="str">
        <f>Ave!O59</f>
        <v/>
      </c>
      <c r="R223" s="75" t="str">
        <f>Ave!P59</f>
        <v/>
      </c>
      <c r="S223" s="218"/>
    </row>
    <row r="224" spans="2:22" s="67" customFormat="1" ht="18" customHeight="1">
      <c r="B224" s="68"/>
      <c r="C224" s="68"/>
      <c r="D224" s="88"/>
      <c r="E224" s="88"/>
      <c r="F224" s="88"/>
      <c r="G224" s="88"/>
      <c r="H224" s="68"/>
      <c r="I224" s="68"/>
      <c r="J224" s="69"/>
      <c r="K224" s="68"/>
      <c r="L224" s="68"/>
      <c r="M224" s="68"/>
      <c r="N224" s="68"/>
      <c r="O224" s="68"/>
      <c r="P224" s="68"/>
      <c r="Q224" s="68"/>
      <c r="R224" s="68"/>
      <c r="S224" s="115"/>
      <c r="T224" s="68"/>
      <c r="U224" s="68"/>
      <c r="V224" s="70"/>
    </row>
    <row r="225" spans="2:22" s="67" customFormat="1" ht="18" customHeight="1">
      <c r="B225" s="68"/>
      <c r="C225" s="68"/>
      <c r="D225" s="173" t="s">
        <v>63</v>
      </c>
      <c r="E225" s="173"/>
      <c r="F225" s="173"/>
      <c r="G225" s="88"/>
      <c r="H225" s="174" t="s">
        <v>64</v>
      </c>
      <c r="I225" s="174"/>
      <c r="J225" s="174"/>
      <c r="K225" s="174"/>
      <c r="L225" s="174"/>
      <c r="M225" s="174"/>
      <c r="N225" s="168" t="s">
        <v>65</v>
      </c>
      <c r="O225" s="168"/>
      <c r="P225" s="168"/>
      <c r="Q225" s="168"/>
      <c r="R225" s="168"/>
      <c r="S225" s="168"/>
      <c r="T225" s="168"/>
      <c r="U225" s="168"/>
      <c r="V225" s="70"/>
    </row>
    <row r="226" spans="2:22" s="67" customFormat="1" ht="18" customHeight="1">
      <c r="B226" s="68"/>
      <c r="C226" s="68"/>
      <c r="D226" s="166" t="s">
        <v>66</v>
      </c>
      <c r="E226" s="166"/>
      <c r="F226" s="166"/>
      <c r="G226" s="88"/>
      <c r="H226" s="167" t="s">
        <v>68</v>
      </c>
      <c r="I226" s="167"/>
      <c r="J226" s="167"/>
      <c r="K226" s="167"/>
      <c r="L226" s="167"/>
      <c r="M226" s="167"/>
      <c r="N226" s="68" t="s">
        <v>68</v>
      </c>
      <c r="O226" s="68"/>
      <c r="P226" s="68"/>
      <c r="Q226" s="68"/>
      <c r="R226" s="68"/>
      <c r="S226" s="116"/>
      <c r="T226" s="71"/>
      <c r="U226" s="71"/>
      <c r="V226" s="70"/>
    </row>
    <row r="227" spans="2:22" s="67" customFormat="1" ht="18" customHeight="1">
      <c r="B227" s="68"/>
      <c r="C227" s="68"/>
      <c r="D227" s="166" t="s">
        <v>69</v>
      </c>
      <c r="E227" s="166"/>
      <c r="F227" s="166"/>
      <c r="G227" s="88"/>
      <c r="H227" s="167" t="s">
        <v>70</v>
      </c>
      <c r="I227" s="167"/>
      <c r="J227" s="167"/>
      <c r="K227" s="167"/>
      <c r="L227" s="167"/>
      <c r="M227" s="167"/>
      <c r="N227" s="168" t="s">
        <v>69</v>
      </c>
      <c r="O227" s="168"/>
      <c r="P227" s="168"/>
      <c r="Q227" s="168"/>
      <c r="R227" s="168"/>
      <c r="S227" s="168"/>
      <c r="T227" s="168"/>
      <c r="U227" s="168"/>
      <c r="V227" s="70"/>
    </row>
    <row r="228" spans="2:22" s="67" customFormat="1" ht="18" customHeight="1">
      <c r="B228" s="68"/>
      <c r="C228" s="68"/>
      <c r="D228" s="88"/>
      <c r="E228" s="88"/>
      <c r="F228" s="88"/>
      <c r="G228" s="88"/>
      <c r="H228" s="68"/>
      <c r="I228" s="68"/>
      <c r="J228" s="69"/>
      <c r="K228" s="68"/>
      <c r="L228" s="68"/>
      <c r="M228" s="68"/>
      <c r="N228" s="68"/>
      <c r="O228" s="68"/>
      <c r="P228" s="68"/>
      <c r="Q228" s="68"/>
      <c r="R228" s="68"/>
      <c r="S228" s="115"/>
      <c r="T228" s="68"/>
      <c r="U228" s="68"/>
      <c r="V228" s="70"/>
    </row>
    <row r="229" spans="2:22" s="87" customFormat="1" ht="18" customHeight="1">
      <c r="B229" s="88"/>
      <c r="C229" s="88"/>
      <c r="D229" s="104" t="s">
        <v>20</v>
      </c>
      <c r="E229" s="58" t="s">
        <v>78</v>
      </c>
      <c r="F229" s="88"/>
      <c r="G229" s="88"/>
      <c r="H229" s="88"/>
      <c r="I229" s="88"/>
      <c r="J229" s="105"/>
      <c r="K229" s="88"/>
      <c r="L229" s="88"/>
      <c r="M229" s="88" t="s">
        <v>52</v>
      </c>
      <c r="N229" s="88"/>
      <c r="O229" s="88"/>
      <c r="P229" s="88"/>
      <c r="Q229" s="88"/>
      <c r="R229" s="88"/>
      <c r="S229" s="115"/>
      <c r="T229" s="88"/>
      <c r="U229" s="88"/>
      <c r="V229" s="88"/>
    </row>
    <row r="230" spans="2:22" s="106" customFormat="1" ht="18" customHeight="1">
      <c r="B230" s="88"/>
      <c r="C230" s="88"/>
      <c r="D230" s="88"/>
      <c r="E230" s="88"/>
      <c r="F230" s="88"/>
      <c r="G230" s="88"/>
      <c r="H230" s="88" t="s">
        <v>22</v>
      </c>
      <c r="I230" s="88"/>
      <c r="J230" s="105"/>
      <c r="K230" s="88" t="s">
        <v>23</v>
      </c>
      <c r="L230" s="88"/>
      <c r="M230" s="88"/>
      <c r="N230" s="88"/>
      <c r="O230" s="88"/>
      <c r="P230" s="88"/>
      <c r="Q230" s="88"/>
      <c r="R230" s="88"/>
      <c r="S230" s="115"/>
      <c r="T230" s="88"/>
      <c r="U230" s="88"/>
      <c r="V230" s="107"/>
    </row>
    <row r="231" spans="2:22" s="113" customFormat="1" ht="18" customHeight="1">
      <c r="B231" s="171" t="s">
        <v>0</v>
      </c>
      <c r="C231" s="110"/>
      <c r="D231" s="179" t="s">
        <v>1</v>
      </c>
      <c r="E231" s="179" t="s">
        <v>2</v>
      </c>
      <c r="F231" s="179" t="s">
        <v>3</v>
      </c>
      <c r="G231" s="179" t="s">
        <v>17</v>
      </c>
      <c r="H231" s="181" t="s">
        <v>4</v>
      </c>
      <c r="I231" s="182"/>
      <c r="J231" s="182"/>
      <c r="K231" s="182"/>
      <c r="L231" s="182"/>
      <c r="M231" s="182"/>
      <c r="N231" s="182"/>
      <c r="O231" s="183"/>
      <c r="P231" s="171" t="s">
        <v>26</v>
      </c>
      <c r="Q231" s="171" t="s">
        <v>18</v>
      </c>
      <c r="R231" s="171" t="s">
        <v>6</v>
      </c>
      <c r="S231" s="169" t="s">
        <v>16</v>
      </c>
      <c r="T231" s="111"/>
      <c r="U231" s="111"/>
      <c r="V231" s="112"/>
    </row>
    <row r="232" spans="2:22" s="67" customFormat="1" ht="18" customHeight="1">
      <c r="B232" s="172"/>
      <c r="C232" s="65"/>
      <c r="D232" s="180"/>
      <c r="E232" s="180"/>
      <c r="F232" s="180"/>
      <c r="G232" s="180"/>
      <c r="H232" s="65" t="s">
        <v>7</v>
      </c>
      <c r="I232" s="65" t="s">
        <v>8</v>
      </c>
      <c r="J232" s="66" t="s">
        <v>9</v>
      </c>
      <c r="K232" s="65" t="s">
        <v>10</v>
      </c>
      <c r="L232" s="65" t="s">
        <v>80</v>
      </c>
      <c r="M232" s="65" t="s">
        <v>81</v>
      </c>
      <c r="N232" s="65" t="s">
        <v>12</v>
      </c>
      <c r="O232" s="65" t="s">
        <v>11</v>
      </c>
      <c r="P232" s="172"/>
      <c r="Q232" s="172"/>
      <c r="R232" s="172"/>
      <c r="S232" s="170"/>
      <c r="T232" s="68"/>
      <c r="U232" s="68"/>
      <c r="V232" s="70"/>
    </row>
    <row r="233" spans="2:22" s="60" customFormat="1" ht="18" customHeight="1">
      <c r="B233" s="219">
        <v>56</v>
      </c>
      <c r="C233" s="74"/>
      <c r="D233" s="221">
        <f>Ave!C60</f>
        <v>0</v>
      </c>
      <c r="E233" s="223">
        <f>'S1'!E60</f>
        <v>0</v>
      </c>
      <c r="F233" s="223">
        <f>'S1'!F60</f>
        <v>0</v>
      </c>
      <c r="G233" s="90" t="s">
        <v>83</v>
      </c>
      <c r="H233" s="75">
        <f>'S1'!G60</f>
        <v>0</v>
      </c>
      <c r="I233" s="75">
        <f>'S1'!H60</f>
        <v>0</v>
      </c>
      <c r="J233" s="76">
        <f>'S1'!I60</f>
        <v>0</v>
      </c>
      <c r="K233" s="75">
        <f>'S1'!J60</f>
        <v>0</v>
      </c>
      <c r="L233" s="75">
        <f>'S1'!K60</f>
        <v>0</v>
      </c>
      <c r="M233" s="75">
        <f>'S1'!L60</f>
        <v>0</v>
      </c>
      <c r="N233" s="75">
        <f>'S1'!M60</f>
        <v>0</v>
      </c>
      <c r="O233" s="75">
        <f>'S1'!N60</f>
        <v>0</v>
      </c>
      <c r="P233" s="75" t="str">
        <f>'S1'!P60</f>
        <v/>
      </c>
      <c r="Q233" s="133" t="str">
        <f>'S1'!Q60</f>
        <v/>
      </c>
      <c r="R233" s="75" t="str">
        <f>'S1'!R60</f>
        <v/>
      </c>
      <c r="S233" s="225" t="str">
        <f>Ave!Q60</f>
        <v>-</v>
      </c>
    </row>
    <row r="234" spans="2:22" s="60" customFormat="1" ht="18" customHeight="1">
      <c r="B234" s="220"/>
      <c r="C234" s="74"/>
      <c r="D234" s="222"/>
      <c r="E234" s="224"/>
      <c r="F234" s="222"/>
      <c r="G234" s="90" t="s">
        <v>84</v>
      </c>
      <c r="H234" s="75">
        <f>'S2'!G60</f>
        <v>0</v>
      </c>
      <c r="I234" s="75">
        <f>'S2'!H60</f>
        <v>0</v>
      </c>
      <c r="J234" s="76">
        <f>'S2'!I60</f>
        <v>0</v>
      </c>
      <c r="K234" s="75">
        <f>'S2'!J60</f>
        <v>0</v>
      </c>
      <c r="L234" s="75">
        <f>'S2'!K60</f>
        <v>0</v>
      </c>
      <c r="M234" s="75">
        <f>'S2'!L60</f>
        <v>0</v>
      </c>
      <c r="N234" s="75">
        <f>'S2'!M60</f>
        <v>0</v>
      </c>
      <c r="O234" s="75">
        <f>'S2'!N60</f>
        <v>0</v>
      </c>
      <c r="P234" s="75" t="str">
        <f>'S2'!P60</f>
        <v/>
      </c>
      <c r="Q234" s="133" t="str">
        <f>'S2'!Q60</f>
        <v/>
      </c>
      <c r="R234" s="75" t="str">
        <f>'S2'!R60</f>
        <v/>
      </c>
      <c r="S234" s="226"/>
    </row>
    <row r="235" spans="2:22" s="60" customFormat="1" ht="18" customHeight="1">
      <c r="B235" s="220"/>
      <c r="C235" s="77"/>
      <c r="D235" s="222"/>
      <c r="E235" s="224"/>
      <c r="F235" s="222"/>
      <c r="G235" s="90" t="s">
        <v>18</v>
      </c>
      <c r="H235" s="78" t="str">
        <f>Ave!F60</f>
        <v/>
      </c>
      <c r="I235" s="78" t="str">
        <f>Ave!G60</f>
        <v/>
      </c>
      <c r="J235" s="79" t="str">
        <f>Ave!H60</f>
        <v/>
      </c>
      <c r="K235" s="78" t="str">
        <f>Ave!I60</f>
        <v/>
      </c>
      <c r="L235" s="78" t="str">
        <f>Ave!J60</f>
        <v/>
      </c>
      <c r="M235" s="78" t="str">
        <f>Ave!K60</f>
        <v/>
      </c>
      <c r="N235" s="78" t="str">
        <f>Ave!L60</f>
        <v/>
      </c>
      <c r="O235" s="78" t="str">
        <f>Ave!M60</f>
        <v/>
      </c>
      <c r="P235" s="78" t="str">
        <f>Ave!N60</f>
        <v/>
      </c>
      <c r="Q235" s="134" t="str">
        <f>Ave!O60</f>
        <v/>
      </c>
      <c r="R235" s="78" t="str">
        <f>Ave!P60</f>
        <v/>
      </c>
      <c r="S235" s="226"/>
    </row>
    <row r="236" spans="2:22" s="60" customFormat="1" ht="18" customHeight="1">
      <c r="B236" s="219">
        <v>57</v>
      </c>
      <c r="C236" s="74"/>
      <c r="D236" s="221">
        <f>Ave!C61</f>
        <v>0</v>
      </c>
      <c r="E236" s="223">
        <f>'S1'!E61</f>
        <v>0</v>
      </c>
      <c r="F236" s="223">
        <f>'S1'!F61</f>
        <v>0</v>
      </c>
      <c r="G236" s="90" t="s">
        <v>83</v>
      </c>
      <c r="H236" s="75">
        <f>'S1'!G61</f>
        <v>0</v>
      </c>
      <c r="I236" s="75">
        <f>'S1'!H61</f>
        <v>0</v>
      </c>
      <c r="J236" s="76">
        <f>'S1'!I61</f>
        <v>0</v>
      </c>
      <c r="K236" s="75">
        <f>'S1'!J61</f>
        <v>0</v>
      </c>
      <c r="L236" s="75">
        <f>'S1'!K61</f>
        <v>0</v>
      </c>
      <c r="M236" s="75">
        <f>'S1'!L61</f>
        <v>0</v>
      </c>
      <c r="N236" s="75">
        <f>'S1'!M61</f>
        <v>0</v>
      </c>
      <c r="O236" s="75">
        <f>'S1'!N61</f>
        <v>0</v>
      </c>
      <c r="P236" s="75" t="str">
        <f>'S1'!P61</f>
        <v/>
      </c>
      <c r="Q236" s="133" t="str">
        <f>'S1'!Q61</f>
        <v/>
      </c>
      <c r="R236" s="75" t="str">
        <f>'S1'!R61</f>
        <v/>
      </c>
      <c r="S236" s="225" t="str">
        <f>Ave!Q61</f>
        <v>-</v>
      </c>
    </row>
    <row r="237" spans="2:22" s="60" customFormat="1" ht="18" customHeight="1">
      <c r="B237" s="220"/>
      <c r="C237" s="74"/>
      <c r="D237" s="222"/>
      <c r="E237" s="224"/>
      <c r="F237" s="222"/>
      <c r="G237" s="90" t="s">
        <v>84</v>
      </c>
      <c r="H237" s="75">
        <f>'S2'!G61</f>
        <v>0</v>
      </c>
      <c r="I237" s="75">
        <f>'S2'!H61</f>
        <v>0</v>
      </c>
      <c r="J237" s="76">
        <f>'S2'!I61</f>
        <v>0</v>
      </c>
      <c r="K237" s="75">
        <f>'S2'!J61</f>
        <v>0</v>
      </c>
      <c r="L237" s="75">
        <f>'S2'!K61</f>
        <v>0</v>
      </c>
      <c r="M237" s="75">
        <f>'S2'!L61</f>
        <v>0</v>
      </c>
      <c r="N237" s="75">
        <f>'S2'!M61</f>
        <v>0</v>
      </c>
      <c r="O237" s="75">
        <f>'S2'!N61</f>
        <v>0</v>
      </c>
      <c r="P237" s="75" t="str">
        <f>'S2'!P61</f>
        <v/>
      </c>
      <c r="Q237" s="133" t="str">
        <f>'S2'!Q61</f>
        <v/>
      </c>
      <c r="R237" s="75" t="str">
        <f>'S2'!R61</f>
        <v/>
      </c>
      <c r="S237" s="226"/>
    </row>
    <row r="238" spans="2:22" s="60" customFormat="1" ht="18" customHeight="1">
      <c r="B238" s="231"/>
      <c r="C238" s="74"/>
      <c r="D238" s="227"/>
      <c r="E238" s="232"/>
      <c r="F238" s="227"/>
      <c r="G238" s="90" t="s">
        <v>18</v>
      </c>
      <c r="H238" s="75" t="str">
        <f>Ave!F61</f>
        <v/>
      </c>
      <c r="I238" s="75" t="str">
        <f>Ave!G61</f>
        <v/>
      </c>
      <c r="J238" s="76" t="str">
        <f>Ave!H61</f>
        <v/>
      </c>
      <c r="K238" s="75" t="str">
        <f>Ave!I61</f>
        <v/>
      </c>
      <c r="L238" s="75" t="str">
        <f>Ave!J61</f>
        <v/>
      </c>
      <c r="M238" s="75" t="str">
        <f>Ave!K61</f>
        <v/>
      </c>
      <c r="N238" s="75" t="str">
        <f>Ave!L61</f>
        <v/>
      </c>
      <c r="O238" s="75" t="str">
        <f>Ave!M61</f>
        <v/>
      </c>
      <c r="P238" s="75" t="str">
        <f>Ave!N61</f>
        <v/>
      </c>
      <c r="Q238" s="133" t="str">
        <f>Ave!O61</f>
        <v/>
      </c>
      <c r="R238" s="75" t="str">
        <f>Ave!P61</f>
        <v/>
      </c>
      <c r="S238" s="230"/>
    </row>
    <row r="239" spans="2:22" s="60" customFormat="1" ht="18" customHeight="1">
      <c r="B239" s="219">
        <v>58</v>
      </c>
      <c r="C239" s="74"/>
      <c r="D239" s="221">
        <f>Ave!C62</f>
        <v>0</v>
      </c>
      <c r="E239" s="223">
        <f>'S1'!E62</f>
        <v>0</v>
      </c>
      <c r="F239" s="223">
        <f>'S1'!F62</f>
        <v>0</v>
      </c>
      <c r="G239" s="90" t="s">
        <v>83</v>
      </c>
      <c r="H239" s="75">
        <f>'S1'!G62</f>
        <v>0</v>
      </c>
      <c r="I239" s="75">
        <f>'S1'!H62</f>
        <v>0</v>
      </c>
      <c r="J239" s="76">
        <f>'S1'!I62</f>
        <v>0</v>
      </c>
      <c r="K239" s="75">
        <f>'S1'!J62</f>
        <v>0</v>
      </c>
      <c r="L239" s="75">
        <f>'S1'!K62</f>
        <v>0</v>
      </c>
      <c r="M239" s="75">
        <f>'S1'!L62</f>
        <v>0</v>
      </c>
      <c r="N239" s="75">
        <f>'S1'!M62</f>
        <v>0</v>
      </c>
      <c r="O239" s="75">
        <f>'S1'!N62</f>
        <v>0</v>
      </c>
      <c r="P239" s="75" t="str">
        <f>'S1'!P62</f>
        <v/>
      </c>
      <c r="Q239" s="133" t="str">
        <f>'S1'!Q62</f>
        <v/>
      </c>
      <c r="R239" s="75" t="str">
        <f>'S1'!R62</f>
        <v/>
      </c>
      <c r="S239" s="225" t="str">
        <f>Ave!Q62</f>
        <v>-</v>
      </c>
    </row>
    <row r="240" spans="2:22" s="60" customFormat="1" ht="18" customHeight="1">
      <c r="B240" s="220"/>
      <c r="C240" s="74"/>
      <c r="D240" s="222"/>
      <c r="E240" s="224"/>
      <c r="F240" s="222"/>
      <c r="G240" s="90" t="s">
        <v>84</v>
      </c>
      <c r="H240" s="75">
        <f>'S2'!G62</f>
        <v>0</v>
      </c>
      <c r="I240" s="75">
        <f>'S2'!H62</f>
        <v>0</v>
      </c>
      <c r="J240" s="76">
        <f>'S2'!I62</f>
        <v>0</v>
      </c>
      <c r="K240" s="75">
        <f>'S2'!J62</f>
        <v>0</v>
      </c>
      <c r="L240" s="75">
        <f>'S2'!K62</f>
        <v>0</v>
      </c>
      <c r="M240" s="75">
        <f>'S2'!L62</f>
        <v>0</v>
      </c>
      <c r="N240" s="75">
        <f>'S2'!M62</f>
        <v>0</v>
      </c>
      <c r="O240" s="75">
        <f>'S2'!N62</f>
        <v>0</v>
      </c>
      <c r="P240" s="75" t="str">
        <f>'S2'!P62</f>
        <v/>
      </c>
      <c r="Q240" s="133" t="str">
        <f>'S2'!Q62</f>
        <v/>
      </c>
      <c r="R240" s="75" t="str">
        <f>'S2'!R62</f>
        <v/>
      </c>
      <c r="S240" s="226"/>
    </row>
    <row r="241" spans="2:22" s="60" customFormat="1" ht="18" customHeight="1">
      <c r="B241" s="231"/>
      <c r="C241" s="74"/>
      <c r="D241" s="227"/>
      <c r="E241" s="232"/>
      <c r="F241" s="227"/>
      <c r="G241" s="90" t="s">
        <v>18</v>
      </c>
      <c r="H241" s="75" t="str">
        <f>Ave!F62</f>
        <v/>
      </c>
      <c r="I241" s="75" t="str">
        <f>Ave!G62</f>
        <v/>
      </c>
      <c r="J241" s="76" t="str">
        <f>Ave!H62</f>
        <v/>
      </c>
      <c r="K241" s="75" t="str">
        <f>Ave!I62</f>
        <v/>
      </c>
      <c r="L241" s="75" t="str">
        <f>Ave!J62</f>
        <v/>
      </c>
      <c r="M241" s="75" t="str">
        <f>Ave!K62</f>
        <v/>
      </c>
      <c r="N241" s="75" t="str">
        <f>Ave!L62</f>
        <v/>
      </c>
      <c r="O241" s="75" t="str">
        <f>Ave!M62</f>
        <v/>
      </c>
      <c r="P241" s="75" t="str">
        <f>Ave!N62</f>
        <v/>
      </c>
      <c r="Q241" s="133" t="str">
        <f>Ave!O62</f>
        <v/>
      </c>
      <c r="R241" s="75" t="str">
        <f>Ave!P62</f>
        <v/>
      </c>
      <c r="S241" s="230"/>
    </row>
    <row r="242" spans="2:22" s="60" customFormat="1" ht="18" customHeight="1">
      <c r="B242" s="219">
        <v>59</v>
      </c>
      <c r="C242" s="74"/>
      <c r="D242" s="221">
        <f>Ave!C63</f>
        <v>0</v>
      </c>
      <c r="E242" s="223">
        <f>'S1'!E63</f>
        <v>0</v>
      </c>
      <c r="F242" s="223">
        <f>'S1'!F63</f>
        <v>0</v>
      </c>
      <c r="G242" s="90" t="s">
        <v>83</v>
      </c>
      <c r="H242" s="75">
        <f>'S1'!G63</f>
        <v>0</v>
      </c>
      <c r="I242" s="75">
        <f>'S1'!H63</f>
        <v>0</v>
      </c>
      <c r="J242" s="76">
        <f>'S1'!I63</f>
        <v>0</v>
      </c>
      <c r="K242" s="75">
        <f>'S1'!J63</f>
        <v>0</v>
      </c>
      <c r="L242" s="75">
        <f>'S1'!K63</f>
        <v>0</v>
      </c>
      <c r="M242" s="75">
        <f>'S1'!L63</f>
        <v>0</v>
      </c>
      <c r="N242" s="75">
        <f>'S1'!M63</f>
        <v>0</v>
      </c>
      <c r="O242" s="75">
        <f>'S1'!N63</f>
        <v>0</v>
      </c>
      <c r="P242" s="75" t="str">
        <f>'S1'!P63</f>
        <v/>
      </c>
      <c r="Q242" s="133" t="str">
        <f>'S1'!Q63</f>
        <v/>
      </c>
      <c r="R242" s="75" t="str">
        <f>'S1'!R63</f>
        <v/>
      </c>
      <c r="S242" s="225" t="str">
        <f>Ave!Q63</f>
        <v>-</v>
      </c>
    </row>
    <row r="243" spans="2:22" s="60" customFormat="1" ht="18" customHeight="1">
      <c r="B243" s="220"/>
      <c r="C243" s="74"/>
      <c r="D243" s="222"/>
      <c r="E243" s="224"/>
      <c r="F243" s="222"/>
      <c r="G243" s="90" t="s">
        <v>84</v>
      </c>
      <c r="H243" s="75">
        <f>'S2'!G63</f>
        <v>0</v>
      </c>
      <c r="I243" s="75">
        <f>'S2'!H63</f>
        <v>0</v>
      </c>
      <c r="J243" s="76">
        <f>'S2'!I63</f>
        <v>0</v>
      </c>
      <c r="K243" s="75">
        <f>'S2'!J63</f>
        <v>0</v>
      </c>
      <c r="L243" s="75">
        <f>'S2'!K63</f>
        <v>0</v>
      </c>
      <c r="M243" s="75">
        <f>'S2'!L63</f>
        <v>0</v>
      </c>
      <c r="N243" s="75">
        <f>'S2'!M63</f>
        <v>0</v>
      </c>
      <c r="O243" s="75">
        <f>'S2'!N63</f>
        <v>0</v>
      </c>
      <c r="P243" s="75" t="str">
        <f>'S2'!P63</f>
        <v/>
      </c>
      <c r="Q243" s="133" t="str">
        <f>'S2'!Q63</f>
        <v/>
      </c>
      <c r="R243" s="75" t="str">
        <f>'S2'!R63</f>
        <v/>
      </c>
      <c r="S243" s="226"/>
    </row>
    <row r="244" spans="2:22" s="60" customFormat="1" ht="18" customHeight="1">
      <c r="B244" s="231"/>
      <c r="C244" s="74"/>
      <c r="D244" s="227"/>
      <c r="E244" s="232"/>
      <c r="F244" s="227"/>
      <c r="G244" s="90" t="s">
        <v>18</v>
      </c>
      <c r="H244" s="75" t="str">
        <f>Ave!F63</f>
        <v/>
      </c>
      <c r="I244" s="75" t="str">
        <f>Ave!G63</f>
        <v/>
      </c>
      <c r="J244" s="76" t="str">
        <f>Ave!H63</f>
        <v/>
      </c>
      <c r="K244" s="75" t="str">
        <f>Ave!I63</f>
        <v/>
      </c>
      <c r="L244" s="75" t="str">
        <f>Ave!J63</f>
        <v/>
      </c>
      <c r="M244" s="75" t="str">
        <f>Ave!K63</f>
        <v/>
      </c>
      <c r="N244" s="75" t="str">
        <f>Ave!L63</f>
        <v/>
      </c>
      <c r="O244" s="75" t="str">
        <f>Ave!M63</f>
        <v/>
      </c>
      <c r="P244" s="75" t="str">
        <f>Ave!N63</f>
        <v/>
      </c>
      <c r="Q244" s="133" t="str">
        <f>Ave!O63</f>
        <v/>
      </c>
      <c r="R244" s="75" t="str">
        <f>Ave!P63</f>
        <v/>
      </c>
      <c r="S244" s="230"/>
    </row>
    <row r="245" spans="2:22" s="60" customFormat="1" ht="18" customHeight="1">
      <c r="B245" s="219">
        <v>60</v>
      </c>
      <c r="C245" s="74"/>
      <c r="D245" s="221">
        <f>Ave!C64</f>
        <v>0</v>
      </c>
      <c r="E245" s="223">
        <f>'S1'!E64</f>
        <v>0</v>
      </c>
      <c r="F245" s="228">
        <f>'S1'!F64</f>
        <v>0</v>
      </c>
      <c r="G245" s="90" t="s">
        <v>83</v>
      </c>
      <c r="H245" s="75">
        <f>'S1'!G64</f>
        <v>0</v>
      </c>
      <c r="I245" s="75">
        <f>'S1'!H64</f>
        <v>0</v>
      </c>
      <c r="J245" s="76">
        <f>'S1'!I64</f>
        <v>0</v>
      </c>
      <c r="K245" s="75">
        <f>'S1'!J64</f>
        <v>0</v>
      </c>
      <c r="L245" s="75">
        <f>'S1'!K64</f>
        <v>0</v>
      </c>
      <c r="M245" s="75">
        <f>'S1'!L64</f>
        <v>0</v>
      </c>
      <c r="N245" s="75">
        <f>'S1'!M64</f>
        <v>0</v>
      </c>
      <c r="O245" s="75">
        <f>'S1'!N64</f>
        <v>0</v>
      </c>
      <c r="P245" s="75" t="str">
        <f>'S1'!P64</f>
        <v/>
      </c>
      <c r="Q245" s="133" t="str">
        <f>'S1'!Q64</f>
        <v/>
      </c>
      <c r="R245" s="75" t="str">
        <f>'S1'!R64</f>
        <v/>
      </c>
      <c r="S245" s="225" t="str">
        <f>Ave!Q64</f>
        <v>-</v>
      </c>
    </row>
    <row r="246" spans="2:22" s="60" customFormat="1" ht="18" customHeight="1">
      <c r="B246" s="220"/>
      <c r="C246" s="74"/>
      <c r="D246" s="222"/>
      <c r="E246" s="224"/>
      <c r="F246" s="229"/>
      <c r="G246" s="90" t="s">
        <v>84</v>
      </c>
      <c r="H246" s="75">
        <f>'S2'!G64</f>
        <v>0</v>
      </c>
      <c r="I246" s="75">
        <f>'S2'!H64</f>
        <v>0</v>
      </c>
      <c r="J246" s="76">
        <f>'S2'!I64</f>
        <v>0</v>
      </c>
      <c r="K246" s="75">
        <f>'S2'!J64</f>
        <v>0</v>
      </c>
      <c r="L246" s="75">
        <f>'S2'!K64</f>
        <v>0</v>
      </c>
      <c r="M246" s="75">
        <f>'S2'!L64</f>
        <v>0</v>
      </c>
      <c r="N246" s="75">
        <f>'S2'!M64</f>
        <v>0</v>
      </c>
      <c r="O246" s="75">
        <f>'S2'!N64</f>
        <v>0</v>
      </c>
      <c r="P246" s="75" t="str">
        <f>'S2'!P64</f>
        <v/>
      </c>
      <c r="Q246" s="133" t="str">
        <f>'S2'!Q64</f>
        <v/>
      </c>
      <c r="R246" s="75" t="str">
        <f>'S2'!R64</f>
        <v/>
      </c>
      <c r="S246" s="226"/>
    </row>
    <row r="247" spans="2:22" s="60" customFormat="1" ht="18" customHeight="1">
      <c r="B247" s="231"/>
      <c r="C247" s="74"/>
      <c r="D247" s="227"/>
      <c r="E247" s="232"/>
      <c r="F247" s="229"/>
      <c r="G247" s="90" t="s">
        <v>18</v>
      </c>
      <c r="H247" s="75" t="str">
        <f>Ave!F64</f>
        <v/>
      </c>
      <c r="I247" s="75" t="str">
        <f>Ave!G64</f>
        <v/>
      </c>
      <c r="J247" s="76" t="str">
        <f>Ave!H64</f>
        <v/>
      </c>
      <c r="K247" s="75" t="str">
        <f>Ave!I64</f>
        <v/>
      </c>
      <c r="L247" s="75" t="str">
        <f>Ave!J64</f>
        <v/>
      </c>
      <c r="M247" s="75" t="str">
        <f>Ave!K64</f>
        <v/>
      </c>
      <c r="N247" s="75" t="str">
        <f>Ave!L64</f>
        <v/>
      </c>
      <c r="O247" s="75" t="str">
        <f>Ave!M64</f>
        <v/>
      </c>
      <c r="P247" s="75" t="str">
        <f>Ave!N64</f>
        <v/>
      </c>
      <c r="Q247" s="133" t="str">
        <f>Ave!O64</f>
        <v/>
      </c>
      <c r="R247" s="75" t="str">
        <f>Ave!P64</f>
        <v/>
      </c>
      <c r="S247" s="230"/>
    </row>
    <row r="248" spans="2:22" s="67" customFormat="1" ht="18" customHeight="1">
      <c r="B248" s="68"/>
      <c r="C248" s="68"/>
      <c r="D248" s="88"/>
      <c r="E248" s="88"/>
      <c r="F248" s="88"/>
      <c r="G248" s="88"/>
      <c r="H248" s="68"/>
      <c r="I248" s="68"/>
      <c r="J248" s="69"/>
      <c r="K248" s="68"/>
      <c r="L248" s="68"/>
      <c r="M248" s="68"/>
      <c r="N248" s="68"/>
      <c r="O248" s="68"/>
      <c r="P248" s="68"/>
      <c r="Q248" s="68"/>
      <c r="R248" s="68"/>
      <c r="S248" s="115"/>
      <c r="T248" s="68"/>
      <c r="U248" s="68"/>
      <c r="V248" s="70"/>
    </row>
    <row r="249" spans="2:22" s="67" customFormat="1" ht="18" customHeight="1">
      <c r="B249" s="68"/>
      <c r="C249" s="68"/>
      <c r="D249" s="173" t="s">
        <v>63</v>
      </c>
      <c r="E249" s="173"/>
      <c r="F249" s="173"/>
      <c r="G249" s="88"/>
      <c r="H249" s="174" t="s">
        <v>64</v>
      </c>
      <c r="I249" s="174"/>
      <c r="J249" s="174"/>
      <c r="K249" s="174"/>
      <c r="L249" s="174"/>
      <c r="M249" s="174"/>
      <c r="N249" s="175" t="s">
        <v>65</v>
      </c>
      <c r="O249" s="175"/>
      <c r="P249" s="175"/>
      <c r="Q249" s="175"/>
      <c r="R249" s="175"/>
      <c r="S249" s="175"/>
      <c r="T249" s="175"/>
      <c r="U249" s="175"/>
      <c r="V249" s="70"/>
    </row>
    <row r="250" spans="2:22" s="67" customFormat="1" ht="18" customHeight="1">
      <c r="B250" s="68"/>
      <c r="C250" s="68"/>
      <c r="D250" s="166" t="s">
        <v>66</v>
      </c>
      <c r="E250" s="166"/>
      <c r="F250" s="166"/>
      <c r="G250" s="88"/>
      <c r="H250" s="167" t="s">
        <v>68</v>
      </c>
      <c r="I250" s="167"/>
      <c r="J250" s="167"/>
      <c r="K250" s="167"/>
      <c r="L250" s="167"/>
      <c r="M250" s="167"/>
      <c r="N250" s="68" t="s">
        <v>68</v>
      </c>
      <c r="O250" s="68"/>
      <c r="P250" s="68"/>
      <c r="Q250" s="68"/>
      <c r="R250" s="68"/>
      <c r="S250" s="116"/>
      <c r="T250" s="71"/>
      <c r="U250" s="71"/>
      <c r="V250" s="70"/>
    </row>
    <row r="251" spans="2:22" s="67" customFormat="1" ht="18" customHeight="1">
      <c r="B251" s="68"/>
      <c r="C251" s="68"/>
      <c r="D251" s="166" t="s">
        <v>69</v>
      </c>
      <c r="E251" s="166"/>
      <c r="F251" s="166"/>
      <c r="G251" s="88"/>
      <c r="H251" s="167" t="s">
        <v>70</v>
      </c>
      <c r="I251" s="167"/>
      <c r="J251" s="167"/>
      <c r="K251" s="167"/>
      <c r="L251" s="167"/>
      <c r="M251" s="167"/>
      <c r="N251" s="168" t="s">
        <v>69</v>
      </c>
      <c r="O251" s="168"/>
      <c r="P251" s="168"/>
      <c r="Q251" s="168"/>
      <c r="R251" s="168"/>
      <c r="S251" s="168"/>
      <c r="T251" s="168"/>
      <c r="U251" s="168"/>
      <c r="V251" s="70"/>
    </row>
    <row r="252" spans="2:22" s="67" customFormat="1" ht="18" customHeight="1">
      <c r="B252" s="68"/>
      <c r="C252" s="68"/>
      <c r="D252" s="88"/>
      <c r="E252" s="88"/>
      <c r="F252" s="88"/>
      <c r="G252" s="88"/>
      <c r="H252" s="68"/>
      <c r="I252" s="68"/>
      <c r="J252" s="69"/>
      <c r="K252" s="68"/>
      <c r="L252" s="68"/>
      <c r="M252" s="68"/>
      <c r="N252" s="68"/>
      <c r="O252" s="68"/>
      <c r="P252" s="68"/>
      <c r="Q252" s="68"/>
      <c r="R252" s="68"/>
      <c r="S252" s="115"/>
      <c r="T252" s="68"/>
      <c r="U252" s="68"/>
      <c r="V252" s="70"/>
    </row>
    <row r="253" spans="2:22" s="67" customFormat="1" ht="18" customHeight="1">
      <c r="B253" s="68"/>
      <c r="C253" s="68"/>
      <c r="D253" s="88"/>
      <c r="E253" s="88"/>
      <c r="F253" s="88"/>
      <c r="G253" s="88"/>
      <c r="H253" s="68"/>
      <c r="I253" s="68"/>
      <c r="J253" s="69"/>
      <c r="K253" s="68"/>
      <c r="L253" s="68"/>
      <c r="M253" s="68"/>
      <c r="N253" s="68"/>
      <c r="O253" s="68"/>
      <c r="P253" s="68"/>
      <c r="Q253" s="68"/>
      <c r="R253" s="68"/>
      <c r="S253" s="115"/>
      <c r="T253" s="68"/>
      <c r="U253" s="68"/>
      <c r="V253" s="70"/>
    </row>
    <row r="254" spans="2:22" s="60" customFormat="1" ht="18" customHeight="1">
      <c r="B254" s="80"/>
      <c r="C254" s="80"/>
      <c r="D254" s="58"/>
      <c r="E254" s="56"/>
      <c r="F254" s="58"/>
      <c r="G254" s="92"/>
      <c r="H254" s="80"/>
      <c r="I254" s="80"/>
      <c r="J254" s="120"/>
      <c r="K254" s="80"/>
      <c r="L254" s="80"/>
      <c r="M254" s="80"/>
      <c r="N254" s="80"/>
      <c r="O254" s="80"/>
      <c r="P254" s="80"/>
      <c r="Q254" s="80"/>
      <c r="R254" s="80"/>
      <c r="S254" s="114"/>
    </row>
    <row r="255" spans="2:22" s="60" customFormat="1" ht="18" customHeight="1">
      <c r="B255" s="80"/>
      <c r="C255" s="80"/>
      <c r="D255" s="58"/>
      <c r="E255" s="56"/>
      <c r="F255" s="58"/>
      <c r="G255" s="92"/>
      <c r="H255" s="80"/>
      <c r="I255" s="80"/>
      <c r="J255" s="120"/>
      <c r="K255" s="80"/>
      <c r="L255" s="80"/>
      <c r="M255" s="80"/>
      <c r="N255" s="80"/>
      <c r="O255" s="80"/>
      <c r="P255" s="80"/>
      <c r="Q255" s="80"/>
      <c r="R255" s="80"/>
      <c r="S255" s="114"/>
    </row>
    <row r="256" spans="2:22" s="60" customFormat="1" ht="18" customHeight="1">
      <c r="B256" s="80"/>
      <c r="C256" s="80"/>
      <c r="D256" s="58"/>
      <c r="E256" s="56"/>
      <c r="F256" s="58"/>
      <c r="G256" s="92"/>
      <c r="H256" s="80"/>
      <c r="I256" s="80"/>
      <c r="J256" s="120"/>
      <c r="K256" s="80"/>
      <c r="L256" s="80"/>
      <c r="M256" s="80"/>
      <c r="N256" s="80"/>
      <c r="O256" s="80"/>
      <c r="P256" s="80"/>
      <c r="Q256" s="80"/>
      <c r="R256" s="80"/>
      <c r="S256" s="114"/>
    </row>
    <row r="257" spans="2:19" s="60" customFormat="1" ht="18" customHeight="1">
      <c r="B257" s="80"/>
      <c r="C257" s="80"/>
      <c r="D257" s="58"/>
      <c r="E257" s="56"/>
      <c r="F257" s="58"/>
      <c r="G257" s="92"/>
      <c r="H257" s="80"/>
      <c r="I257" s="80"/>
      <c r="J257" s="120"/>
      <c r="K257" s="80"/>
      <c r="L257" s="80"/>
      <c r="M257" s="80"/>
      <c r="N257" s="80"/>
      <c r="O257" s="80"/>
      <c r="P257" s="80"/>
      <c r="Q257" s="80"/>
      <c r="R257" s="80"/>
      <c r="S257" s="114"/>
    </row>
    <row r="258" spans="2:19" s="60" customFormat="1" ht="18" customHeight="1">
      <c r="B258" s="80"/>
      <c r="C258" s="80"/>
      <c r="D258" s="58"/>
      <c r="E258" s="56"/>
      <c r="F258" s="58"/>
      <c r="G258" s="92"/>
      <c r="H258" s="80"/>
      <c r="I258" s="80"/>
      <c r="J258" s="120"/>
      <c r="K258" s="80"/>
      <c r="L258" s="80"/>
      <c r="M258" s="80"/>
      <c r="N258" s="80"/>
      <c r="O258" s="80"/>
      <c r="P258" s="80"/>
      <c r="Q258" s="80"/>
      <c r="R258" s="80"/>
      <c r="S258" s="114"/>
    </row>
    <row r="259" spans="2:19" s="60" customFormat="1" ht="18" customHeight="1">
      <c r="B259" s="80"/>
      <c r="C259" s="80"/>
      <c r="D259" s="58"/>
      <c r="E259" s="56"/>
      <c r="F259" s="58"/>
      <c r="G259" s="92"/>
      <c r="H259" s="80"/>
      <c r="I259" s="80"/>
      <c r="J259" s="120"/>
      <c r="K259" s="80"/>
      <c r="L259" s="80"/>
      <c r="M259" s="80"/>
      <c r="N259" s="80"/>
      <c r="O259" s="80"/>
      <c r="P259" s="80"/>
      <c r="Q259" s="80"/>
      <c r="R259" s="80"/>
      <c r="S259" s="114"/>
    </row>
    <row r="260" spans="2:19" s="60" customFormat="1" ht="18" customHeight="1">
      <c r="B260" s="80"/>
      <c r="C260" s="80"/>
      <c r="D260" s="58"/>
      <c r="E260" s="56"/>
      <c r="F260" s="58"/>
      <c r="G260" s="58"/>
      <c r="H260" s="80"/>
      <c r="I260" s="80"/>
      <c r="J260" s="120"/>
      <c r="K260" s="80"/>
      <c r="L260" s="80"/>
      <c r="M260" s="80"/>
      <c r="N260" s="80"/>
      <c r="O260" s="80"/>
      <c r="P260" s="80"/>
      <c r="Q260" s="80"/>
      <c r="R260" s="80"/>
      <c r="S260" s="114"/>
    </row>
    <row r="261" spans="2:19" s="60" customFormat="1" ht="18" customHeight="1">
      <c r="B261" s="80"/>
      <c r="C261" s="80"/>
      <c r="D261" s="58"/>
      <c r="E261" s="56"/>
      <c r="F261" s="58"/>
      <c r="G261" s="58"/>
      <c r="H261" s="80"/>
      <c r="I261" s="80"/>
      <c r="J261" s="120"/>
      <c r="K261" s="80"/>
      <c r="L261" s="80"/>
      <c r="M261" s="80"/>
      <c r="N261" s="80"/>
      <c r="O261" s="80"/>
      <c r="P261" s="80"/>
      <c r="Q261" s="80"/>
      <c r="R261" s="80"/>
      <c r="S261" s="114"/>
    </row>
    <row r="262" spans="2:19" s="60" customFormat="1" ht="18" customHeight="1">
      <c r="B262" s="80"/>
      <c r="C262" s="80"/>
      <c r="D262" s="58"/>
      <c r="E262" s="56"/>
      <c r="F262" s="58"/>
      <c r="G262" s="58"/>
      <c r="H262" s="80"/>
      <c r="I262" s="80"/>
      <c r="J262" s="120"/>
      <c r="K262" s="80"/>
      <c r="L262" s="80"/>
      <c r="M262" s="80"/>
      <c r="N262" s="80"/>
      <c r="O262" s="80"/>
      <c r="P262" s="80"/>
      <c r="Q262" s="80"/>
      <c r="R262" s="80"/>
      <c r="S262" s="114"/>
    </row>
    <row r="263" spans="2:19" s="60" customFormat="1" ht="18" customHeight="1">
      <c r="B263" s="80"/>
      <c r="C263" s="80"/>
      <c r="D263" s="58"/>
      <c r="E263" s="56"/>
      <c r="F263" s="58"/>
      <c r="G263" s="58"/>
      <c r="H263" s="80"/>
      <c r="I263" s="80"/>
      <c r="J263" s="120"/>
      <c r="K263" s="80"/>
      <c r="L263" s="80"/>
      <c r="M263" s="80"/>
      <c r="N263" s="80"/>
      <c r="O263" s="80"/>
      <c r="P263" s="80"/>
      <c r="Q263" s="80"/>
      <c r="R263" s="80"/>
      <c r="S263" s="114"/>
    </row>
    <row r="264" spans="2:19" s="60" customFormat="1" ht="18" customHeight="1">
      <c r="B264" s="80"/>
      <c r="C264" s="80"/>
      <c r="D264" s="58"/>
      <c r="E264" s="56"/>
      <c r="F264" s="58"/>
      <c r="G264" s="58"/>
      <c r="H264" s="80"/>
      <c r="I264" s="80"/>
      <c r="J264" s="120"/>
      <c r="K264" s="80"/>
      <c r="L264" s="80"/>
      <c r="M264" s="80"/>
      <c r="N264" s="80"/>
      <c r="O264" s="80"/>
      <c r="P264" s="80"/>
      <c r="Q264" s="80"/>
      <c r="R264" s="80"/>
      <c r="S264" s="114"/>
    </row>
    <row r="265" spans="2:19" s="60" customFormat="1" ht="18" customHeight="1">
      <c r="B265" s="80"/>
      <c r="C265" s="80"/>
      <c r="D265" s="58"/>
      <c r="E265" s="56"/>
      <c r="F265" s="58"/>
      <c r="G265" s="58"/>
      <c r="H265" s="80"/>
      <c r="I265" s="80"/>
      <c r="J265" s="120"/>
      <c r="K265" s="80"/>
      <c r="L265" s="80"/>
      <c r="M265" s="80"/>
      <c r="N265" s="80"/>
      <c r="O265" s="80"/>
      <c r="P265" s="80"/>
      <c r="Q265" s="80"/>
      <c r="R265" s="80"/>
      <c r="S265" s="114"/>
    </row>
    <row r="266" spans="2:19" s="60" customFormat="1" ht="18" customHeight="1">
      <c r="B266" s="80"/>
      <c r="C266" s="80"/>
      <c r="D266" s="58"/>
      <c r="E266" s="56"/>
      <c r="F266" s="58"/>
      <c r="G266" s="58"/>
      <c r="H266" s="80"/>
      <c r="I266" s="80"/>
      <c r="J266" s="120"/>
      <c r="K266" s="80"/>
      <c r="L266" s="80"/>
      <c r="M266" s="80"/>
      <c r="N266" s="80"/>
      <c r="O266" s="80"/>
      <c r="P266" s="80"/>
      <c r="Q266" s="80"/>
      <c r="R266" s="80"/>
      <c r="S266" s="114"/>
    </row>
    <row r="267" spans="2:19" s="60" customFormat="1" ht="18" customHeight="1">
      <c r="B267" s="80"/>
      <c r="C267" s="80"/>
      <c r="D267" s="58"/>
      <c r="E267" s="56"/>
      <c r="F267" s="58"/>
      <c r="G267" s="58"/>
      <c r="H267" s="80"/>
      <c r="I267" s="80"/>
      <c r="J267" s="120"/>
      <c r="K267" s="80"/>
      <c r="L267" s="80"/>
      <c r="M267" s="80"/>
      <c r="N267" s="80"/>
      <c r="O267" s="80"/>
      <c r="P267" s="80"/>
      <c r="Q267" s="80"/>
      <c r="R267" s="80"/>
      <c r="S267" s="114"/>
    </row>
    <row r="268" spans="2:19" s="60" customFormat="1" ht="18" customHeight="1">
      <c r="B268" s="80"/>
      <c r="C268" s="80"/>
      <c r="D268" s="58"/>
      <c r="E268" s="56"/>
      <c r="F268" s="58"/>
      <c r="G268" s="58"/>
      <c r="H268" s="80"/>
      <c r="I268" s="80"/>
      <c r="J268" s="120"/>
      <c r="K268" s="80"/>
      <c r="L268" s="80"/>
      <c r="M268" s="80"/>
      <c r="N268" s="80"/>
      <c r="O268" s="80"/>
      <c r="P268" s="80"/>
      <c r="Q268" s="80"/>
      <c r="R268" s="80"/>
      <c r="S268" s="114"/>
    </row>
    <row r="269" spans="2:19" s="60" customFormat="1" ht="18" customHeight="1">
      <c r="B269" s="80"/>
      <c r="C269" s="80"/>
      <c r="D269" s="58"/>
      <c r="E269" s="56"/>
      <c r="F269" s="58"/>
      <c r="G269" s="58"/>
      <c r="H269" s="80"/>
      <c r="I269" s="80"/>
      <c r="J269" s="120"/>
      <c r="K269" s="80"/>
      <c r="L269" s="80"/>
      <c r="M269" s="80"/>
      <c r="N269" s="80"/>
      <c r="O269" s="80"/>
      <c r="P269" s="80"/>
      <c r="Q269" s="80"/>
      <c r="R269" s="80"/>
      <c r="S269" s="114"/>
    </row>
    <row r="270" spans="2:19" s="60" customFormat="1" ht="18" customHeight="1">
      <c r="B270" s="80"/>
      <c r="C270" s="80"/>
      <c r="D270" s="58"/>
      <c r="E270" s="56"/>
      <c r="F270" s="58"/>
      <c r="G270" s="58"/>
      <c r="H270" s="80"/>
      <c r="I270" s="80"/>
      <c r="J270" s="120"/>
      <c r="K270" s="80"/>
      <c r="L270" s="80"/>
      <c r="M270" s="80"/>
      <c r="N270" s="80"/>
      <c r="O270" s="80"/>
      <c r="P270" s="80"/>
      <c r="Q270" s="80"/>
      <c r="R270" s="80"/>
      <c r="S270" s="114"/>
    </row>
    <row r="271" spans="2:19" s="60" customFormat="1" ht="18" customHeight="1">
      <c r="B271" s="80"/>
      <c r="C271" s="80"/>
      <c r="D271" s="58"/>
      <c r="E271" s="56"/>
      <c r="F271" s="58"/>
      <c r="G271" s="58"/>
      <c r="H271" s="80"/>
      <c r="I271" s="80"/>
      <c r="J271" s="120"/>
      <c r="K271" s="80"/>
      <c r="L271" s="80"/>
      <c r="M271" s="80"/>
      <c r="N271" s="80"/>
      <c r="O271" s="80"/>
      <c r="P271" s="80"/>
      <c r="Q271" s="80"/>
      <c r="R271" s="80"/>
      <c r="S271" s="114"/>
    </row>
    <row r="272" spans="2:19" s="60" customFormat="1" ht="18" customHeight="1">
      <c r="B272" s="80"/>
      <c r="C272" s="80"/>
      <c r="D272" s="58"/>
      <c r="E272" s="56"/>
      <c r="F272" s="58"/>
      <c r="G272" s="58"/>
      <c r="H272" s="80"/>
      <c r="I272" s="80"/>
      <c r="J272" s="120"/>
      <c r="K272" s="80"/>
      <c r="L272" s="80"/>
      <c r="M272" s="80"/>
      <c r="N272" s="80"/>
      <c r="O272" s="80"/>
      <c r="P272" s="80"/>
      <c r="Q272" s="80"/>
      <c r="R272" s="80"/>
      <c r="S272" s="114"/>
    </row>
    <row r="273" spans="2:19" s="60" customFormat="1" ht="18" customHeight="1">
      <c r="B273" s="80"/>
      <c r="C273" s="80"/>
      <c r="D273" s="58"/>
      <c r="E273" s="56"/>
      <c r="F273" s="58"/>
      <c r="G273" s="58"/>
      <c r="H273" s="80"/>
      <c r="I273" s="80"/>
      <c r="J273" s="120"/>
      <c r="K273" s="80"/>
      <c r="L273" s="80"/>
      <c r="M273" s="80"/>
      <c r="N273" s="80"/>
      <c r="O273" s="80"/>
      <c r="P273" s="80"/>
      <c r="Q273" s="80"/>
      <c r="R273" s="80"/>
      <c r="S273" s="114"/>
    </row>
    <row r="274" spans="2:19" s="60" customFormat="1" ht="18" customHeight="1">
      <c r="B274" s="80"/>
      <c r="C274" s="80"/>
      <c r="D274" s="58"/>
      <c r="E274" s="56"/>
      <c r="F274" s="58"/>
      <c r="G274" s="58"/>
      <c r="H274" s="80"/>
      <c r="I274" s="80"/>
      <c r="J274" s="120"/>
      <c r="K274" s="80"/>
      <c r="L274" s="80"/>
      <c r="M274" s="80"/>
      <c r="N274" s="80"/>
      <c r="O274" s="80"/>
      <c r="P274" s="80"/>
      <c r="Q274" s="80"/>
      <c r="R274" s="80"/>
      <c r="S274" s="114"/>
    </row>
    <row r="275" spans="2:19" s="60" customFormat="1" ht="18" customHeight="1">
      <c r="B275" s="80"/>
      <c r="C275" s="80"/>
      <c r="D275" s="58"/>
      <c r="E275" s="56"/>
      <c r="F275" s="58"/>
      <c r="G275" s="58"/>
      <c r="H275" s="80"/>
      <c r="I275" s="80"/>
      <c r="J275" s="120"/>
      <c r="K275" s="80"/>
      <c r="L275" s="80"/>
      <c r="M275" s="80"/>
      <c r="N275" s="80"/>
      <c r="O275" s="80"/>
      <c r="P275" s="80"/>
      <c r="Q275" s="80"/>
      <c r="R275" s="80"/>
      <c r="S275" s="114"/>
    </row>
    <row r="276" spans="2:19" s="60" customFormat="1" ht="18" customHeight="1">
      <c r="B276" s="80"/>
      <c r="C276" s="80"/>
      <c r="D276" s="58"/>
      <c r="E276" s="56"/>
      <c r="F276" s="58"/>
      <c r="G276" s="58"/>
      <c r="H276" s="80"/>
      <c r="I276" s="80"/>
      <c r="J276" s="120"/>
      <c r="K276" s="80"/>
      <c r="L276" s="80"/>
      <c r="M276" s="80"/>
      <c r="N276" s="80"/>
      <c r="O276" s="80"/>
      <c r="P276" s="80"/>
      <c r="Q276" s="80"/>
      <c r="R276" s="80"/>
      <c r="S276" s="114"/>
    </row>
    <row r="277" spans="2:19" s="60" customFormat="1" ht="18" customHeight="1">
      <c r="B277" s="80"/>
      <c r="C277" s="80"/>
      <c r="D277" s="58"/>
      <c r="E277" s="56"/>
      <c r="F277" s="58"/>
      <c r="G277" s="58"/>
      <c r="H277" s="80"/>
      <c r="I277" s="80"/>
      <c r="J277" s="120"/>
      <c r="K277" s="80"/>
      <c r="L277" s="80"/>
      <c r="M277" s="80"/>
      <c r="N277" s="80"/>
      <c r="O277" s="80"/>
      <c r="P277" s="80"/>
      <c r="Q277" s="80"/>
      <c r="R277" s="80"/>
      <c r="S277" s="114"/>
    </row>
    <row r="278" spans="2:19" s="60" customFormat="1" ht="18" customHeight="1">
      <c r="B278" s="80"/>
      <c r="C278" s="80"/>
      <c r="D278" s="58"/>
      <c r="E278" s="56"/>
      <c r="F278" s="58"/>
      <c r="G278" s="58"/>
      <c r="H278" s="80"/>
      <c r="I278" s="80"/>
      <c r="J278" s="120"/>
      <c r="K278" s="80"/>
      <c r="L278" s="80"/>
      <c r="M278" s="80"/>
      <c r="N278" s="80"/>
      <c r="O278" s="80"/>
      <c r="P278" s="80"/>
      <c r="Q278" s="80"/>
      <c r="R278" s="80"/>
      <c r="S278" s="114"/>
    </row>
    <row r="279" spans="2:19" s="60" customFormat="1" ht="18" customHeight="1">
      <c r="B279" s="80"/>
      <c r="C279" s="80"/>
      <c r="D279" s="58"/>
      <c r="E279" s="56"/>
      <c r="F279" s="58"/>
      <c r="G279" s="58"/>
      <c r="H279" s="80"/>
      <c r="I279" s="80"/>
      <c r="J279" s="120"/>
      <c r="K279" s="80"/>
      <c r="L279" s="80"/>
      <c r="M279" s="80"/>
      <c r="N279" s="80"/>
      <c r="O279" s="80"/>
      <c r="P279" s="80"/>
      <c r="Q279" s="80"/>
      <c r="R279" s="80"/>
      <c r="S279" s="114"/>
    </row>
    <row r="280" spans="2:19" s="60" customFormat="1" ht="18" customHeight="1">
      <c r="B280" s="80"/>
      <c r="C280" s="80"/>
      <c r="D280" s="58"/>
      <c r="E280" s="56"/>
      <c r="F280" s="58"/>
      <c r="G280" s="58"/>
      <c r="H280" s="80"/>
      <c r="I280" s="80"/>
      <c r="J280" s="120"/>
      <c r="K280" s="80"/>
      <c r="L280" s="80"/>
      <c r="M280" s="80"/>
      <c r="N280" s="80"/>
      <c r="O280" s="80"/>
      <c r="P280" s="80"/>
      <c r="Q280" s="80"/>
      <c r="R280" s="80"/>
      <c r="S280" s="114"/>
    </row>
    <row r="281" spans="2:19" s="60" customFormat="1" ht="18" customHeight="1">
      <c r="B281" s="80"/>
      <c r="C281" s="80"/>
      <c r="D281" s="58"/>
      <c r="E281" s="56"/>
      <c r="F281" s="58"/>
      <c r="G281" s="58"/>
      <c r="H281" s="80"/>
      <c r="I281" s="80"/>
      <c r="J281" s="120"/>
      <c r="K281" s="80"/>
      <c r="L281" s="80"/>
      <c r="M281" s="80"/>
      <c r="N281" s="80"/>
      <c r="O281" s="80"/>
      <c r="P281" s="80"/>
      <c r="Q281" s="80"/>
      <c r="R281" s="80"/>
      <c r="S281" s="114"/>
    </row>
    <row r="282" spans="2:19" s="60" customFormat="1" ht="18" customHeight="1">
      <c r="B282" s="80"/>
      <c r="C282" s="80"/>
      <c r="D282" s="58"/>
      <c r="E282" s="56"/>
      <c r="F282" s="58"/>
      <c r="G282" s="58"/>
      <c r="H282" s="80"/>
      <c r="I282" s="80"/>
      <c r="J282" s="120"/>
      <c r="K282" s="80"/>
      <c r="L282" s="80"/>
      <c r="M282" s="80"/>
      <c r="N282" s="80"/>
      <c r="O282" s="80"/>
      <c r="P282" s="80"/>
      <c r="Q282" s="80"/>
      <c r="R282" s="80"/>
      <c r="S282" s="114"/>
    </row>
    <row r="283" spans="2:19" s="60" customFormat="1" ht="18" customHeight="1">
      <c r="B283" s="80"/>
      <c r="C283" s="80"/>
      <c r="D283" s="58"/>
      <c r="E283" s="56"/>
      <c r="F283" s="58"/>
      <c r="G283" s="58"/>
      <c r="H283" s="80"/>
      <c r="I283" s="80"/>
      <c r="J283" s="120"/>
      <c r="K283" s="80"/>
      <c r="L283" s="80"/>
      <c r="M283" s="80"/>
      <c r="N283" s="80"/>
      <c r="O283" s="80"/>
      <c r="P283" s="80"/>
      <c r="Q283" s="80"/>
      <c r="R283" s="80"/>
      <c r="S283" s="114"/>
    </row>
    <row r="284" spans="2:19" s="60" customFormat="1" ht="18" customHeight="1">
      <c r="B284" s="80"/>
      <c r="C284" s="80"/>
      <c r="D284" s="58"/>
      <c r="E284" s="56"/>
      <c r="F284" s="58"/>
      <c r="G284" s="58"/>
      <c r="H284" s="80"/>
      <c r="I284" s="80"/>
      <c r="J284" s="120"/>
      <c r="K284" s="80"/>
      <c r="L284" s="80"/>
      <c r="M284" s="80"/>
      <c r="N284" s="80"/>
      <c r="O284" s="80"/>
      <c r="P284" s="80"/>
      <c r="Q284" s="80"/>
      <c r="R284" s="80"/>
      <c r="S284" s="114"/>
    </row>
    <row r="285" spans="2:19" s="60" customFormat="1" ht="18" customHeight="1">
      <c r="B285" s="80"/>
      <c r="C285" s="80"/>
      <c r="D285" s="58"/>
      <c r="E285" s="56"/>
      <c r="F285" s="58"/>
      <c r="G285" s="58"/>
      <c r="H285" s="80"/>
      <c r="I285" s="80"/>
      <c r="J285" s="120"/>
      <c r="K285" s="80"/>
      <c r="L285" s="80"/>
      <c r="M285" s="80"/>
      <c r="N285" s="80"/>
      <c r="O285" s="80"/>
      <c r="P285" s="80"/>
      <c r="Q285" s="80"/>
      <c r="R285" s="80"/>
      <c r="S285" s="114"/>
    </row>
    <row r="286" spans="2:19" s="60" customFormat="1" ht="18" customHeight="1">
      <c r="B286" s="80"/>
      <c r="C286" s="80"/>
      <c r="D286" s="58"/>
      <c r="E286" s="56"/>
      <c r="F286" s="58"/>
      <c r="G286" s="58"/>
      <c r="H286" s="80"/>
      <c r="I286" s="80"/>
      <c r="J286" s="120"/>
      <c r="K286" s="80"/>
      <c r="L286" s="80"/>
      <c r="M286" s="80"/>
      <c r="N286" s="80"/>
      <c r="O286" s="80"/>
      <c r="P286" s="80"/>
      <c r="Q286" s="80"/>
      <c r="R286" s="80"/>
      <c r="S286" s="114"/>
    </row>
    <row r="287" spans="2:19" s="60" customFormat="1" ht="18" customHeight="1">
      <c r="B287" s="80"/>
      <c r="C287" s="80"/>
      <c r="D287" s="58"/>
      <c r="E287" s="56"/>
      <c r="F287" s="58"/>
      <c r="G287" s="58"/>
      <c r="H287" s="80"/>
      <c r="I287" s="80"/>
      <c r="J287" s="120"/>
      <c r="K287" s="80"/>
      <c r="L287" s="80"/>
      <c r="M287" s="80"/>
      <c r="N287" s="80"/>
      <c r="O287" s="80"/>
      <c r="P287" s="80"/>
      <c r="Q287" s="80"/>
      <c r="R287" s="80"/>
      <c r="S287" s="114"/>
    </row>
    <row r="288" spans="2:19" s="60" customFormat="1" ht="18" customHeight="1">
      <c r="B288" s="80"/>
      <c r="C288" s="80"/>
      <c r="D288" s="58"/>
      <c r="E288" s="56"/>
      <c r="F288" s="58"/>
      <c r="G288" s="58"/>
      <c r="H288" s="80"/>
      <c r="I288" s="80"/>
      <c r="J288" s="120"/>
      <c r="K288" s="80"/>
      <c r="L288" s="80"/>
      <c r="M288" s="80"/>
      <c r="N288" s="80"/>
      <c r="O288" s="80"/>
      <c r="P288" s="80"/>
      <c r="Q288" s="80"/>
      <c r="R288" s="80"/>
      <c r="S288" s="114"/>
    </row>
    <row r="289" spans="2:19" s="60" customFormat="1" ht="18" customHeight="1">
      <c r="B289" s="80"/>
      <c r="C289" s="80"/>
      <c r="D289" s="58"/>
      <c r="E289" s="56"/>
      <c r="F289" s="58"/>
      <c r="G289" s="58"/>
      <c r="H289" s="80"/>
      <c r="I289" s="80"/>
      <c r="J289" s="120"/>
      <c r="K289" s="80"/>
      <c r="L289" s="80"/>
      <c r="M289" s="80"/>
      <c r="N289" s="80"/>
      <c r="O289" s="80"/>
      <c r="P289" s="80"/>
      <c r="Q289" s="80"/>
      <c r="R289" s="80"/>
      <c r="S289" s="114"/>
    </row>
    <row r="290" spans="2:19" s="60" customFormat="1" ht="18" customHeight="1">
      <c r="B290" s="80"/>
      <c r="C290" s="80"/>
      <c r="D290" s="58"/>
      <c r="E290" s="56"/>
      <c r="F290" s="58"/>
      <c r="G290" s="58"/>
      <c r="H290" s="80"/>
      <c r="I290" s="80"/>
      <c r="J290" s="120"/>
      <c r="K290" s="80"/>
      <c r="L290" s="80"/>
      <c r="M290" s="80"/>
      <c r="N290" s="80"/>
      <c r="O290" s="80"/>
      <c r="P290" s="80"/>
      <c r="Q290" s="80"/>
      <c r="R290" s="80"/>
      <c r="S290" s="114"/>
    </row>
    <row r="291" spans="2:19" s="60" customFormat="1" ht="18" customHeight="1">
      <c r="B291" s="80"/>
      <c r="C291" s="80"/>
      <c r="D291" s="58"/>
      <c r="E291" s="56"/>
      <c r="F291" s="58"/>
      <c r="G291" s="58"/>
      <c r="H291" s="80"/>
      <c r="I291" s="80"/>
      <c r="J291" s="120"/>
      <c r="K291" s="80"/>
      <c r="L291" s="80"/>
      <c r="M291" s="80"/>
      <c r="N291" s="80"/>
      <c r="O291" s="80"/>
      <c r="P291" s="80"/>
      <c r="Q291" s="80"/>
      <c r="R291" s="80"/>
      <c r="S291" s="114"/>
    </row>
    <row r="292" spans="2:19" s="60" customFormat="1" ht="18" customHeight="1">
      <c r="B292" s="80"/>
      <c r="C292" s="80"/>
      <c r="D292" s="58"/>
      <c r="E292" s="56"/>
      <c r="F292" s="58"/>
      <c r="G292" s="58"/>
      <c r="H292" s="80"/>
      <c r="I292" s="80"/>
      <c r="J292" s="120"/>
      <c r="K292" s="80"/>
      <c r="L292" s="80"/>
      <c r="M292" s="80"/>
      <c r="N292" s="80"/>
      <c r="O292" s="80"/>
      <c r="P292" s="80"/>
      <c r="Q292" s="80"/>
      <c r="R292" s="80"/>
      <c r="S292" s="114"/>
    </row>
    <row r="293" spans="2:19" s="60" customFormat="1" ht="18" customHeight="1">
      <c r="B293" s="80"/>
      <c r="C293" s="80"/>
      <c r="D293" s="58"/>
      <c r="E293" s="56"/>
      <c r="F293" s="58"/>
      <c r="G293" s="58"/>
      <c r="H293" s="80"/>
      <c r="I293" s="80"/>
      <c r="J293" s="120"/>
      <c r="K293" s="80"/>
      <c r="L293" s="80"/>
      <c r="M293" s="80"/>
      <c r="N293" s="80"/>
      <c r="O293" s="80"/>
      <c r="P293" s="80"/>
      <c r="Q293" s="80"/>
      <c r="R293" s="80"/>
      <c r="S293" s="114"/>
    </row>
    <row r="294" spans="2:19" s="60" customFormat="1" ht="18" customHeight="1">
      <c r="B294" s="80"/>
      <c r="C294" s="80"/>
      <c r="D294" s="58"/>
      <c r="E294" s="56"/>
      <c r="F294" s="58"/>
      <c r="G294" s="58"/>
      <c r="H294" s="80"/>
      <c r="I294" s="80"/>
      <c r="J294" s="120"/>
      <c r="K294" s="80"/>
      <c r="L294" s="80"/>
      <c r="M294" s="80"/>
      <c r="N294" s="80"/>
      <c r="O294" s="80"/>
      <c r="P294" s="80"/>
      <c r="Q294" s="80"/>
      <c r="R294" s="80"/>
      <c r="S294" s="114"/>
    </row>
    <row r="295" spans="2:19" s="60" customFormat="1" ht="18" customHeight="1">
      <c r="B295" s="80"/>
      <c r="C295" s="80"/>
      <c r="D295" s="58"/>
      <c r="E295" s="56"/>
      <c r="F295" s="58"/>
      <c r="G295" s="58"/>
      <c r="H295" s="80"/>
      <c r="I295" s="80"/>
      <c r="J295" s="120"/>
      <c r="K295" s="80"/>
      <c r="L295" s="80"/>
      <c r="M295" s="80"/>
      <c r="N295" s="80"/>
      <c r="O295" s="80"/>
      <c r="P295" s="80"/>
      <c r="Q295" s="80"/>
      <c r="R295" s="80"/>
      <c r="S295" s="114"/>
    </row>
    <row r="296" spans="2:19" s="60" customFormat="1" ht="18" customHeight="1">
      <c r="B296" s="80"/>
      <c r="C296" s="80"/>
      <c r="D296" s="58"/>
      <c r="E296" s="56"/>
      <c r="F296" s="58"/>
      <c r="G296" s="58"/>
      <c r="H296" s="80"/>
      <c r="I296" s="80"/>
      <c r="J296" s="120"/>
      <c r="K296" s="80"/>
      <c r="L296" s="80"/>
      <c r="M296" s="80"/>
      <c r="N296" s="80"/>
      <c r="O296" s="80"/>
      <c r="P296" s="80"/>
      <c r="Q296" s="80"/>
      <c r="R296" s="80"/>
      <c r="S296" s="114"/>
    </row>
    <row r="297" spans="2:19" s="60" customFormat="1" ht="18" customHeight="1">
      <c r="B297" s="80"/>
      <c r="C297" s="80"/>
      <c r="D297" s="58"/>
      <c r="E297" s="56"/>
      <c r="F297" s="58"/>
      <c r="G297" s="58"/>
      <c r="H297" s="80"/>
      <c r="I297" s="80"/>
      <c r="J297" s="120"/>
      <c r="K297" s="80"/>
      <c r="L297" s="80"/>
      <c r="M297" s="80"/>
      <c r="N297" s="80"/>
      <c r="O297" s="80"/>
      <c r="P297" s="80"/>
      <c r="Q297" s="80"/>
      <c r="R297" s="80"/>
      <c r="S297" s="114"/>
    </row>
    <row r="298" spans="2:19" s="60" customFormat="1" ht="18" customHeight="1">
      <c r="B298" s="80"/>
      <c r="C298" s="80"/>
      <c r="D298" s="58"/>
      <c r="E298" s="56"/>
      <c r="F298" s="58"/>
      <c r="G298" s="58"/>
      <c r="H298" s="80"/>
      <c r="I298" s="80"/>
      <c r="J298" s="120"/>
      <c r="K298" s="80"/>
      <c r="L298" s="80"/>
      <c r="M298" s="80"/>
      <c r="N298" s="80"/>
      <c r="O298" s="80"/>
      <c r="P298" s="80"/>
      <c r="Q298" s="80"/>
      <c r="R298" s="80"/>
      <c r="S298" s="114"/>
    </row>
    <row r="299" spans="2:19" s="60" customFormat="1" ht="18" customHeight="1">
      <c r="B299" s="80"/>
      <c r="C299" s="80"/>
      <c r="D299" s="58"/>
      <c r="E299" s="56"/>
      <c r="F299" s="58"/>
      <c r="G299" s="58"/>
      <c r="H299" s="80"/>
      <c r="I299" s="80"/>
      <c r="J299" s="120"/>
      <c r="K299" s="80"/>
      <c r="L299" s="80"/>
      <c r="M299" s="80"/>
      <c r="N299" s="80"/>
      <c r="O299" s="80"/>
      <c r="P299" s="80"/>
      <c r="Q299" s="80"/>
      <c r="R299" s="80"/>
      <c r="S299" s="114"/>
    </row>
    <row r="300" spans="2:19" s="60" customFormat="1" ht="18" customHeight="1">
      <c r="B300" s="80"/>
      <c r="C300" s="80"/>
      <c r="D300" s="58"/>
      <c r="E300" s="56"/>
      <c r="F300" s="58"/>
      <c r="G300" s="58"/>
      <c r="H300" s="80"/>
      <c r="I300" s="80"/>
      <c r="J300" s="120"/>
      <c r="K300" s="80"/>
      <c r="L300" s="80"/>
      <c r="M300" s="80"/>
      <c r="N300" s="80"/>
      <c r="O300" s="80"/>
      <c r="P300" s="80"/>
      <c r="Q300" s="80"/>
      <c r="R300" s="80"/>
      <c r="S300" s="114"/>
    </row>
    <row r="301" spans="2:19" s="60" customFormat="1" ht="18" customHeight="1">
      <c r="B301" s="80"/>
      <c r="C301" s="80"/>
      <c r="D301" s="58"/>
      <c r="E301" s="56"/>
      <c r="F301" s="58"/>
      <c r="G301" s="58"/>
      <c r="H301" s="80"/>
      <c r="I301" s="80"/>
      <c r="J301" s="120"/>
      <c r="K301" s="80"/>
      <c r="L301" s="80"/>
      <c r="M301" s="80"/>
      <c r="N301" s="80"/>
      <c r="O301" s="80"/>
      <c r="P301" s="80"/>
      <c r="Q301" s="80"/>
      <c r="R301" s="80"/>
      <c r="S301" s="114"/>
    </row>
    <row r="302" spans="2:19" s="60" customFormat="1" ht="18" customHeight="1">
      <c r="B302" s="80"/>
      <c r="C302" s="80"/>
      <c r="D302" s="58"/>
      <c r="E302" s="56"/>
      <c r="F302" s="58"/>
      <c r="G302" s="58"/>
      <c r="H302" s="80"/>
      <c r="I302" s="80"/>
      <c r="J302" s="120"/>
      <c r="K302" s="80"/>
      <c r="L302" s="80"/>
      <c r="M302" s="80"/>
      <c r="N302" s="80"/>
      <c r="O302" s="80"/>
      <c r="P302" s="80"/>
      <c r="Q302" s="80"/>
      <c r="R302" s="80"/>
      <c r="S302" s="114"/>
    </row>
    <row r="303" spans="2:19" s="60" customFormat="1" ht="18" customHeight="1">
      <c r="B303" s="80"/>
      <c r="C303" s="80"/>
      <c r="D303" s="58"/>
      <c r="E303" s="56"/>
      <c r="F303" s="58"/>
      <c r="G303" s="58"/>
      <c r="H303" s="80"/>
      <c r="I303" s="80"/>
      <c r="J303" s="120"/>
      <c r="K303" s="80"/>
      <c r="L303" s="80"/>
      <c r="M303" s="80"/>
      <c r="N303" s="80"/>
      <c r="O303" s="80"/>
      <c r="P303" s="80"/>
      <c r="Q303" s="80"/>
      <c r="R303" s="80"/>
      <c r="S303" s="114"/>
    </row>
    <row r="304" spans="2:19" s="60" customFormat="1" ht="18" customHeight="1">
      <c r="B304" s="80"/>
      <c r="C304" s="80"/>
      <c r="D304" s="58"/>
      <c r="E304" s="56"/>
      <c r="F304" s="58"/>
      <c r="G304" s="58"/>
      <c r="H304" s="80"/>
      <c r="I304" s="80"/>
      <c r="J304" s="120"/>
      <c r="K304" s="80"/>
      <c r="L304" s="80"/>
      <c r="M304" s="80"/>
      <c r="N304" s="80"/>
      <c r="O304" s="80"/>
      <c r="P304" s="80"/>
      <c r="Q304" s="80"/>
      <c r="R304" s="80"/>
      <c r="S304" s="114"/>
    </row>
    <row r="305" spans="2:19" s="60" customFormat="1" ht="18" customHeight="1">
      <c r="B305" s="80"/>
      <c r="C305" s="80"/>
      <c r="D305" s="58"/>
      <c r="E305" s="56"/>
      <c r="F305" s="58"/>
      <c r="G305" s="58"/>
      <c r="H305" s="80"/>
      <c r="I305" s="80"/>
      <c r="J305" s="120"/>
      <c r="K305" s="80"/>
      <c r="L305" s="80"/>
      <c r="M305" s="80"/>
      <c r="N305" s="80"/>
      <c r="O305" s="80"/>
      <c r="P305" s="80"/>
      <c r="Q305" s="80"/>
      <c r="R305" s="80"/>
      <c r="S305" s="114"/>
    </row>
    <row r="306" spans="2:19" s="60" customFormat="1" ht="18" customHeight="1">
      <c r="B306" s="80"/>
      <c r="C306" s="80"/>
      <c r="D306" s="58"/>
      <c r="E306" s="56"/>
      <c r="F306" s="58"/>
      <c r="G306" s="58"/>
      <c r="H306" s="80"/>
      <c r="I306" s="80"/>
      <c r="J306" s="120"/>
      <c r="K306" s="80"/>
      <c r="L306" s="80"/>
      <c r="M306" s="80"/>
      <c r="N306" s="80"/>
      <c r="O306" s="80"/>
      <c r="P306" s="80"/>
      <c r="Q306" s="80"/>
      <c r="R306" s="80"/>
      <c r="S306" s="114"/>
    </row>
    <row r="307" spans="2:19" s="60" customFormat="1" ht="18" customHeight="1">
      <c r="B307" s="80"/>
      <c r="C307" s="80"/>
      <c r="D307" s="58"/>
      <c r="E307" s="56"/>
      <c r="F307" s="58"/>
      <c r="G307" s="58"/>
      <c r="H307" s="80"/>
      <c r="I307" s="80"/>
      <c r="J307" s="120"/>
      <c r="K307" s="80"/>
      <c r="L307" s="80"/>
      <c r="M307" s="80"/>
      <c r="N307" s="80"/>
      <c r="O307" s="80"/>
      <c r="P307" s="80"/>
      <c r="Q307" s="80"/>
      <c r="R307" s="80"/>
      <c r="S307" s="114"/>
    </row>
    <row r="308" spans="2:19" s="60" customFormat="1" ht="18" customHeight="1">
      <c r="B308" s="80"/>
      <c r="C308" s="80"/>
      <c r="D308" s="58"/>
      <c r="E308" s="56"/>
      <c r="F308" s="58"/>
      <c r="G308" s="58"/>
      <c r="H308" s="80"/>
      <c r="I308" s="80"/>
      <c r="J308" s="120"/>
      <c r="K308" s="80"/>
      <c r="L308" s="80"/>
      <c r="M308" s="80"/>
      <c r="N308" s="80"/>
      <c r="O308" s="80"/>
      <c r="P308" s="80"/>
      <c r="Q308" s="80"/>
      <c r="R308" s="80"/>
      <c r="S308" s="114"/>
    </row>
    <row r="309" spans="2:19" s="60" customFormat="1" ht="18" customHeight="1">
      <c r="B309" s="80"/>
      <c r="C309" s="80"/>
      <c r="D309" s="58"/>
      <c r="E309" s="56"/>
      <c r="F309" s="58"/>
      <c r="G309" s="58"/>
      <c r="H309" s="80"/>
      <c r="I309" s="80"/>
      <c r="J309" s="120"/>
      <c r="K309" s="80"/>
      <c r="L309" s="80"/>
      <c r="M309" s="80"/>
      <c r="N309" s="80"/>
      <c r="O309" s="80"/>
      <c r="P309" s="80"/>
      <c r="Q309" s="80"/>
      <c r="R309" s="80"/>
      <c r="S309" s="114"/>
    </row>
    <row r="310" spans="2:19" s="60" customFormat="1" ht="18" customHeight="1">
      <c r="B310" s="80"/>
      <c r="C310" s="80"/>
      <c r="D310" s="58"/>
      <c r="E310" s="56"/>
      <c r="F310" s="58"/>
      <c r="G310" s="58"/>
      <c r="H310" s="80"/>
      <c r="I310" s="80"/>
      <c r="J310" s="120"/>
      <c r="K310" s="80"/>
      <c r="L310" s="80"/>
      <c r="M310" s="80"/>
      <c r="N310" s="80"/>
      <c r="O310" s="80"/>
      <c r="P310" s="80"/>
      <c r="Q310" s="80"/>
      <c r="R310" s="80"/>
      <c r="S310" s="114"/>
    </row>
    <row r="311" spans="2:19" s="60" customFormat="1" ht="18" customHeight="1">
      <c r="B311" s="80"/>
      <c r="C311" s="80"/>
      <c r="D311" s="58"/>
      <c r="E311" s="56"/>
      <c r="F311" s="58"/>
      <c r="G311" s="58"/>
      <c r="H311" s="80"/>
      <c r="I311" s="80"/>
      <c r="J311" s="120"/>
      <c r="K311" s="80"/>
      <c r="L311" s="80"/>
      <c r="M311" s="80"/>
      <c r="N311" s="80"/>
      <c r="O311" s="80"/>
      <c r="P311" s="80"/>
      <c r="Q311" s="80"/>
      <c r="R311" s="80"/>
      <c r="S311" s="114"/>
    </row>
    <row r="312" spans="2:19" s="60" customFormat="1" ht="18" customHeight="1">
      <c r="B312" s="80"/>
      <c r="C312" s="80"/>
      <c r="D312" s="58"/>
      <c r="E312" s="56"/>
      <c r="F312" s="58"/>
      <c r="G312" s="58"/>
      <c r="H312" s="80"/>
      <c r="I312" s="80"/>
      <c r="J312" s="120"/>
      <c r="K312" s="80"/>
      <c r="L312" s="80"/>
      <c r="M312" s="80"/>
      <c r="N312" s="80"/>
      <c r="O312" s="80"/>
      <c r="P312" s="80"/>
      <c r="Q312" s="80"/>
      <c r="R312" s="80"/>
      <c r="S312" s="114"/>
    </row>
    <row r="313" spans="2:19" s="60" customFormat="1" ht="18" customHeight="1">
      <c r="B313" s="80"/>
      <c r="C313" s="80"/>
      <c r="D313" s="58"/>
      <c r="E313" s="56"/>
      <c r="F313" s="58"/>
      <c r="G313" s="58"/>
      <c r="H313" s="80"/>
      <c r="I313" s="80"/>
      <c r="J313" s="120"/>
      <c r="K313" s="80"/>
      <c r="L313" s="80"/>
      <c r="M313" s="80"/>
      <c r="N313" s="80"/>
      <c r="O313" s="80"/>
      <c r="P313" s="80"/>
      <c r="Q313" s="80"/>
      <c r="R313" s="80"/>
      <c r="S313" s="114"/>
    </row>
    <row r="314" spans="2:19" s="60" customFormat="1" ht="18" customHeight="1">
      <c r="B314" s="80"/>
      <c r="C314" s="80"/>
      <c r="D314" s="58"/>
      <c r="E314" s="56"/>
      <c r="F314" s="58"/>
      <c r="G314" s="58"/>
      <c r="H314" s="80"/>
      <c r="I314" s="80"/>
      <c r="J314" s="120"/>
      <c r="K314" s="80"/>
      <c r="L314" s="80"/>
      <c r="M314" s="80"/>
      <c r="N314" s="80"/>
      <c r="O314" s="80"/>
      <c r="P314" s="80"/>
      <c r="Q314" s="80"/>
      <c r="R314" s="80"/>
      <c r="S314" s="114"/>
    </row>
    <row r="315" spans="2:19" s="60" customFormat="1" ht="18" customHeight="1">
      <c r="B315" s="80"/>
      <c r="C315" s="80"/>
      <c r="D315" s="58"/>
      <c r="E315" s="56"/>
      <c r="F315" s="58"/>
      <c r="G315" s="58"/>
      <c r="H315" s="80"/>
      <c r="I315" s="80"/>
      <c r="J315" s="120"/>
      <c r="K315" s="80"/>
      <c r="L315" s="80"/>
      <c r="M315" s="80"/>
      <c r="N315" s="80"/>
      <c r="O315" s="80"/>
      <c r="P315" s="80"/>
      <c r="Q315" s="80"/>
      <c r="R315" s="80"/>
      <c r="S315" s="114"/>
    </row>
    <row r="316" spans="2:19" s="60" customFormat="1" ht="18" customHeight="1">
      <c r="B316" s="80"/>
      <c r="C316" s="80"/>
      <c r="D316" s="58"/>
      <c r="E316" s="56"/>
      <c r="F316" s="58"/>
      <c r="G316" s="58"/>
      <c r="H316" s="80"/>
      <c r="I316" s="80"/>
      <c r="J316" s="120"/>
      <c r="K316" s="80"/>
      <c r="L316" s="80"/>
      <c r="M316" s="80"/>
      <c r="N316" s="80"/>
      <c r="O316" s="80"/>
      <c r="P316" s="80"/>
      <c r="Q316" s="80"/>
      <c r="R316" s="80"/>
      <c r="S316" s="114"/>
    </row>
    <row r="317" spans="2:19" s="60" customFormat="1" ht="18" customHeight="1">
      <c r="B317" s="80"/>
      <c r="C317" s="80"/>
      <c r="D317" s="58"/>
      <c r="E317" s="56"/>
      <c r="F317" s="58"/>
      <c r="G317" s="58"/>
      <c r="H317" s="80"/>
      <c r="I317" s="80"/>
      <c r="J317" s="120"/>
      <c r="K317" s="80"/>
      <c r="L317" s="80"/>
      <c r="M317" s="80"/>
      <c r="N317" s="80"/>
      <c r="O317" s="80"/>
      <c r="P317" s="80"/>
      <c r="Q317" s="80"/>
      <c r="R317" s="80"/>
      <c r="S317" s="114"/>
    </row>
    <row r="318" spans="2:19" s="60" customFormat="1" ht="18" customHeight="1">
      <c r="B318" s="80"/>
      <c r="C318" s="80"/>
      <c r="D318" s="58"/>
      <c r="E318" s="56"/>
      <c r="F318" s="58"/>
      <c r="G318" s="58"/>
      <c r="H318" s="80"/>
      <c r="I318" s="80"/>
      <c r="J318" s="120"/>
      <c r="K318" s="80"/>
      <c r="L318" s="80"/>
      <c r="M318" s="80"/>
      <c r="N318" s="80"/>
      <c r="O318" s="80"/>
      <c r="P318" s="80"/>
      <c r="Q318" s="80"/>
      <c r="R318" s="80"/>
      <c r="S318" s="114"/>
    </row>
    <row r="319" spans="2:19" s="60" customFormat="1" ht="18" customHeight="1">
      <c r="B319" s="80"/>
      <c r="C319" s="80"/>
      <c r="D319" s="58"/>
      <c r="E319" s="56"/>
      <c r="F319" s="58"/>
      <c r="G319" s="58"/>
      <c r="H319" s="80"/>
      <c r="I319" s="80"/>
      <c r="J319" s="120"/>
      <c r="K319" s="80"/>
      <c r="L319" s="80"/>
      <c r="M319" s="80"/>
      <c r="N319" s="80"/>
      <c r="O319" s="80"/>
      <c r="P319" s="80"/>
      <c r="Q319" s="80"/>
      <c r="R319" s="80"/>
      <c r="S319" s="114"/>
    </row>
    <row r="320" spans="2:19" s="60" customFormat="1" ht="18" customHeight="1">
      <c r="B320" s="80"/>
      <c r="C320" s="80"/>
      <c r="D320" s="58"/>
      <c r="E320" s="56"/>
      <c r="F320" s="58"/>
      <c r="G320" s="58"/>
      <c r="H320" s="80"/>
      <c r="I320" s="80"/>
      <c r="J320" s="120"/>
      <c r="K320" s="80"/>
      <c r="L320" s="80"/>
      <c r="M320" s="80"/>
      <c r="N320" s="80"/>
      <c r="O320" s="80"/>
      <c r="P320" s="80"/>
      <c r="Q320" s="80"/>
      <c r="R320" s="80"/>
      <c r="S320" s="114"/>
    </row>
    <row r="321" spans="2:19" s="60" customFormat="1" ht="18" customHeight="1">
      <c r="B321" s="80"/>
      <c r="C321" s="80"/>
      <c r="D321" s="58"/>
      <c r="E321" s="56"/>
      <c r="F321" s="58"/>
      <c r="G321" s="58"/>
      <c r="H321" s="80"/>
      <c r="I321" s="80"/>
      <c r="J321" s="120"/>
      <c r="K321" s="80"/>
      <c r="L321" s="80"/>
      <c r="M321" s="80"/>
      <c r="N321" s="80"/>
      <c r="O321" s="80"/>
      <c r="P321" s="80"/>
      <c r="Q321" s="80"/>
      <c r="R321" s="80"/>
      <c r="S321" s="114"/>
    </row>
    <row r="322" spans="2:19" s="60" customFormat="1" ht="18" customHeight="1">
      <c r="B322" s="80"/>
      <c r="C322" s="80"/>
      <c r="D322" s="58"/>
      <c r="E322" s="56"/>
      <c r="F322" s="58"/>
      <c r="G322" s="58"/>
      <c r="H322" s="80"/>
      <c r="I322" s="80"/>
      <c r="J322" s="120"/>
      <c r="K322" s="80"/>
      <c r="L322" s="80"/>
      <c r="M322" s="80"/>
      <c r="N322" s="80"/>
      <c r="O322" s="80"/>
      <c r="P322" s="80"/>
      <c r="Q322" s="80"/>
      <c r="R322" s="80"/>
      <c r="S322" s="114"/>
    </row>
    <row r="323" spans="2:19" s="60" customFormat="1" ht="18" customHeight="1">
      <c r="B323" s="80"/>
      <c r="C323" s="80"/>
      <c r="D323" s="58"/>
      <c r="E323" s="56"/>
      <c r="F323" s="58"/>
      <c r="G323" s="58"/>
      <c r="H323" s="80"/>
      <c r="I323" s="80"/>
      <c r="J323" s="120"/>
      <c r="K323" s="80"/>
      <c r="L323" s="80"/>
      <c r="M323" s="80"/>
      <c r="N323" s="80"/>
      <c r="O323" s="80"/>
      <c r="P323" s="80"/>
      <c r="Q323" s="80"/>
      <c r="R323" s="80"/>
      <c r="S323" s="114"/>
    </row>
    <row r="324" spans="2:19" s="60" customFormat="1" ht="18" customHeight="1">
      <c r="B324" s="80"/>
      <c r="C324" s="80"/>
      <c r="D324" s="58"/>
      <c r="E324" s="56"/>
      <c r="F324" s="58"/>
      <c r="G324" s="58"/>
      <c r="H324" s="80"/>
      <c r="I324" s="80"/>
      <c r="J324" s="120"/>
      <c r="K324" s="80"/>
      <c r="L324" s="80"/>
      <c r="M324" s="80"/>
      <c r="N324" s="80"/>
      <c r="O324" s="80"/>
      <c r="P324" s="80"/>
      <c r="Q324" s="80"/>
      <c r="R324" s="80"/>
      <c r="S324" s="114"/>
    </row>
    <row r="325" spans="2:19" s="60" customFormat="1" ht="18" customHeight="1">
      <c r="B325" s="80"/>
      <c r="C325" s="80"/>
      <c r="D325" s="58"/>
      <c r="E325" s="56"/>
      <c r="F325" s="58"/>
      <c r="G325" s="58"/>
      <c r="H325" s="80"/>
      <c r="I325" s="80"/>
      <c r="J325" s="120"/>
      <c r="K325" s="80"/>
      <c r="L325" s="80"/>
      <c r="M325" s="80"/>
      <c r="N325" s="80"/>
      <c r="O325" s="80"/>
      <c r="P325" s="80"/>
      <c r="Q325" s="80"/>
      <c r="R325" s="80"/>
      <c r="S325" s="114"/>
    </row>
    <row r="326" spans="2:19" s="60" customFormat="1" ht="18" customHeight="1">
      <c r="B326" s="80"/>
      <c r="C326" s="80"/>
      <c r="D326" s="58"/>
      <c r="E326" s="56"/>
      <c r="F326" s="58"/>
      <c r="G326" s="58"/>
      <c r="H326" s="80"/>
      <c r="I326" s="80"/>
      <c r="J326" s="120"/>
      <c r="K326" s="80"/>
      <c r="L326" s="80"/>
      <c r="M326" s="80"/>
      <c r="N326" s="80"/>
      <c r="O326" s="80"/>
      <c r="P326" s="80"/>
      <c r="Q326" s="80"/>
      <c r="R326" s="80"/>
      <c r="S326" s="114"/>
    </row>
    <row r="327" spans="2:19" s="60" customFormat="1" ht="18" customHeight="1">
      <c r="B327" s="80"/>
      <c r="C327" s="80"/>
      <c r="D327" s="58"/>
      <c r="E327" s="56"/>
      <c r="F327" s="58"/>
      <c r="G327" s="58"/>
      <c r="H327" s="80"/>
      <c r="I327" s="80"/>
      <c r="J327" s="120"/>
      <c r="K327" s="80"/>
      <c r="L327" s="80"/>
      <c r="M327" s="80"/>
      <c r="N327" s="80"/>
      <c r="O327" s="80"/>
      <c r="P327" s="80"/>
      <c r="Q327" s="80"/>
      <c r="R327" s="80"/>
      <c r="S327" s="114"/>
    </row>
    <row r="328" spans="2:19" s="60" customFormat="1" ht="18" customHeight="1">
      <c r="B328" s="80"/>
      <c r="C328" s="80"/>
      <c r="D328" s="58"/>
      <c r="E328" s="56"/>
      <c r="F328" s="58"/>
      <c r="G328" s="58"/>
      <c r="H328" s="80"/>
      <c r="I328" s="80"/>
      <c r="J328" s="120"/>
      <c r="K328" s="80"/>
      <c r="L328" s="80"/>
      <c r="M328" s="80"/>
      <c r="N328" s="80"/>
      <c r="O328" s="80"/>
      <c r="P328" s="80"/>
      <c r="Q328" s="80"/>
      <c r="R328" s="80"/>
      <c r="S328" s="114"/>
    </row>
    <row r="329" spans="2:19" s="60" customFormat="1" ht="18" customHeight="1">
      <c r="B329" s="80"/>
      <c r="C329" s="80"/>
      <c r="D329" s="58"/>
      <c r="E329" s="56"/>
      <c r="F329" s="58"/>
      <c r="G329" s="58"/>
      <c r="H329" s="80"/>
      <c r="I329" s="80"/>
      <c r="J329" s="120"/>
      <c r="K329" s="80"/>
      <c r="L329" s="80"/>
      <c r="M329" s="80"/>
      <c r="N329" s="80"/>
      <c r="O329" s="80"/>
      <c r="P329" s="80"/>
      <c r="Q329" s="80"/>
      <c r="R329" s="80"/>
      <c r="S329" s="114"/>
    </row>
    <row r="330" spans="2:19" s="60" customFormat="1" ht="18" customHeight="1">
      <c r="B330" s="80"/>
      <c r="C330" s="80"/>
      <c r="D330" s="58"/>
      <c r="E330" s="56"/>
      <c r="F330" s="58"/>
      <c r="G330" s="58"/>
      <c r="H330" s="80"/>
      <c r="I330" s="80"/>
      <c r="J330" s="120"/>
      <c r="K330" s="80"/>
      <c r="L330" s="80"/>
      <c r="M330" s="80"/>
      <c r="N330" s="80"/>
      <c r="O330" s="80"/>
      <c r="P330" s="80"/>
      <c r="Q330" s="80"/>
      <c r="R330" s="80"/>
      <c r="S330" s="114"/>
    </row>
    <row r="331" spans="2:19" s="60" customFormat="1" ht="18" customHeight="1">
      <c r="B331" s="80"/>
      <c r="C331" s="80"/>
      <c r="D331" s="58"/>
      <c r="E331" s="56"/>
      <c r="F331" s="58"/>
      <c r="G331" s="58"/>
      <c r="H331" s="80"/>
      <c r="I331" s="80"/>
      <c r="J331" s="120"/>
      <c r="K331" s="80"/>
      <c r="L331" s="80"/>
      <c r="M331" s="80"/>
      <c r="N331" s="80"/>
      <c r="O331" s="80"/>
      <c r="P331" s="80"/>
      <c r="Q331" s="80"/>
      <c r="R331" s="80"/>
      <c r="S331" s="114"/>
    </row>
    <row r="332" spans="2:19" s="60" customFormat="1" ht="18" customHeight="1">
      <c r="B332" s="80"/>
      <c r="C332" s="80"/>
      <c r="D332" s="58"/>
      <c r="E332" s="56"/>
      <c r="F332" s="58"/>
      <c r="G332" s="58"/>
      <c r="H332" s="80"/>
      <c r="I332" s="80"/>
      <c r="J332" s="120"/>
      <c r="K332" s="80"/>
      <c r="L332" s="80"/>
      <c r="M332" s="80"/>
      <c r="N332" s="80"/>
      <c r="O332" s="80"/>
      <c r="P332" s="80"/>
      <c r="Q332" s="80"/>
      <c r="R332" s="80"/>
      <c r="S332" s="114"/>
    </row>
    <row r="333" spans="2:19" s="60" customFormat="1" ht="18" customHeight="1">
      <c r="B333" s="80"/>
      <c r="C333" s="80"/>
      <c r="D333" s="58"/>
      <c r="E333" s="56"/>
      <c r="F333" s="58"/>
      <c r="G333" s="58"/>
      <c r="H333" s="80"/>
      <c r="I333" s="80"/>
      <c r="J333" s="120"/>
      <c r="K333" s="80"/>
      <c r="L333" s="80"/>
      <c r="M333" s="80"/>
      <c r="N333" s="80"/>
      <c r="O333" s="80"/>
      <c r="P333" s="80"/>
      <c r="Q333" s="80"/>
      <c r="R333" s="80"/>
      <c r="S333" s="114"/>
    </row>
    <row r="334" spans="2:19" s="60" customFormat="1" ht="18" customHeight="1">
      <c r="B334" s="80"/>
      <c r="C334" s="80"/>
      <c r="D334" s="58"/>
      <c r="E334" s="56"/>
      <c r="F334" s="58"/>
      <c r="G334" s="58"/>
      <c r="H334" s="80"/>
      <c r="I334" s="80"/>
      <c r="J334" s="120"/>
      <c r="K334" s="80"/>
      <c r="L334" s="80"/>
      <c r="M334" s="80"/>
      <c r="N334" s="80"/>
      <c r="O334" s="80"/>
      <c r="P334" s="80"/>
      <c r="Q334" s="80"/>
      <c r="R334" s="80"/>
      <c r="S334" s="114"/>
    </row>
    <row r="335" spans="2:19" s="60" customFormat="1" ht="18" customHeight="1">
      <c r="B335" s="80"/>
      <c r="C335" s="80"/>
      <c r="D335" s="58"/>
      <c r="E335" s="56"/>
      <c r="F335" s="58"/>
      <c r="G335" s="58"/>
      <c r="H335" s="80"/>
      <c r="I335" s="80"/>
      <c r="J335" s="120"/>
      <c r="K335" s="80"/>
      <c r="L335" s="80"/>
      <c r="M335" s="80"/>
      <c r="N335" s="80"/>
      <c r="O335" s="80"/>
      <c r="P335" s="80"/>
      <c r="Q335" s="80"/>
      <c r="R335" s="80"/>
      <c r="S335" s="114"/>
    </row>
    <row r="336" spans="2:19" s="60" customFormat="1" ht="18" customHeight="1">
      <c r="B336" s="80"/>
      <c r="C336" s="80"/>
      <c r="D336" s="58"/>
      <c r="E336" s="56"/>
      <c r="F336" s="58"/>
      <c r="G336" s="58"/>
      <c r="H336" s="80"/>
      <c r="I336" s="80"/>
      <c r="J336" s="120"/>
      <c r="K336" s="80"/>
      <c r="L336" s="80"/>
      <c r="M336" s="80"/>
      <c r="N336" s="80"/>
      <c r="O336" s="80"/>
      <c r="P336" s="80"/>
      <c r="Q336" s="80"/>
      <c r="R336" s="80"/>
      <c r="S336" s="114"/>
    </row>
    <row r="337" spans="2:20" s="60" customFormat="1" ht="18" customHeight="1">
      <c r="B337" s="80"/>
      <c r="C337" s="80"/>
      <c r="D337" s="58"/>
      <c r="E337" s="56"/>
      <c r="F337" s="58"/>
      <c r="G337" s="58"/>
      <c r="H337" s="80"/>
      <c r="I337" s="80"/>
      <c r="J337" s="120"/>
      <c r="K337" s="80"/>
      <c r="L337" s="80"/>
      <c r="M337" s="80"/>
      <c r="N337" s="80"/>
      <c r="O337" s="80"/>
      <c r="P337" s="80"/>
      <c r="Q337" s="80"/>
      <c r="R337" s="80"/>
      <c r="S337" s="114"/>
    </row>
    <row r="338" spans="2:20" s="60" customFormat="1" ht="18" customHeight="1">
      <c r="B338" s="80"/>
      <c r="C338" s="80"/>
      <c r="D338" s="58"/>
      <c r="E338" s="56"/>
      <c r="F338" s="58"/>
      <c r="G338" s="58"/>
      <c r="H338" s="80"/>
      <c r="I338" s="80"/>
      <c r="J338" s="120"/>
      <c r="K338" s="80"/>
      <c r="L338" s="80"/>
      <c r="M338" s="80"/>
      <c r="N338" s="80"/>
      <c r="O338" s="80"/>
      <c r="P338" s="80"/>
      <c r="Q338" s="80"/>
      <c r="R338" s="80"/>
      <c r="S338" s="114"/>
    </row>
    <row r="339" spans="2:20" s="60" customFormat="1" ht="18" customHeight="1">
      <c r="B339" s="80"/>
      <c r="C339" s="80"/>
      <c r="D339" s="58"/>
      <c r="E339" s="56"/>
      <c r="F339" s="58"/>
      <c r="G339" s="58"/>
      <c r="H339" s="80"/>
      <c r="I339" s="80"/>
      <c r="J339" s="120"/>
      <c r="K339" s="80"/>
      <c r="L339" s="80"/>
      <c r="M339" s="80"/>
      <c r="N339" s="80"/>
      <c r="O339" s="80"/>
      <c r="P339" s="80"/>
      <c r="Q339" s="80"/>
      <c r="R339" s="80"/>
      <c r="S339" s="114"/>
    </row>
    <row r="340" spans="2:20" s="60" customFormat="1" ht="18" customHeight="1">
      <c r="B340" s="80"/>
      <c r="C340" s="80"/>
      <c r="D340" s="58"/>
      <c r="E340" s="56"/>
      <c r="F340" s="58"/>
      <c r="G340" s="58"/>
      <c r="H340" s="80"/>
      <c r="I340" s="80"/>
      <c r="J340" s="120"/>
      <c r="K340" s="80"/>
      <c r="L340" s="80"/>
      <c r="M340" s="80"/>
      <c r="N340" s="80"/>
      <c r="O340" s="80"/>
      <c r="P340" s="80"/>
      <c r="Q340" s="80"/>
      <c r="R340" s="80"/>
      <c r="S340" s="114"/>
      <c r="T340" s="61"/>
    </row>
    <row r="341" spans="2:20" s="60" customFormat="1" ht="18" customHeight="1">
      <c r="B341" s="80"/>
      <c r="C341" s="80"/>
      <c r="D341" s="58"/>
      <c r="E341" s="56"/>
      <c r="F341" s="58"/>
      <c r="G341" s="58"/>
      <c r="H341" s="80"/>
      <c r="I341" s="80"/>
      <c r="J341" s="120"/>
      <c r="K341" s="80"/>
      <c r="L341" s="80"/>
      <c r="M341" s="80"/>
      <c r="N341" s="80"/>
      <c r="O341" s="80"/>
      <c r="P341" s="80"/>
      <c r="Q341" s="80"/>
      <c r="R341" s="80"/>
      <c r="S341" s="114"/>
      <c r="T341" s="61"/>
    </row>
    <row r="342" spans="2:20" s="60" customFormat="1" ht="18" customHeight="1">
      <c r="B342" s="80"/>
      <c r="C342" s="80"/>
      <c r="D342" s="58"/>
      <c r="E342" s="56"/>
      <c r="F342" s="58"/>
      <c r="G342" s="58"/>
      <c r="H342" s="80"/>
      <c r="I342" s="80"/>
      <c r="J342" s="120"/>
      <c r="K342" s="80"/>
      <c r="L342" s="80"/>
      <c r="M342" s="80"/>
      <c r="N342" s="80"/>
      <c r="O342" s="80"/>
      <c r="P342" s="80"/>
      <c r="Q342" s="80"/>
      <c r="R342" s="80"/>
      <c r="S342" s="114"/>
      <c r="T342" s="61"/>
    </row>
    <row r="343" spans="2:20" s="60" customFormat="1" ht="18" customHeight="1">
      <c r="B343" s="80"/>
      <c r="C343" s="80"/>
      <c r="D343" s="58"/>
      <c r="E343" s="56"/>
      <c r="F343" s="58"/>
      <c r="G343" s="58"/>
      <c r="H343" s="80"/>
      <c r="I343" s="80"/>
      <c r="J343" s="120"/>
      <c r="K343" s="80"/>
      <c r="L343" s="80"/>
      <c r="M343" s="80"/>
      <c r="N343" s="80"/>
      <c r="O343" s="80"/>
      <c r="P343" s="80"/>
      <c r="Q343" s="80"/>
      <c r="R343" s="80"/>
      <c r="S343" s="114"/>
      <c r="T343" s="61"/>
    </row>
    <row r="344" spans="2:20" s="60" customFormat="1" ht="18" customHeight="1">
      <c r="B344" s="80"/>
      <c r="C344" s="80"/>
      <c r="D344" s="58"/>
      <c r="E344" s="56"/>
      <c r="F344" s="58"/>
      <c r="G344" s="58"/>
      <c r="H344" s="80"/>
      <c r="I344" s="80"/>
      <c r="J344" s="120"/>
      <c r="K344" s="80"/>
      <c r="L344" s="80"/>
      <c r="M344" s="80"/>
      <c r="N344" s="80"/>
      <c r="O344" s="80"/>
      <c r="P344" s="80"/>
      <c r="Q344" s="80"/>
      <c r="R344" s="80"/>
      <c r="S344" s="114"/>
      <c r="T344" s="61"/>
    </row>
    <row r="345" spans="2:20" s="60" customFormat="1" ht="18" customHeight="1">
      <c r="B345" s="80"/>
      <c r="C345" s="80"/>
      <c r="D345" s="58"/>
      <c r="E345" s="56"/>
      <c r="F345" s="58"/>
      <c r="G345" s="58"/>
      <c r="H345" s="80"/>
      <c r="I345" s="80"/>
      <c r="J345" s="120"/>
      <c r="K345" s="80"/>
      <c r="L345" s="80"/>
      <c r="M345" s="80"/>
      <c r="N345" s="80"/>
      <c r="O345" s="80"/>
      <c r="P345" s="80"/>
      <c r="Q345" s="80"/>
      <c r="R345" s="80"/>
      <c r="S345" s="114"/>
      <c r="T345" s="61"/>
    </row>
    <row r="346" spans="2:20" s="60" customFormat="1" ht="18" customHeight="1">
      <c r="B346" s="80"/>
      <c r="C346" s="80"/>
      <c r="D346" s="58"/>
      <c r="E346" s="56"/>
      <c r="F346" s="58"/>
      <c r="G346" s="58"/>
      <c r="H346" s="80"/>
      <c r="I346" s="80"/>
      <c r="J346" s="120"/>
      <c r="K346" s="80"/>
      <c r="L346" s="80"/>
      <c r="M346" s="80"/>
      <c r="N346" s="80"/>
      <c r="O346" s="80"/>
      <c r="P346" s="80"/>
      <c r="Q346" s="80"/>
      <c r="R346" s="80"/>
      <c r="S346" s="114"/>
      <c r="T346" s="61"/>
    </row>
    <row r="347" spans="2:20" s="60" customFormat="1" ht="18" customHeight="1">
      <c r="B347" s="80"/>
      <c r="C347" s="80"/>
      <c r="D347" s="58"/>
      <c r="E347" s="56"/>
      <c r="F347" s="58"/>
      <c r="G347" s="58"/>
      <c r="H347" s="80"/>
      <c r="I347" s="80"/>
      <c r="J347" s="120"/>
      <c r="K347" s="80"/>
      <c r="L347" s="80"/>
      <c r="M347" s="80"/>
      <c r="N347" s="80"/>
      <c r="O347" s="80"/>
      <c r="P347" s="80"/>
      <c r="Q347" s="80"/>
      <c r="R347" s="80"/>
      <c r="S347" s="114"/>
      <c r="T347" s="61"/>
    </row>
    <row r="348" spans="2:20" s="60" customFormat="1" ht="18" customHeight="1">
      <c r="B348" s="80"/>
      <c r="C348" s="80"/>
      <c r="D348" s="58"/>
      <c r="E348" s="56"/>
      <c r="F348" s="58"/>
      <c r="G348" s="58"/>
      <c r="H348" s="80"/>
      <c r="I348" s="80"/>
      <c r="J348" s="120"/>
      <c r="K348" s="80"/>
      <c r="L348" s="80"/>
      <c r="M348" s="80"/>
      <c r="N348" s="80"/>
      <c r="O348" s="80"/>
      <c r="P348" s="80"/>
      <c r="Q348" s="80"/>
      <c r="R348" s="80"/>
      <c r="S348" s="114"/>
      <c r="T348" s="61"/>
    </row>
    <row r="349" spans="2:20" s="60" customFormat="1" ht="18" customHeight="1">
      <c r="B349" s="80"/>
      <c r="C349" s="80"/>
      <c r="D349" s="58"/>
      <c r="E349" s="56"/>
      <c r="F349" s="58"/>
      <c r="G349" s="58"/>
      <c r="H349" s="80"/>
      <c r="I349" s="80"/>
      <c r="J349" s="120"/>
      <c r="K349" s="80"/>
      <c r="L349" s="80"/>
      <c r="M349" s="80"/>
      <c r="N349" s="80"/>
      <c r="O349" s="80"/>
      <c r="P349" s="80"/>
      <c r="Q349" s="80"/>
      <c r="R349" s="80"/>
      <c r="S349" s="114"/>
      <c r="T349" s="61"/>
    </row>
    <row r="350" spans="2:20" s="60" customFormat="1" ht="18" customHeight="1">
      <c r="B350" s="80"/>
      <c r="C350" s="80"/>
      <c r="D350" s="58"/>
      <c r="E350" s="56"/>
      <c r="F350" s="58"/>
      <c r="G350" s="58"/>
      <c r="H350" s="80"/>
      <c r="I350" s="80"/>
      <c r="J350" s="120"/>
      <c r="K350" s="80"/>
      <c r="L350" s="80"/>
      <c r="M350" s="80"/>
      <c r="N350" s="80"/>
      <c r="O350" s="80"/>
      <c r="P350" s="80"/>
      <c r="Q350" s="80"/>
      <c r="R350" s="80"/>
      <c r="S350" s="114"/>
      <c r="T350" s="61"/>
    </row>
    <row r="351" spans="2:20" s="60" customFormat="1" ht="18" customHeight="1">
      <c r="B351" s="80"/>
      <c r="C351" s="80"/>
      <c r="D351" s="58"/>
      <c r="E351" s="56"/>
      <c r="F351" s="58"/>
      <c r="G351" s="58"/>
      <c r="H351" s="80"/>
      <c r="I351" s="80"/>
      <c r="J351" s="120"/>
      <c r="K351" s="80"/>
      <c r="L351" s="80"/>
      <c r="M351" s="80"/>
      <c r="N351" s="80"/>
      <c r="O351" s="80"/>
      <c r="P351" s="80"/>
      <c r="Q351" s="80"/>
      <c r="R351" s="80"/>
      <c r="S351" s="114"/>
      <c r="T351" s="61"/>
    </row>
    <row r="352" spans="2:20" s="60" customFormat="1" ht="18" customHeight="1">
      <c r="B352" s="80"/>
      <c r="C352" s="80"/>
      <c r="D352" s="58"/>
      <c r="E352" s="56"/>
      <c r="F352" s="58"/>
      <c r="G352" s="58"/>
      <c r="H352" s="80"/>
      <c r="I352" s="80"/>
      <c r="J352" s="120"/>
      <c r="K352" s="80"/>
      <c r="L352" s="80"/>
      <c r="M352" s="80"/>
      <c r="N352" s="80"/>
      <c r="O352" s="80"/>
      <c r="P352" s="80"/>
      <c r="Q352" s="80"/>
      <c r="R352" s="80"/>
      <c r="S352" s="114"/>
      <c r="T352" s="61"/>
    </row>
    <row r="353" spans="2:20" s="60" customFormat="1" ht="18" customHeight="1">
      <c r="B353" s="80"/>
      <c r="C353" s="80"/>
      <c r="D353" s="58"/>
      <c r="E353" s="56"/>
      <c r="F353" s="58"/>
      <c r="G353" s="58"/>
      <c r="H353" s="80"/>
      <c r="I353" s="80"/>
      <c r="J353" s="120"/>
      <c r="K353" s="80"/>
      <c r="L353" s="80"/>
      <c r="M353" s="80"/>
      <c r="N353" s="80"/>
      <c r="O353" s="80"/>
      <c r="P353" s="80"/>
      <c r="Q353" s="80"/>
      <c r="R353" s="80"/>
      <c r="S353" s="114"/>
      <c r="T353" s="61"/>
    </row>
    <row r="354" spans="2:20" s="60" customFormat="1" ht="18" customHeight="1">
      <c r="B354" s="80"/>
      <c r="C354" s="80"/>
      <c r="D354" s="58"/>
      <c r="E354" s="56"/>
      <c r="F354" s="58"/>
      <c r="G354" s="58"/>
      <c r="H354" s="80"/>
      <c r="I354" s="80"/>
      <c r="J354" s="120"/>
      <c r="K354" s="80"/>
      <c r="L354" s="80"/>
      <c r="M354" s="80"/>
      <c r="N354" s="80"/>
      <c r="O354" s="80"/>
      <c r="P354" s="80"/>
      <c r="Q354" s="80"/>
      <c r="R354" s="80"/>
      <c r="S354" s="114"/>
      <c r="T354" s="61"/>
    </row>
    <row r="355" spans="2:20" ht="18" customHeight="1">
      <c r="B355" s="81"/>
      <c r="C355" s="81"/>
      <c r="D355" s="89"/>
      <c r="E355" s="108"/>
      <c r="F355" s="89"/>
      <c r="G355" s="89"/>
      <c r="H355" s="81"/>
      <c r="I355" s="81"/>
      <c r="J355" s="121"/>
      <c r="K355" s="81"/>
      <c r="L355" s="81"/>
      <c r="M355" s="81"/>
      <c r="N355" s="81"/>
      <c r="O355" s="81"/>
      <c r="P355" s="81"/>
      <c r="Q355" s="81"/>
      <c r="R355" s="81"/>
      <c r="S355" s="117"/>
    </row>
    <row r="356" spans="2:20" ht="18" customHeight="1">
      <c r="B356" s="81"/>
      <c r="C356" s="81"/>
      <c r="D356" s="89"/>
      <c r="E356" s="108"/>
      <c r="F356" s="89"/>
      <c r="G356" s="89"/>
      <c r="H356" s="81"/>
      <c r="I356" s="81"/>
      <c r="J356" s="121"/>
      <c r="K356" s="81"/>
      <c r="L356" s="81"/>
      <c r="M356" s="81"/>
      <c r="N356" s="81"/>
      <c r="O356" s="81"/>
      <c r="P356" s="81"/>
      <c r="Q356" s="81"/>
      <c r="R356" s="81"/>
      <c r="S356" s="117"/>
    </row>
    <row r="357" spans="2:20" ht="18" customHeight="1">
      <c r="B357" s="81"/>
      <c r="C357" s="81"/>
      <c r="D357" s="89"/>
      <c r="E357" s="108"/>
      <c r="F357" s="89"/>
      <c r="G357" s="89"/>
      <c r="H357" s="81"/>
      <c r="I357" s="81"/>
      <c r="J357" s="121"/>
      <c r="K357" s="81"/>
      <c r="L357" s="81"/>
      <c r="M357" s="81"/>
      <c r="N357" s="81"/>
      <c r="O357" s="81"/>
      <c r="P357" s="81"/>
      <c r="Q357" s="81"/>
      <c r="R357" s="81"/>
      <c r="S357" s="117"/>
    </row>
    <row r="358" spans="2:20" ht="18" customHeight="1">
      <c r="B358" s="81"/>
      <c r="C358" s="81"/>
      <c r="D358" s="89"/>
      <c r="E358" s="108"/>
      <c r="F358" s="89"/>
      <c r="G358" s="89"/>
      <c r="H358" s="81"/>
      <c r="I358" s="81"/>
      <c r="J358" s="121"/>
      <c r="K358" s="81"/>
      <c r="L358" s="81"/>
      <c r="M358" s="81"/>
      <c r="N358" s="81"/>
      <c r="O358" s="81"/>
      <c r="P358" s="81"/>
      <c r="Q358" s="81"/>
      <c r="R358" s="81"/>
      <c r="S358" s="117"/>
    </row>
    <row r="359" spans="2:20" ht="18" customHeight="1">
      <c r="B359" s="81"/>
      <c r="C359" s="81"/>
      <c r="D359" s="89"/>
      <c r="E359" s="108"/>
      <c r="F359" s="89"/>
      <c r="G359" s="89"/>
      <c r="H359" s="81"/>
      <c r="I359" s="81"/>
      <c r="J359" s="121"/>
      <c r="K359" s="81"/>
      <c r="L359" s="81"/>
      <c r="M359" s="81"/>
      <c r="N359" s="81"/>
      <c r="O359" s="81"/>
      <c r="P359" s="81"/>
      <c r="Q359" s="81"/>
      <c r="R359" s="81"/>
      <c r="S359" s="117"/>
    </row>
    <row r="360" spans="2:20" ht="18" customHeight="1">
      <c r="B360" s="81"/>
      <c r="C360" s="81"/>
      <c r="D360" s="89"/>
      <c r="E360" s="108"/>
      <c r="F360" s="89"/>
      <c r="G360" s="89"/>
      <c r="H360" s="81"/>
      <c r="I360" s="81"/>
      <c r="J360" s="121"/>
      <c r="K360" s="81"/>
      <c r="L360" s="81"/>
      <c r="M360" s="81"/>
      <c r="N360" s="81"/>
      <c r="O360" s="81"/>
      <c r="P360" s="81"/>
      <c r="Q360" s="81"/>
      <c r="R360" s="81"/>
      <c r="S360" s="117"/>
    </row>
    <row r="361" spans="2:20" ht="18" customHeight="1">
      <c r="B361" s="81"/>
      <c r="C361" s="81"/>
      <c r="D361" s="89"/>
      <c r="E361" s="108"/>
      <c r="F361" s="89"/>
      <c r="G361" s="89"/>
      <c r="H361" s="81"/>
      <c r="I361" s="81"/>
      <c r="J361" s="121"/>
      <c r="K361" s="81"/>
      <c r="L361" s="81"/>
      <c r="M361" s="81"/>
      <c r="N361" s="81"/>
      <c r="O361" s="81"/>
      <c r="P361" s="81"/>
      <c r="Q361" s="81"/>
      <c r="R361" s="81"/>
      <c r="S361" s="117"/>
    </row>
    <row r="362" spans="2:20" ht="18" customHeight="1">
      <c r="B362" s="81"/>
      <c r="C362" s="81"/>
      <c r="D362" s="89"/>
      <c r="E362" s="108"/>
      <c r="F362" s="89"/>
      <c r="G362" s="89"/>
      <c r="H362" s="81"/>
      <c r="I362" s="81"/>
      <c r="J362" s="121"/>
      <c r="K362" s="81"/>
      <c r="L362" s="81"/>
      <c r="M362" s="81"/>
      <c r="N362" s="81"/>
      <c r="O362" s="81"/>
      <c r="P362" s="81"/>
      <c r="Q362" s="81"/>
      <c r="R362" s="81"/>
      <c r="S362" s="117"/>
    </row>
    <row r="363" spans="2:20" ht="18" customHeight="1">
      <c r="B363" s="81"/>
      <c r="C363" s="81"/>
      <c r="D363" s="89"/>
      <c r="E363" s="108"/>
      <c r="F363" s="89"/>
      <c r="G363" s="89"/>
      <c r="H363" s="81"/>
      <c r="I363" s="81"/>
      <c r="J363" s="121"/>
      <c r="K363" s="81"/>
      <c r="L363" s="81"/>
      <c r="M363" s="81"/>
      <c r="N363" s="81"/>
      <c r="O363" s="81"/>
      <c r="P363" s="81"/>
      <c r="Q363" s="81"/>
      <c r="R363" s="81"/>
      <c r="S363" s="117"/>
    </row>
    <row r="364" spans="2:20" ht="18" customHeight="1">
      <c r="B364" s="81"/>
      <c r="C364" s="81"/>
      <c r="D364" s="89"/>
      <c r="E364" s="108"/>
      <c r="F364" s="89"/>
      <c r="G364" s="89"/>
      <c r="H364" s="81"/>
      <c r="I364" s="81"/>
      <c r="J364" s="121"/>
      <c r="K364" s="81"/>
      <c r="L364" s="81"/>
      <c r="M364" s="81"/>
      <c r="N364" s="81"/>
      <c r="O364" s="81"/>
      <c r="P364" s="81"/>
      <c r="Q364" s="81"/>
      <c r="R364" s="81"/>
      <c r="S364" s="117"/>
    </row>
    <row r="365" spans="2:20" ht="18" customHeight="1">
      <c r="B365" s="81"/>
      <c r="C365" s="81"/>
      <c r="D365" s="89"/>
      <c r="E365" s="108"/>
      <c r="F365" s="89"/>
      <c r="G365" s="89"/>
      <c r="H365" s="81"/>
      <c r="I365" s="81"/>
      <c r="J365" s="121"/>
      <c r="K365" s="81"/>
      <c r="L365" s="81"/>
      <c r="M365" s="81"/>
      <c r="N365" s="81"/>
      <c r="O365" s="81"/>
      <c r="P365" s="81"/>
      <c r="Q365" s="81"/>
      <c r="R365" s="81"/>
      <c r="S365" s="117"/>
    </row>
    <row r="366" spans="2:20" ht="18" customHeight="1">
      <c r="B366" s="81"/>
      <c r="C366" s="81"/>
      <c r="D366" s="89"/>
      <c r="E366" s="108"/>
      <c r="F366" s="89"/>
      <c r="G366" s="89"/>
      <c r="H366" s="81"/>
      <c r="I366" s="81"/>
      <c r="J366" s="121"/>
      <c r="K366" s="81"/>
      <c r="L366" s="81"/>
      <c r="M366" s="81"/>
      <c r="N366" s="81"/>
      <c r="O366" s="81"/>
      <c r="P366" s="81"/>
      <c r="Q366" s="81"/>
      <c r="R366" s="81"/>
      <c r="S366" s="117"/>
    </row>
    <row r="367" spans="2:20" ht="18" customHeight="1">
      <c r="B367" s="81"/>
      <c r="C367" s="81"/>
      <c r="D367" s="89"/>
      <c r="E367" s="108"/>
      <c r="F367" s="89"/>
      <c r="G367" s="89"/>
      <c r="H367" s="81"/>
      <c r="I367" s="81"/>
      <c r="J367" s="121"/>
      <c r="K367" s="81"/>
      <c r="L367" s="81"/>
      <c r="M367" s="81"/>
      <c r="N367" s="81"/>
      <c r="O367" s="81"/>
      <c r="P367" s="81"/>
      <c r="Q367" s="81"/>
      <c r="R367" s="81"/>
      <c r="S367" s="117"/>
    </row>
    <row r="368" spans="2:20" ht="18" customHeight="1">
      <c r="B368" s="81"/>
      <c r="C368" s="81"/>
      <c r="D368" s="89"/>
      <c r="E368" s="108"/>
      <c r="F368" s="89"/>
      <c r="G368" s="89"/>
      <c r="H368" s="81"/>
      <c r="I368" s="81"/>
      <c r="J368" s="121"/>
      <c r="K368" s="81"/>
      <c r="L368" s="81"/>
      <c r="M368" s="81"/>
      <c r="N368" s="81"/>
      <c r="O368" s="81"/>
      <c r="P368" s="81"/>
      <c r="Q368" s="81"/>
      <c r="R368" s="81"/>
      <c r="S368" s="117"/>
    </row>
    <row r="369" spans="2:19" ht="18" customHeight="1">
      <c r="B369" s="81"/>
      <c r="C369" s="81"/>
      <c r="D369" s="89"/>
      <c r="E369" s="108"/>
      <c r="F369" s="89"/>
      <c r="G369" s="89"/>
      <c r="H369" s="81"/>
      <c r="I369" s="81"/>
      <c r="J369" s="121"/>
      <c r="K369" s="81"/>
      <c r="L369" s="81"/>
      <c r="M369" s="81"/>
      <c r="N369" s="81"/>
      <c r="O369" s="81"/>
      <c r="P369" s="81"/>
      <c r="Q369" s="81"/>
      <c r="R369" s="81"/>
      <c r="S369" s="117"/>
    </row>
    <row r="370" spans="2:19" ht="18" customHeight="1">
      <c r="B370" s="81"/>
      <c r="C370" s="81"/>
      <c r="D370" s="89"/>
      <c r="E370" s="108"/>
      <c r="F370" s="89"/>
      <c r="G370" s="89"/>
      <c r="H370" s="81"/>
      <c r="I370" s="81"/>
      <c r="J370" s="121"/>
      <c r="K370" s="81"/>
      <c r="L370" s="81"/>
      <c r="M370" s="81"/>
      <c r="N370" s="81"/>
      <c r="O370" s="81"/>
      <c r="P370" s="81"/>
      <c r="Q370" s="81"/>
      <c r="R370" s="81"/>
      <c r="S370" s="117"/>
    </row>
    <row r="371" spans="2:19" ht="18" customHeight="1">
      <c r="B371" s="81"/>
      <c r="C371" s="81"/>
      <c r="D371" s="89"/>
      <c r="E371" s="108"/>
      <c r="F371" s="89"/>
      <c r="G371" s="89"/>
      <c r="H371" s="81"/>
      <c r="I371" s="81"/>
      <c r="J371" s="121"/>
      <c r="K371" s="81"/>
      <c r="L371" s="81"/>
      <c r="M371" s="81"/>
      <c r="N371" s="81"/>
      <c r="O371" s="81"/>
      <c r="P371" s="81"/>
      <c r="Q371" s="81"/>
      <c r="R371" s="81"/>
      <c r="S371" s="117"/>
    </row>
    <row r="372" spans="2:19" ht="18" customHeight="1">
      <c r="B372" s="81"/>
      <c r="C372" s="81"/>
      <c r="D372" s="89"/>
      <c r="E372" s="108"/>
      <c r="F372" s="89"/>
      <c r="G372" s="89"/>
      <c r="H372" s="81"/>
      <c r="I372" s="81"/>
      <c r="J372" s="121"/>
      <c r="K372" s="81"/>
      <c r="L372" s="81"/>
      <c r="M372" s="81"/>
      <c r="N372" s="81"/>
      <c r="O372" s="81"/>
      <c r="P372" s="81"/>
      <c r="Q372" s="81"/>
      <c r="R372" s="81"/>
      <c r="S372" s="117"/>
    </row>
    <row r="373" spans="2:19" ht="18" customHeight="1">
      <c r="B373" s="81"/>
      <c r="C373" s="81"/>
      <c r="D373" s="89"/>
      <c r="E373" s="108"/>
      <c r="F373" s="89"/>
      <c r="G373" s="89"/>
      <c r="H373" s="81"/>
      <c r="I373" s="81"/>
      <c r="J373" s="121"/>
      <c r="K373" s="81"/>
      <c r="L373" s="81"/>
      <c r="M373" s="81"/>
      <c r="N373" s="81"/>
      <c r="O373" s="81"/>
      <c r="P373" s="81"/>
      <c r="Q373" s="81"/>
      <c r="R373" s="81"/>
      <c r="S373" s="117"/>
    </row>
    <row r="374" spans="2:19" ht="18" customHeight="1">
      <c r="B374" s="81"/>
      <c r="C374" s="81"/>
      <c r="D374" s="89"/>
      <c r="E374" s="108"/>
      <c r="F374" s="89"/>
      <c r="G374" s="89"/>
      <c r="H374" s="81"/>
      <c r="I374" s="81"/>
      <c r="J374" s="121"/>
      <c r="K374" s="81"/>
      <c r="L374" s="81"/>
      <c r="M374" s="81"/>
      <c r="N374" s="81"/>
      <c r="O374" s="81"/>
      <c r="P374" s="81"/>
      <c r="Q374" s="81"/>
      <c r="R374" s="81"/>
      <c r="S374" s="117"/>
    </row>
    <row r="375" spans="2:19" ht="18" customHeight="1">
      <c r="B375" s="81"/>
      <c r="C375" s="81"/>
      <c r="D375" s="89"/>
      <c r="E375" s="108"/>
      <c r="F375" s="89"/>
      <c r="G375" s="89"/>
      <c r="H375" s="81"/>
      <c r="I375" s="81"/>
      <c r="J375" s="121"/>
      <c r="K375" s="81"/>
      <c r="L375" s="81"/>
      <c r="M375" s="81"/>
      <c r="N375" s="81"/>
      <c r="O375" s="81"/>
      <c r="P375" s="81"/>
      <c r="Q375" s="81"/>
      <c r="R375" s="81"/>
      <c r="S375" s="117"/>
    </row>
    <row r="376" spans="2:19" ht="18" customHeight="1">
      <c r="B376" s="81"/>
      <c r="C376" s="81"/>
      <c r="D376" s="89"/>
      <c r="E376" s="108"/>
      <c r="F376" s="89"/>
      <c r="G376" s="89"/>
      <c r="H376" s="81"/>
      <c r="I376" s="81"/>
      <c r="J376" s="121"/>
      <c r="K376" s="81"/>
      <c r="L376" s="81"/>
      <c r="M376" s="81"/>
      <c r="N376" s="81"/>
      <c r="O376" s="81"/>
      <c r="P376" s="81"/>
      <c r="Q376" s="81"/>
      <c r="R376" s="81"/>
      <c r="S376" s="117"/>
    </row>
    <row r="377" spans="2:19" ht="18" customHeight="1">
      <c r="B377" s="81"/>
      <c r="C377" s="81"/>
      <c r="D377" s="89"/>
      <c r="E377" s="108"/>
      <c r="F377" s="89"/>
      <c r="G377" s="89"/>
      <c r="H377" s="81"/>
      <c r="I377" s="81"/>
      <c r="J377" s="121"/>
      <c r="K377" s="81"/>
      <c r="L377" s="81"/>
      <c r="M377" s="81"/>
      <c r="N377" s="81"/>
      <c r="O377" s="81"/>
      <c r="P377" s="81"/>
      <c r="Q377" s="81"/>
      <c r="R377" s="81"/>
      <c r="S377" s="117"/>
    </row>
    <row r="378" spans="2:19" ht="18" customHeight="1">
      <c r="B378" s="81"/>
      <c r="C378" s="81"/>
      <c r="D378" s="89"/>
      <c r="E378" s="108"/>
      <c r="F378" s="89"/>
      <c r="G378" s="89"/>
      <c r="H378" s="81"/>
      <c r="I378" s="81"/>
      <c r="J378" s="121"/>
      <c r="K378" s="81"/>
      <c r="L378" s="81"/>
      <c r="M378" s="81"/>
      <c r="N378" s="81"/>
      <c r="O378" s="81"/>
      <c r="P378" s="81"/>
      <c r="Q378" s="81"/>
      <c r="R378" s="81"/>
      <c r="S378" s="117"/>
    </row>
    <row r="379" spans="2:19" ht="18" customHeight="1">
      <c r="B379" s="81"/>
      <c r="C379" s="81"/>
      <c r="D379" s="89"/>
      <c r="E379" s="108"/>
      <c r="F379" s="89"/>
      <c r="G379" s="89"/>
      <c r="H379" s="81"/>
      <c r="I379" s="81"/>
      <c r="J379" s="121"/>
      <c r="K379" s="81"/>
      <c r="L379" s="81"/>
      <c r="M379" s="81"/>
      <c r="N379" s="81"/>
      <c r="O379" s="81"/>
      <c r="P379" s="81"/>
      <c r="Q379" s="81"/>
      <c r="R379" s="81"/>
      <c r="S379" s="117"/>
    </row>
    <row r="380" spans="2:19" ht="18" customHeight="1">
      <c r="B380" s="81"/>
      <c r="C380" s="81"/>
      <c r="D380" s="89"/>
      <c r="E380" s="108"/>
      <c r="F380" s="89"/>
      <c r="G380" s="89"/>
      <c r="H380" s="81"/>
      <c r="I380" s="81"/>
      <c r="J380" s="121"/>
      <c r="K380" s="81"/>
      <c r="L380" s="81"/>
      <c r="M380" s="81"/>
      <c r="N380" s="81"/>
      <c r="O380" s="81"/>
      <c r="P380" s="81"/>
      <c r="Q380" s="81"/>
      <c r="R380" s="81"/>
      <c r="S380" s="117"/>
    </row>
    <row r="381" spans="2:19" ht="18" customHeight="1">
      <c r="B381" s="81"/>
      <c r="C381" s="81"/>
      <c r="D381" s="89"/>
      <c r="E381" s="108"/>
      <c r="F381" s="89"/>
      <c r="G381" s="89"/>
      <c r="H381" s="81"/>
      <c r="I381" s="81"/>
      <c r="J381" s="121"/>
      <c r="K381" s="81"/>
      <c r="L381" s="81"/>
      <c r="M381" s="81"/>
      <c r="N381" s="81"/>
      <c r="O381" s="81"/>
      <c r="P381" s="81"/>
      <c r="Q381" s="81"/>
      <c r="R381" s="81"/>
      <c r="S381" s="117"/>
    </row>
    <row r="382" spans="2:19" ht="18" customHeight="1">
      <c r="B382" s="81"/>
      <c r="C382" s="81"/>
      <c r="D382" s="89"/>
      <c r="E382" s="108"/>
      <c r="F382" s="89"/>
      <c r="G382" s="89"/>
      <c r="H382" s="81"/>
      <c r="I382" s="81"/>
      <c r="J382" s="121"/>
      <c r="K382" s="81"/>
      <c r="L382" s="81"/>
      <c r="M382" s="81"/>
      <c r="N382" s="81"/>
      <c r="O382" s="81"/>
      <c r="P382" s="81"/>
      <c r="Q382" s="81"/>
      <c r="R382" s="81"/>
      <c r="S382" s="117"/>
    </row>
    <row r="383" spans="2:19" ht="18" customHeight="1">
      <c r="B383" s="81"/>
      <c r="C383" s="81"/>
      <c r="D383" s="89"/>
      <c r="E383" s="108"/>
      <c r="F383" s="89"/>
      <c r="G383" s="89"/>
      <c r="H383" s="81"/>
      <c r="I383" s="81"/>
      <c r="J383" s="121"/>
      <c r="K383" s="81"/>
      <c r="L383" s="81"/>
      <c r="M383" s="81"/>
      <c r="N383" s="81"/>
      <c r="O383" s="81"/>
      <c r="P383" s="81"/>
      <c r="Q383" s="81"/>
      <c r="R383" s="81"/>
      <c r="S383" s="117"/>
    </row>
    <row r="384" spans="2:19" ht="18" customHeight="1">
      <c r="B384" s="81"/>
      <c r="C384" s="81"/>
      <c r="D384" s="89"/>
      <c r="E384" s="108"/>
      <c r="F384" s="89"/>
      <c r="G384" s="89"/>
      <c r="H384" s="81"/>
      <c r="I384" s="81"/>
      <c r="J384" s="121"/>
      <c r="K384" s="81"/>
      <c r="L384" s="81"/>
      <c r="M384" s="81"/>
      <c r="N384" s="81"/>
      <c r="O384" s="81"/>
      <c r="P384" s="81"/>
      <c r="Q384" s="81"/>
      <c r="R384" s="81"/>
      <c r="S384" s="117"/>
    </row>
    <row r="385" spans="2:19" ht="18" customHeight="1">
      <c r="B385" s="81"/>
      <c r="C385" s="81"/>
      <c r="D385" s="89"/>
      <c r="E385" s="108"/>
      <c r="F385" s="89"/>
      <c r="G385" s="89"/>
      <c r="H385" s="81"/>
      <c r="I385" s="81"/>
      <c r="J385" s="121"/>
      <c r="K385" s="81"/>
      <c r="L385" s="81"/>
      <c r="M385" s="81"/>
      <c r="N385" s="81"/>
      <c r="O385" s="81"/>
      <c r="P385" s="81"/>
      <c r="Q385" s="81"/>
      <c r="R385" s="81"/>
      <c r="S385" s="117"/>
    </row>
    <row r="386" spans="2:19" ht="18" customHeight="1">
      <c r="B386" s="81"/>
      <c r="C386" s="81"/>
      <c r="D386" s="89"/>
      <c r="E386" s="108"/>
      <c r="F386" s="89"/>
      <c r="G386" s="89"/>
      <c r="H386" s="81"/>
      <c r="I386" s="81"/>
      <c r="J386" s="121"/>
      <c r="K386" s="81"/>
      <c r="L386" s="81"/>
      <c r="M386" s="81"/>
      <c r="N386" s="81"/>
      <c r="O386" s="81"/>
      <c r="P386" s="81"/>
      <c r="Q386" s="81"/>
      <c r="R386" s="81"/>
      <c r="S386" s="117"/>
    </row>
    <row r="387" spans="2:19" ht="18" customHeight="1">
      <c r="B387" s="81"/>
      <c r="C387" s="81"/>
      <c r="D387" s="89"/>
      <c r="E387" s="108"/>
      <c r="F387" s="89"/>
      <c r="G387" s="89"/>
      <c r="H387" s="81"/>
      <c r="I387" s="81"/>
      <c r="J387" s="121"/>
      <c r="K387" s="81"/>
      <c r="L387" s="81"/>
      <c r="M387" s="81"/>
      <c r="N387" s="81"/>
      <c r="O387" s="81"/>
      <c r="P387" s="81"/>
      <c r="Q387" s="81"/>
      <c r="R387" s="81"/>
      <c r="S387" s="117"/>
    </row>
    <row r="388" spans="2:19" ht="18" customHeight="1">
      <c r="B388" s="81"/>
      <c r="C388" s="81"/>
      <c r="D388" s="89"/>
      <c r="E388" s="108"/>
      <c r="F388" s="89"/>
      <c r="G388" s="89"/>
      <c r="H388" s="81"/>
      <c r="I388" s="81"/>
      <c r="J388" s="121"/>
      <c r="K388" s="81"/>
      <c r="L388" s="81"/>
      <c r="M388" s="81"/>
      <c r="N388" s="81"/>
      <c r="O388" s="81"/>
      <c r="P388" s="81"/>
      <c r="Q388" s="81"/>
      <c r="R388" s="81"/>
      <c r="S388" s="117"/>
    </row>
    <row r="389" spans="2:19" ht="18" customHeight="1">
      <c r="B389" s="81"/>
      <c r="C389" s="81"/>
      <c r="D389" s="89"/>
      <c r="E389" s="108"/>
      <c r="F389" s="89"/>
      <c r="G389" s="89"/>
      <c r="H389" s="81"/>
      <c r="I389" s="81"/>
      <c r="J389" s="121"/>
      <c r="K389" s="81"/>
      <c r="L389" s="81"/>
      <c r="M389" s="81"/>
      <c r="N389" s="81"/>
      <c r="O389" s="81"/>
      <c r="P389" s="81"/>
      <c r="Q389" s="81"/>
      <c r="R389" s="81"/>
      <c r="S389" s="117"/>
    </row>
    <row r="390" spans="2:19" ht="18" customHeight="1">
      <c r="B390" s="81"/>
      <c r="C390" s="81"/>
      <c r="D390" s="89"/>
      <c r="E390" s="108"/>
      <c r="F390" s="89"/>
      <c r="G390" s="89"/>
      <c r="H390" s="81"/>
      <c r="I390" s="81"/>
      <c r="J390" s="121"/>
      <c r="K390" s="81"/>
      <c r="L390" s="81"/>
      <c r="M390" s="81"/>
      <c r="N390" s="81"/>
      <c r="O390" s="81"/>
      <c r="P390" s="81"/>
      <c r="Q390" s="81"/>
      <c r="R390" s="81"/>
      <c r="S390" s="117"/>
    </row>
    <row r="391" spans="2:19" ht="18" customHeight="1">
      <c r="B391" s="81"/>
      <c r="C391" s="81"/>
      <c r="D391" s="89"/>
      <c r="E391" s="108"/>
      <c r="F391" s="89"/>
      <c r="G391" s="89"/>
      <c r="H391" s="81"/>
      <c r="I391" s="81"/>
      <c r="J391" s="121"/>
      <c r="K391" s="81"/>
      <c r="L391" s="81"/>
      <c r="M391" s="81"/>
      <c r="N391" s="81"/>
      <c r="O391" s="81"/>
      <c r="P391" s="81"/>
      <c r="Q391" s="81"/>
      <c r="R391" s="81"/>
      <c r="S391" s="117"/>
    </row>
    <row r="392" spans="2:19" ht="18" customHeight="1">
      <c r="B392" s="81"/>
      <c r="C392" s="81"/>
      <c r="D392" s="89"/>
      <c r="E392" s="108"/>
      <c r="F392" s="89"/>
      <c r="G392" s="89"/>
      <c r="H392" s="81"/>
      <c r="I392" s="81"/>
      <c r="J392" s="121"/>
      <c r="K392" s="81"/>
      <c r="L392" s="81"/>
      <c r="M392" s="81"/>
      <c r="N392" s="81"/>
      <c r="O392" s="81"/>
      <c r="P392" s="81"/>
      <c r="Q392" s="81"/>
      <c r="R392" s="81"/>
      <c r="S392" s="117"/>
    </row>
    <row r="393" spans="2:19" ht="18" customHeight="1">
      <c r="B393" s="81"/>
      <c r="C393" s="81"/>
      <c r="D393" s="89"/>
      <c r="E393" s="108"/>
      <c r="F393" s="89"/>
      <c r="G393" s="89"/>
      <c r="H393" s="81"/>
      <c r="I393" s="81"/>
      <c r="J393" s="121"/>
      <c r="K393" s="81"/>
      <c r="L393" s="81"/>
      <c r="M393" s="81"/>
      <c r="N393" s="81"/>
      <c r="O393" s="81"/>
      <c r="P393" s="81"/>
      <c r="Q393" s="81"/>
      <c r="R393" s="81"/>
      <c r="S393" s="117"/>
    </row>
    <row r="394" spans="2:19" ht="18" customHeight="1">
      <c r="B394" s="81"/>
      <c r="C394" s="81"/>
      <c r="D394" s="89"/>
      <c r="E394" s="108"/>
      <c r="F394" s="89"/>
      <c r="G394" s="89"/>
      <c r="H394" s="81"/>
      <c r="I394" s="81"/>
      <c r="J394" s="121"/>
      <c r="K394" s="81"/>
      <c r="L394" s="81"/>
      <c r="M394" s="81"/>
      <c r="N394" s="81"/>
      <c r="O394" s="81"/>
      <c r="P394" s="81"/>
      <c r="Q394" s="81"/>
      <c r="R394" s="81"/>
      <c r="S394" s="117"/>
    </row>
  </sheetData>
  <sheetProtection password="C7C7" sheet="1" objects="1" scenarios="1"/>
  <mergeCells count="496">
    <mergeCell ref="F236:F238"/>
    <mergeCell ref="F239:F241"/>
    <mergeCell ref="F242:F244"/>
    <mergeCell ref="F245:F247"/>
    <mergeCell ref="S236:S238"/>
    <mergeCell ref="S239:S241"/>
    <mergeCell ref="S242:S244"/>
    <mergeCell ref="S245:S247"/>
    <mergeCell ref="B236:B238"/>
    <mergeCell ref="B239:B241"/>
    <mergeCell ref="B242:B244"/>
    <mergeCell ref="B245:B247"/>
    <mergeCell ref="D236:D238"/>
    <mergeCell ref="D239:D241"/>
    <mergeCell ref="D242:D244"/>
    <mergeCell ref="D245:D247"/>
    <mergeCell ref="E236:E238"/>
    <mergeCell ref="E239:E241"/>
    <mergeCell ref="E242:E244"/>
    <mergeCell ref="E245:E247"/>
    <mergeCell ref="B221:B223"/>
    <mergeCell ref="B233:B235"/>
    <mergeCell ref="D221:D223"/>
    <mergeCell ref="D233:D235"/>
    <mergeCell ref="E221:E223"/>
    <mergeCell ref="E233:E235"/>
    <mergeCell ref="F221:F223"/>
    <mergeCell ref="F233:F235"/>
    <mergeCell ref="S221:S223"/>
    <mergeCell ref="S233:S235"/>
    <mergeCell ref="D225:F225"/>
    <mergeCell ref="H225:M225"/>
    <mergeCell ref="N225:U225"/>
    <mergeCell ref="D226:F226"/>
    <mergeCell ref="H226:M226"/>
    <mergeCell ref="D227:F227"/>
    <mergeCell ref="H227:M227"/>
    <mergeCell ref="N227:U227"/>
    <mergeCell ref="B231:B232"/>
    <mergeCell ref="D231:D232"/>
    <mergeCell ref="E231:E232"/>
    <mergeCell ref="F231:F232"/>
    <mergeCell ref="G231:G232"/>
    <mergeCell ref="H231:O231"/>
    <mergeCell ref="D201:D202"/>
    <mergeCell ref="E201:E202"/>
    <mergeCell ref="F201:F202"/>
    <mergeCell ref="G201:G202"/>
    <mergeCell ref="H201:O201"/>
    <mergeCell ref="P201:P202"/>
    <mergeCell ref="Q201:Q202"/>
    <mergeCell ref="R201:R202"/>
    <mergeCell ref="S201:S202"/>
    <mergeCell ref="G135:G136"/>
    <mergeCell ref="H135:O135"/>
    <mergeCell ref="P135:P136"/>
    <mergeCell ref="Q135:Q136"/>
    <mergeCell ref="R135:R136"/>
    <mergeCell ref="S135:S136"/>
    <mergeCell ref="S215:S217"/>
    <mergeCell ref="S218:S220"/>
    <mergeCell ref="H195:M195"/>
    <mergeCell ref="N195:U195"/>
    <mergeCell ref="H196:M196"/>
    <mergeCell ref="H197:M197"/>
    <mergeCell ref="N197:U197"/>
    <mergeCell ref="S209:S211"/>
    <mergeCell ref="S212:S214"/>
    <mergeCell ref="S137:S139"/>
    <mergeCell ref="S143:S145"/>
    <mergeCell ref="S188:S190"/>
    <mergeCell ref="S191:S193"/>
    <mergeCell ref="S203:S205"/>
    <mergeCell ref="S206:S208"/>
    <mergeCell ref="S146:S148"/>
    <mergeCell ref="S149:S151"/>
    <mergeCell ref="S152:S154"/>
    <mergeCell ref="N129:U129"/>
    <mergeCell ref="H130:M130"/>
    <mergeCell ref="H131:M131"/>
    <mergeCell ref="N131:U131"/>
    <mergeCell ref="I97:M97"/>
    <mergeCell ref="D98:F98"/>
    <mergeCell ref="I98:M98"/>
    <mergeCell ref="N98:U98"/>
    <mergeCell ref="S116:S118"/>
    <mergeCell ref="S119:S121"/>
    <mergeCell ref="S122:S124"/>
    <mergeCell ref="S125:S127"/>
    <mergeCell ref="D97:F97"/>
    <mergeCell ref="H129:M129"/>
    <mergeCell ref="E110:E112"/>
    <mergeCell ref="F110:F112"/>
    <mergeCell ref="D104:D106"/>
    <mergeCell ref="D107:D109"/>
    <mergeCell ref="E104:E106"/>
    <mergeCell ref="E107:E109"/>
    <mergeCell ref="S104:S106"/>
    <mergeCell ref="S107:S109"/>
    <mergeCell ref="F104:F106"/>
    <mergeCell ref="F107:F109"/>
    <mergeCell ref="I63:M63"/>
    <mergeCell ref="N63:U63"/>
    <mergeCell ref="D64:F64"/>
    <mergeCell ref="I64:M64"/>
    <mergeCell ref="D65:F65"/>
    <mergeCell ref="I65:M65"/>
    <mergeCell ref="N65:U65"/>
    <mergeCell ref="S155:S157"/>
    <mergeCell ref="S158:S160"/>
    <mergeCell ref="I96:M96"/>
    <mergeCell ref="N96:U96"/>
    <mergeCell ref="S80:S82"/>
    <mergeCell ref="S83:S85"/>
    <mergeCell ref="S86:S88"/>
    <mergeCell ref="S89:S91"/>
    <mergeCell ref="S92:S94"/>
    <mergeCell ref="F69:F70"/>
    <mergeCell ref="G69:G70"/>
    <mergeCell ref="H69:O69"/>
    <mergeCell ref="P69:P70"/>
    <mergeCell ref="Q69:Q70"/>
    <mergeCell ref="R69:R70"/>
    <mergeCell ref="S71:S73"/>
    <mergeCell ref="S74:S76"/>
    <mergeCell ref="S170:S172"/>
    <mergeCell ref="S173:S175"/>
    <mergeCell ref="S140:S142"/>
    <mergeCell ref="S110:S112"/>
    <mergeCell ref="S113:S115"/>
    <mergeCell ref="S8:S10"/>
    <mergeCell ref="S11:S13"/>
    <mergeCell ref="S14:S16"/>
    <mergeCell ref="S17:S19"/>
    <mergeCell ref="S20:S22"/>
    <mergeCell ref="S23:S25"/>
    <mergeCell ref="S26:S28"/>
    <mergeCell ref="S38:S40"/>
    <mergeCell ref="S41:S43"/>
    <mergeCell ref="N30:U30"/>
    <mergeCell ref="N32:U32"/>
    <mergeCell ref="S44:S46"/>
    <mergeCell ref="S47:S49"/>
    <mergeCell ref="S50:S52"/>
    <mergeCell ref="S53:S55"/>
    <mergeCell ref="S56:S58"/>
    <mergeCell ref="S59:S61"/>
    <mergeCell ref="S77:S79"/>
    <mergeCell ref="S69:S70"/>
    <mergeCell ref="B218:B220"/>
    <mergeCell ref="D218:D220"/>
    <mergeCell ref="E218:E220"/>
    <mergeCell ref="F218:F220"/>
    <mergeCell ref="B212:B214"/>
    <mergeCell ref="D212:D214"/>
    <mergeCell ref="E212:E214"/>
    <mergeCell ref="F212:F214"/>
    <mergeCell ref="B215:B217"/>
    <mergeCell ref="D215:D217"/>
    <mergeCell ref="E215:E217"/>
    <mergeCell ref="F215:F217"/>
    <mergeCell ref="C212:C214"/>
    <mergeCell ref="C215:C217"/>
    <mergeCell ref="C218:C220"/>
    <mergeCell ref="B209:B211"/>
    <mergeCell ref="D209:D211"/>
    <mergeCell ref="E209:E211"/>
    <mergeCell ref="F209:F211"/>
    <mergeCell ref="B206:B208"/>
    <mergeCell ref="D206:D208"/>
    <mergeCell ref="E206:E208"/>
    <mergeCell ref="F206:F208"/>
    <mergeCell ref="C206:C208"/>
    <mergeCell ref="C209:C211"/>
    <mergeCell ref="B191:B193"/>
    <mergeCell ref="D191:D193"/>
    <mergeCell ref="E191:E193"/>
    <mergeCell ref="F191:F193"/>
    <mergeCell ref="B203:B205"/>
    <mergeCell ref="D203:D205"/>
    <mergeCell ref="E203:E205"/>
    <mergeCell ref="F203:F205"/>
    <mergeCell ref="B185:B187"/>
    <mergeCell ref="D185:D187"/>
    <mergeCell ref="E185:E187"/>
    <mergeCell ref="F185:F187"/>
    <mergeCell ref="B188:B190"/>
    <mergeCell ref="D188:D190"/>
    <mergeCell ref="E188:E190"/>
    <mergeCell ref="F188:F190"/>
    <mergeCell ref="C185:C187"/>
    <mergeCell ref="C188:C190"/>
    <mergeCell ref="C191:C193"/>
    <mergeCell ref="C203:C205"/>
    <mergeCell ref="D195:F195"/>
    <mergeCell ref="D196:F196"/>
    <mergeCell ref="D197:F197"/>
    <mergeCell ref="B201:B202"/>
    <mergeCell ref="B179:B181"/>
    <mergeCell ref="D179:D181"/>
    <mergeCell ref="E179:E181"/>
    <mergeCell ref="F179:F181"/>
    <mergeCell ref="B182:B184"/>
    <mergeCell ref="D182:D184"/>
    <mergeCell ref="E182:E184"/>
    <mergeCell ref="F182:F184"/>
    <mergeCell ref="B176:B178"/>
    <mergeCell ref="D176:D178"/>
    <mergeCell ref="E176:E178"/>
    <mergeCell ref="F176:F178"/>
    <mergeCell ref="C176:C178"/>
    <mergeCell ref="C179:C181"/>
    <mergeCell ref="C182:C184"/>
    <mergeCell ref="B173:B175"/>
    <mergeCell ref="D173:D175"/>
    <mergeCell ref="E173:E175"/>
    <mergeCell ref="F173:F175"/>
    <mergeCell ref="B158:B160"/>
    <mergeCell ref="D158:D160"/>
    <mergeCell ref="E158:E160"/>
    <mergeCell ref="F158:F160"/>
    <mergeCell ref="B170:B172"/>
    <mergeCell ref="D170:D172"/>
    <mergeCell ref="E170:E172"/>
    <mergeCell ref="F170:F172"/>
    <mergeCell ref="C158:C160"/>
    <mergeCell ref="C170:C172"/>
    <mergeCell ref="C173:C175"/>
    <mergeCell ref="D162:F162"/>
    <mergeCell ref="D164:F164"/>
    <mergeCell ref="B168:B169"/>
    <mergeCell ref="D168:D169"/>
    <mergeCell ref="E168:E169"/>
    <mergeCell ref="F168:F169"/>
    <mergeCell ref="B152:B154"/>
    <mergeCell ref="D152:D154"/>
    <mergeCell ref="E152:E154"/>
    <mergeCell ref="F152:F154"/>
    <mergeCell ref="B155:B157"/>
    <mergeCell ref="D155:D157"/>
    <mergeCell ref="E155:E157"/>
    <mergeCell ref="F155:F157"/>
    <mergeCell ref="B146:B148"/>
    <mergeCell ref="D146:D148"/>
    <mergeCell ref="E146:E148"/>
    <mergeCell ref="F146:F148"/>
    <mergeCell ref="B149:B151"/>
    <mergeCell ref="D149:D151"/>
    <mergeCell ref="E149:E151"/>
    <mergeCell ref="F149:F151"/>
    <mergeCell ref="C146:C148"/>
    <mergeCell ref="C149:C151"/>
    <mergeCell ref="C152:C154"/>
    <mergeCell ref="C155:C157"/>
    <mergeCell ref="B143:B145"/>
    <mergeCell ref="D143:D145"/>
    <mergeCell ref="E143:E145"/>
    <mergeCell ref="F143:F145"/>
    <mergeCell ref="B140:B142"/>
    <mergeCell ref="D140:D142"/>
    <mergeCell ref="E140:E142"/>
    <mergeCell ref="F140:F142"/>
    <mergeCell ref="C140:C142"/>
    <mergeCell ref="C143:C145"/>
    <mergeCell ref="B137:B139"/>
    <mergeCell ref="D137:D139"/>
    <mergeCell ref="E137:E139"/>
    <mergeCell ref="F137:F139"/>
    <mergeCell ref="B119:B121"/>
    <mergeCell ref="D119:D121"/>
    <mergeCell ref="E119:E121"/>
    <mergeCell ref="F119:F121"/>
    <mergeCell ref="B122:B124"/>
    <mergeCell ref="D122:D124"/>
    <mergeCell ref="E122:E124"/>
    <mergeCell ref="F122:F124"/>
    <mergeCell ref="C119:C121"/>
    <mergeCell ref="C122:C124"/>
    <mergeCell ref="C125:C127"/>
    <mergeCell ref="C137:C139"/>
    <mergeCell ref="D129:F129"/>
    <mergeCell ref="D130:F130"/>
    <mergeCell ref="D131:F131"/>
    <mergeCell ref="B135:B136"/>
    <mergeCell ref="D135:D136"/>
    <mergeCell ref="E135:E136"/>
    <mergeCell ref="F135:F136"/>
    <mergeCell ref="C110:C112"/>
    <mergeCell ref="C113:C115"/>
    <mergeCell ref="C116:C118"/>
    <mergeCell ref="B125:B127"/>
    <mergeCell ref="D125:D127"/>
    <mergeCell ref="E125:E127"/>
    <mergeCell ref="F125:F127"/>
    <mergeCell ref="B92:B94"/>
    <mergeCell ref="D92:D94"/>
    <mergeCell ref="E92:E94"/>
    <mergeCell ref="F92:F94"/>
    <mergeCell ref="C92:C94"/>
    <mergeCell ref="D96:F96"/>
    <mergeCell ref="B104:B106"/>
    <mergeCell ref="B107:B109"/>
    <mergeCell ref="B110:B112"/>
    <mergeCell ref="D110:D112"/>
    <mergeCell ref="B86:B88"/>
    <mergeCell ref="D86:D88"/>
    <mergeCell ref="E86:E88"/>
    <mergeCell ref="F86:F88"/>
    <mergeCell ref="B89:B91"/>
    <mergeCell ref="D89:D91"/>
    <mergeCell ref="E89:E91"/>
    <mergeCell ref="F89:F91"/>
    <mergeCell ref="C86:C88"/>
    <mergeCell ref="C89:C91"/>
    <mergeCell ref="B80:B82"/>
    <mergeCell ref="D80:D82"/>
    <mergeCell ref="E80:E82"/>
    <mergeCell ref="F80:F82"/>
    <mergeCell ref="B83:B85"/>
    <mergeCell ref="D83:D85"/>
    <mergeCell ref="E83:E85"/>
    <mergeCell ref="F83:F85"/>
    <mergeCell ref="B74:B76"/>
    <mergeCell ref="D74:D76"/>
    <mergeCell ref="E74:E76"/>
    <mergeCell ref="F74:F76"/>
    <mergeCell ref="B77:B79"/>
    <mergeCell ref="D77:D79"/>
    <mergeCell ref="E77:E79"/>
    <mergeCell ref="F77:F79"/>
    <mergeCell ref="C74:C76"/>
    <mergeCell ref="C77:C79"/>
    <mergeCell ref="C80:C82"/>
    <mergeCell ref="C83:C85"/>
    <mergeCell ref="B59:B61"/>
    <mergeCell ref="D59:D61"/>
    <mergeCell ref="E59:E61"/>
    <mergeCell ref="F59:F61"/>
    <mergeCell ref="B71:B73"/>
    <mergeCell ref="D71:D73"/>
    <mergeCell ref="E71:E73"/>
    <mergeCell ref="F71:F73"/>
    <mergeCell ref="B53:B55"/>
    <mergeCell ref="D53:D55"/>
    <mergeCell ref="E53:E55"/>
    <mergeCell ref="F53:F55"/>
    <mergeCell ref="B56:B58"/>
    <mergeCell ref="D56:D58"/>
    <mergeCell ref="E56:E58"/>
    <mergeCell ref="F56:F58"/>
    <mergeCell ref="C53:C55"/>
    <mergeCell ref="C56:C58"/>
    <mergeCell ref="C59:C61"/>
    <mergeCell ref="C71:C73"/>
    <mergeCell ref="D63:F63"/>
    <mergeCell ref="B69:B70"/>
    <mergeCell ref="D69:D70"/>
    <mergeCell ref="E69:E70"/>
    <mergeCell ref="B47:B49"/>
    <mergeCell ref="D47:D49"/>
    <mergeCell ref="E47:E49"/>
    <mergeCell ref="F47:F49"/>
    <mergeCell ref="B50:B52"/>
    <mergeCell ref="D50:D52"/>
    <mergeCell ref="E50:E52"/>
    <mergeCell ref="F50:F52"/>
    <mergeCell ref="B41:B43"/>
    <mergeCell ref="D41:D43"/>
    <mergeCell ref="E41:E43"/>
    <mergeCell ref="F41:F43"/>
    <mergeCell ref="B44:B46"/>
    <mergeCell ref="D44:D46"/>
    <mergeCell ref="E44:E46"/>
    <mergeCell ref="F44:F46"/>
    <mergeCell ref="C41:C43"/>
    <mergeCell ref="C44:C46"/>
    <mergeCell ref="C47:C49"/>
    <mergeCell ref="C50:C52"/>
    <mergeCell ref="B26:B28"/>
    <mergeCell ref="D26:D28"/>
    <mergeCell ref="E26:E28"/>
    <mergeCell ref="F26:F28"/>
    <mergeCell ref="B38:B40"/>
    <mergeCell ref="D38:D40"/>
    <mergeCell ref="E38:E40"/>
    <mergeCell ref="F38:F40"/>
    <mergeCell ref="B20:B22"/>
    <mergeCell ref="D20:D22"/>
    <mergeCell ref="E20:E22"/>
    <mergeCell ref="F20:F22"/>
    <mergeCell ref="B23:B25"/>
    <mergeCell ref="D23:D25"/>
    <mergeCell ref="E23:E25"/>
    <mergeCell ref="F23:F25"/>
    <mergeCell ref="C20:C22"/>
    <mergeCell ref="C23:C25"/>
    <mergeCell ref="C26:C28"/>
    <mergeCell ref="C38:C40"/>
    <mergeCell ref="B36:B37"/>
    <mergeCell ref="D36:D37"/>
    <mergeCell ref="E36:E37"/>
    <mergeCell ref="F36:F37"/>
    <mergeCell ref="B14:B16"/>
    <mergeCell ref="D14:D16"/>
    <mergeCell ref="E14:E16"/>
    <mergeCell ref="F14:F16"/>
    <mergeCell ref="B17:B19"/>
    <mergeCell ref="D17:D19"/>
    <mergeCell ref="E17:E19"/>
    <mergeCell ref="F17:F19"/>
    <mergeCell ref="B8:B10"/>
    <mergeCell ref="D8:D10"/>
    <mergeCell ref="E8:E10"/>
    <mergeCell ref="F8:F10"/>
    <mergeCell ref="B11:B13"/>
    <mergeCell ref="D11:D13"/>
    <mergeCell ref="E11:E13"/>
    <mergeCell ref="F11:F13"/>
    <mergeCell ref="C8:C10"/>
    <mergeCell ref="C11:C13"/>
    <mergeCell ref="C14:C16"/>
    <mergeCell ref="C17:C19"/>
    <mergeCell ref="Q3:Q4"/>
    <mergeCell ref="R3:R4"/>
    <mergeCell ref="S3:S4"/>
    <mergeCell ref="B5:B7"/>
    <mergeCell ref="D5:D7"/>
    <mergeCell ref="E5:E7"/>
    <mergeCell ref="F5:F7"/>
    <mergeCell ref="B3:B4"/>
    <mergeCell ref="D3:D4"/>
    <mergeCell ref="E3:E4"/>
    <mergeCell ref="F3:F4"/>
    <mergeCell ref="H3:O3"/>
    <mergeCell ref="P3:P4"/>
    <mergeCell ref="G3:G4"/>
    <mergeCell ref="C3:C4"/>
    <mergeCell ref="C5:C7"/>
    <mergeCell ref="S5:S7"/>
    <mergeCell ref="G36:G37"/>
    <mergeCell ref="H36:O36"/>
    <mergeCell ref="P36:P37"/>
    <mergeCell ref="Q36:Q37"/>
    <mergeCell ref="R36:R37"/>
    <mergeCell ref="S36:S37"/>
    <mergeCell ref="H30:M30"/>
    <mergeCell ref="H31:M31"/>
    <mergeCell ref="H32:M32"/>
    <mergeCell ref="D31:F31"/>
    <mergeCell ref="D32:F32"/>
    <mergeCell ref="G168:G169"/>
    <mergeCell ref="H168:O168"/>
    <mergeCell ref="P168:P169"/>
    <mergeCell ref="Q168:Q169"/>
    <mergeCell ref="R168:R169"/>
    <mergeCell ref="B102:B103"/>
    <mergeCell ref="D102:D103"/>
    <mergeCell ref="E102:E103"/>
    <mergeCell ref="F102:F103"/>
    <mergeCell ref="G102:G103"/>
    <mergeCell ref="H102:O102"/>
    <mergeCell ref="P102:P103"/>
    <mergeCell ref="Q102:Q103"/>
    <mergeCell ref="R102:R103"/>
    <mergeCell ref="B113:B115"/>
    <mergeCell ref="D113:D115"/>
    <mergeCell ref="E113:E115"/>
    <mergeCell ref="F113:F115"/>
    <mergeCell ref="B116:B118"/>
    <mergeCell ref="D116:D118"/>
    <mergeCell ref="E116:E118"/>
    <mergeCell ref="F116:F118"/>
    <mergeCell ref="D251:F251"/>
    <mergeCell ref="H251:M251"/>
    <mergeCell ref="N251:U251"/>
    <mergeCell ref="S102:S103"/>
    <mergeCell ref="P231:P232"/>
    <mergeCell ref="Q231:Q232"/>
    <mergeCell ref="R231:R232"/>
    <mergeCell ref="S231:S232"/>
    <mergeCell ref="D249:F249"/>
    <mergeCell ref="H249:M249"/>
    <mergeCell ref="N249:U249"/>
    <mergeCell ref="D250:F250"/>
    <mergeCell ref="H250:M250"/>
    <mergeCell ref="H162:M162"/>
    <mergeCell ref="N162:U162"/>
    <mergeCell ref="D163:F163"/>
    <mergeCell ref="H163:M163"/>
    <mergeCell ref="H164:M164"/>
    <mergeCell ref="N164:U164"/>
    <mergeCell ref="S168:S169"/>
    <mergeCell ref="S176:S178"/>
    <mergeCell ref="S179:S181"/>
    <mergeCell ref="S182:S184"/>
    <mergeCell ref="S185:S187"/>
  </mergeCells>
  <phoneticPr fontId="2" type="noConversion"/>
  <conditionalFormatting sqref="H5:O28 H38:O61 H71:O94 H110:O127 H137:O160 H170:O193">
    <cfRule type="cellIs" dxfId="521" priority="76" operator="between">
      <formula>0.0001</formula>
      <formula>49.999</formula>
    </cfRule>
  </conditionalFormatting>
  <conditionalFormatting sqref="H104:O108">
    <cfRule type="cellIs" dxfId="520" priority="1" operator="between">
      <formula>0.0001</formula>
      <formula>49.999</formula>
    </cfRule>
  </conditionalFormatting>
  <conditionalFormatting sqref="H109:O109">
    <cfRule type="cellIs" dxfId="519" priority="9" operator="lessThan">
      <formula>49.999</formula>
    </cfRule>
  </conditionalFormatting>
  <conditionalFormatting sqref="H203:O222">
    <cfRule type="cellIs" dxfId="518" priority="2" operator="between">
      <formula>0.0001</formula>
      <formula>49.999</formula>
    </cfRule>
  </conditionalFormatting>
  <conditionalFormatting sqref="H223:O223">
    <cfRule type="cellIs" dxfId="517" priority="7" operator="lessThan">
      <formula>49.999</formula>
    </cfRule>
  </conditionalFormatting>
  <conditionalFormatting sqref="H233:O247">
    <cfRule type="cellIs" dxfId="516" priority="3" operator="between">
      <formula>0.0001</formula>
      <formula>49.999</formula>
    </cfRule>
  </conditionalFormatting>
  <conditionalFormatting sqref="Q5:Q28 Q38:Q61 Q71:Q94 Q110:Q127 Q137:Q160 Q170:Q193 Q203:Q220">
    <cfRule type="cellIs" dxfId="515" priority="75" operator="between">
      <formula>0.0001</formula>
      <formula>49.999</formula>
    </cfRule>
  </conditionalFormatting>
  <conditionalFormatting sqref="Q104:Q109">
    <cfRule type="cellIs" dxfId="514" priority="8" operator="lessThan">
      <formula>49.999</formula>
    </cfRule>
  </conditionalFormatting>
  <conditionalFormatting sqref="Q221:Q223">
    <cfRule type="cellIs" dxfId="513" priority="6" operator="lessThan">
      <formula>49.999</formula>
    </cfRule>
  </conditionalFormatting>
  <conditionalFormatting sqref="Q233:Q247">
    <cfRule type="cellIs" dxfId="512" priority="4" operator="lessThan">
      <formula>49.999</formula>
    </cfRule>
  </conditionalFormatting>
  <conditionalFormatting sqref="S104:S106">
    <cfRule type="cellIs" dxfId="511" priority="28" operator="equal">
      <formula>$S$104</formula>
    </cfRule>
  </conditionalFormatting>
  <conditionalFormatting sqref="S104:S127">
    <cfRule type="cellIs" dxfId="510" priority="32" operator="equal">
      <formula>$S$107</formula>
    </cfRule>
  </conditionalFormatting>
  <conditionalFormatting sqref="S110:S127 S203:S220 S5:S28 S38:S61 S71:S94 S137:S160 S170:S193">
    <cfRule type="cellIs" dxfId="509" priority="80" operator="equal">
      <formula>"አልተዛወረችም"</formula>
    </cfRule>
    <cfRule type="cellIs" dxfId="508" priority="81" operator="equal">
      <formula>"አልተዛወረም"</formula>
    </cfRule>
    <cfRule type="cellIs" dxfId="507" priority="77" operator="equal">
      <formula>"አልተሟላም"</formula>
    </cfRule>
  </conditionalFormatting>
  <conditionalFormatting sqref="S203:S220 S5:S28 S38:S61 S71:S94 S110:S127 S137:S160 S170:S193">
    <cfRule type="cellIs" dxfId="506" priority="78" operator="equal">
      <formula>"ተዛውራለች"</formula>
    </cfRule>
    <cfRule type="cellIs" dxfId="505" priority="79" operator="equal">
      <formula>"ተዛውሯል"</formula>
    </cfRule>
  </conditionalFormatting>
  <conditionalFormatting sqref="S203:S223 S233:S247">
    <cfRule type="cellIs" dxfId="504" priority="29" operator="equal">
      <formula>$S$176</formula>
    </cfRule>
    <cfRule type="cellIs" dxfId="503" priority="30" operator="equal">
      <formula>$S$212</formula>
    </cfRule>
  </conditionalFormatting>
  <conditionalFormatting sqref="S221:S223 S233:S235">
    <cfRule type="cellIs" dxfId="502" priority="31" operator="equal">
      <formula>$S$221</formula>
    </cfRule>
  </conditionalFormatting>
  <conditionalFormatting sqref="V29:V37 V221">
    <cfRule type="cellIs" dxfId="501" priority="72" operator="equal">
      <formula>"Detained"</formula>
    </cfRule>
    <cfRule type="cellIs" dxfId="500" priority="73" operator="equal">
      <formula>"Promoted"</formula>
    </cfRule>
    <cfRule type="cellIs" dxfId="499" priority="74" operator="equal">
      <formula>"Incomplete"</formula>
    </cfRule>
  </conditionalFormatting>
  <conditionalFormatting sqref="V62:V70">
    <cfRule type="cellIs" dxfId="498" priority="27" operator="equal">
      <formula>"Incomplete"</formula>
    </cfRule>
    <cfRule type="cellIs" dxfId="497" priority="25" operator="equal">
      <formula>"Detained"</formula>
    </cfRule>
    <cfRule type="cellIs" dxfId="496" priority="26" operator="equal">
      <formula>"Promoted"</formula>
    </cfRule>
  </conditionalFormatting>
  <conditionalFormatting sqref="V95:V109">
    <cfRule type="cellIs" dxfId="495" priority="23" operator="equal">
      <formula>"Promoted"</formula>
    </cfRule>
    <cfRule type="cellIs" dxfId="494" priority="22" operator="equal">
      <formula>"Detained"</formula>
    </cfRule>
    <cfRule type="cellIs" dxfId="493" priority="24" operator="equal">
      <formula>"Incomplete"</formula>
    </cfRule>
  </conditionalFormatting>
  <conditionalFormatting sqref="V128:V136">
    <cfRule type="cellIs" dxfId="492" priority="19" operator="equal">
      <formula>"Detained"</formula>
    </cfRule>
    <cfRule type="cellIs" dxfId="491" priority="21" operator="equal">
      <formula>"Incomplete"</formula>
    </cfRule>
    <cfRule type="cellIs" dxfId="490" priority="20" operator="equal">
      <formula>"Promoted"</formula>
    </cfRule>
  </conditionalFormatting>
  <conditionalFormatting sqref="V161:V169">
    <cfRule type="cellIs" dxfId="489" priority="16" operator="equal">
      <formula>"Detained"</formula>
    </cfRule>
    <cfRule type="cellIs" dxfId="488" priority="17" operator="equal">
      <formula>"Promoted"</formula>
    </cfRule>
    <cfRule type="cellIs" dxfId="487" priority="18" operator="equal">
      <formula>"Incomplete"</formula>
    </cfRule>
  </conditionalFormatting>
  <conditionalFormatting sqref="V194:V202">
    <cfRule type="cellIs" dxfId="486" priority="13" operator="equal">
      <formula>"Detained"</formula>
    </cfRule>
    <cfRule type="cellIs" dxfId="485" priority="14" operator="equal">
      <formula>"Promoted"</formula>
    </cfRule>
    <cfRule type="cellIs" dxfId="484" priority="15" operator="equal">
      <formula>"Incomplete"</formula>
    </cfRule>
  </conditionalFormatting>
  <conditionalFormatting sqref="V224:V232">
    <cfRule type="cellIs" dxfId="483" priority="10" operator="equal">
      <formula>"Detained"</formula>
    </cfRule>
    <cfRule type="cellIs" dxfId="482" priority="11" operator="equal">
      <formula>"Promoted"</formula>
    </cfRule>
    <cfRule type="cellIs" dxfId="481" priority="12" operator="equal">
      <formula>"Incomplete"</formula>
    </cfRule>
  </conditionalFormatting>
  <conditionalFormatting sqref="V248:V253">
    <cfRule type="cellIs" dxfId="480" priority="39" operator="equal">
      <formula>"Detained"</formula>
    </cfRule>
    <cfRule type="cellIs" dxfId="479" priority="40" operator="equal">
      <formula>"Promoted"</formula>
    </cfRule>
    <cfRule type="cellIs" dxfId="478" priority="41" operator="equal">
      <formula>"Incomplete"</formula>
    </cfRule>
  </conditionalFormatting>
  <printOptions horizontalCentered="1" verticalCentered="1"/>
  <pageMargins left="0" right="0" top="0" bottom="0" header="0" footer="0"/>
  <pageSetup paperSize="9" scale="87" orientation="landscape" horizontalDpi="4294967295" verticalDpi="4294967295" r:id="rId1"/>
  <rowBreaks count="8" manualBreakCount="8">
    <brk id="33" min="1" max="41" man="1"/>
    <brk id="66" min="1" max="41" man="1"/>
    <brk id="99" min="1" max="41" man="1"/>
    <brk id="132" min="1" max="41" man="1"/>
    <brk id="165" min="1" max="41" man="1"/>
    <brk id="198" min="1" max="41" man="1"/>
    <brk id="228" min="1" max="41" man="1"/>
    <brk id="253" min="1" max="41" man="1"/>
  </rowBreaks>
  <colBreaks count="1" manualBreakCount="1">
    <brk id="1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P1207"/>
  <sheetViews>
    <sheetView showZeros="0" zoomScaleSheetLayoutView="100" workbookViewId="0">
      <selection activeCell="Y14" sqref="Y14"/>
    </sheetView>
  </sheetViews>
  <sheetFormatPr defaultColWidth="8.85546875" defaultRowHeight="12"/>
  <cols>
    <col min="1" max="1" width="8.85546875" style="16"/>
    <col min="2" max="2" width="4.42578125" style="17" bestFit="1" customWidth="1"/>
    <col min="3" max="3" width="7.28515625" style="17" hidden="1" customWidth="1"/>
    <col min="4" max="4" width="25.85546875" style="14" customWidth="1"/>
    <col min="5" max="5" width="4.140625" style="14" customWidth="1"/>
    <col min="6" max="6" width="4.85546875" style="14" customWidth="1"/>
    <col min="7" max="7" width="4.7109375" style="14" bestFit="1" customWidth="1"/>
    <col min="8" max="8" width="8.28515625" style="14" bestFit="1" customWidth="1"/>
    <col min="9" max="9" width="7.28515625" style="14" bestFit="1" customWidth="1"/>
    <col min="10" max="10" width="6.5703125" style="14" bestFit="1" customWidth="1"/>
    <col min="11" max="11" width="7.28515625" style="14" bestFit="1" customWidth="1"/>
    <col min="12" max="12" width="5.28515625" style="14" customWidth="1"/>
    <col min="13" max="13" width="10.42578125" style="14" customWidth="1"/>
    <col min="14" max="15" width="5.42578125" style="14" customWidth="1"/>
    <col min="16" max="16" width="6.5703125" style="14" bestFit="1" customWidth="1"/>
    <col min="17" max="17" width="6.5703125" style="14" customWidth="1"/>
    <col min="18" max="18" width="5.42578125" style="14" bestFit="1" customWidth="1"/>
    <col min="19" max="19" width="9.85546875" style="14" customWidth="1"/>
    <col min="20" max="23" width="8.85546875" style="16" hidden="1" customWidth="1"/>
    <col min="24" max="26" width="8.85546875" style="16" customWidth="1"/>
    <col min="27" max="37" width="8.85546875" style="16"/>
    <col min="38" max="16384" width="8.85546875" style="14"/>
  </cols>
  <sheetData>
    <row r="1" spans="1:37" s="33" customFormat="1" ht="14.25">
      <c r="B1" s="34"/>
      <c r="C1" s="34"/>
      <c r="D1" s="42" t="str">
        <f>'S1'!D1</f>
        <v>Selam</v>
      </c>
      <c r="E1" s="33" t="str">
        <f>'S1'!E1</f>
        <v>Elementary and Middel School</v>
      </c>
      <c r="M1" s="33" t="s">
        <v>53</v>
      </c>
    </row>
    <row r="2" spans="1:37" s="26" customFormat="1" ht="12.75">
      <c r="B2" s="24"/>
      <c r="C2" s="24"/>
      <c r="H2" s="26" t="str">
        <f>'S1'!G2</f>
        <v>Grade</v>
      </c>
      <c r="K2" s="26" t="str">
        <f>'S1'!J2</f>
        <v>Section</v>
      </c>
    </row>
    <row r="3" spans="1:37" s="142" customFormat="1" ht="18" customHeight="1">
      <c r="A3" s="29"/>
      <c r="B3" s="262" t="str">
        <f>'S1'!B3:B4</f>
        <v>NO.</v>
      </c>
      <c r="C3" s="263" t="s">
        <v>19</v>
      </c>
      <c r="D3" s="262" t="str">
        <f>'S1'!D3:D4</f>
        <v>Students Name</v>
      </c>
      <c r="E3" s="262" t="str">
        <f>'S1'!E3:E4</f>
        <v>Sex</v>
      </c>
      <c r="F3" s="262" t="str">
        <f>'S1'!F3:F4</f>
        <v>Age</v>
      </c>
      <c r="G3" s="263" t="s">
        <v>17</v>
      </c>
      <c r="H3" s="262" t="s">
        <v>4</v>
      </c>
      <c r="I3" s="262"/>
      <c r="J3" s="262"/>
      <c r="K3" s="262"/>
      <c r="L3" s="262"/>
      <c r="M3" s="262"/>
      <c r="N3" s="262"/>
      <c r="O3" s="262"/>
      <c r="P3" s="262" t="s">
        <v>5</v>
      </c>
      <c r="Q3" s="262" t="s">
        <v>18</v>
      </c>
      <c r="R3" s="262" t="s">
        <v>6</v>
      </c>
      <c r="S3" s="269" t="s">
        <v>16</v>
      </c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</row>
    <row r="4" spans="1:37" s="142" customFormat="1" ht="18" customHeight="1">
      <c r="A4" s="29"/>
      <c r="B4" s="262"/>
      <c r="C4" s="265"/>
      <c r="D4" s="262"/>
      <c r="E4" s="262"/>
      <c r="F4" s="262"/>
      <c r="G4" s="265"/>
      <c r="H4" s="136" t="s">
        <v>93</v>
      </c>
      <c r="I4" s="136" t="s">
        <v>94</v>
      </c>
      <c r="J4" s="136" t="s">
        <v>95</v>
      </c>
      <c r="K4" s="136" t="s">
        <v>10</v>
      </c>
      <c r="L4" s="136" t="s">
        <v>80</v>
      </c>
      <c r="M4" s="136" t="s">
        <v>96</v>
      </c>
      <c r="N4" s="136" t="s">
        <v>12</v>
      </c>
      <c r="O4" s="136" t="s">
        <v>11</v>
      </c>
      <c r="P4" s="262"/>
      <c r="Q4" s="262"/>
      <c r="R4" s="262"/>
      <c r="S4" s="26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</row>
    <row r="5" spans="1:37" s="142" customFormat="1" ht="18" customHeight="1">
      <c r="A5" s="29"/>
      <c r="B5" s="262">
        <v>1</v>
      </c>
      <c r="C5" s="266">
        <f>'S1'!C5</f>
        <v>0</v>
      </c>
      <c r="D5" s="270" t="str">
        <f>Ave!C5</f>
        <v>ሀኒፋ አብዱረህማን አረጋ</v>
      </c>
      <c r="E5" s="270" t="str">
        <f>'S1'!E5</f>
        <v>F</v>
      </c>
      <c r="F5" s="270">
        <f>'S1'!F5</f>
        <v>7</v>
      </c>
      <c r="G5" s="136" t="s">
        <v>88</v>
      </c>
      <c r="H5" s="136">
        <f>'S1'!G5</f>
        <v>99</v>
      </c>
      <c r="I5" s="136">
        <f>'S1'!H5</f>
        <v>100</v>
      </c>
      <c r="J5" s="136">
        <f>'S1'!I5</f>
        <v>97</v>
      </c>
      <c r="K5" s="136">
        <f>'S1'!J5</f>
        <v>97</v>
      </c>
      <c r="L5" s="136">
        <f>'S1'!K5</f>
        <v>100</v>
      </c>
      <c r="M5" s="136">
        <f>'S1'!L5</f>
        <v>96</v>
      </c>
      <c r="N5" s="136">
        <f>'S1'!M5</f>
        <v>100</v>
      </c>
      <c r="O5" s="136">
        <f>'S1'!N5</f>
        <v>91</v>
      </c>
      <c r="P5" s="136">
        <f>'S1'!P5</f>
        <v>780</v>
      </c>
      <c r="Q5" s="136">
        <f>'S1'!Q5</f>
        <v>97.5</v>
      </c>
      <c r="R5" s="136">
        <f>'S1'!R5</f>
        <v>2</v>
      </c>
      <c r="S5" s="269" t="str">
        <f>Ave!Q5</f>
        <v>ተዛውራለች</v>
      </c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</row>
    <row r="6" spans="1:37" s="142" customFormat="1" ht="18" customHeight="1">
      <c r="A6" s="29"/>
      <c r="B6" s="262"/>
      <c r="C6" s="267"/>
      <c r="D6" s="270"/>
      <c r="E6" s="270"/>
      <c r="F6" s="270"/>
      <c r="G6" s="136" t="s">
        <v>89</v>
      </c>
      <c r="H6" s="136">
        <f>'S2'!G5</f>
        <v>100</v>
      </c>
      <c r="I6" s="136">
        <f>'S2'!H5</f>
        <v>100</v>
      </c>
      <c r="J6" s="136">
        <f>'S2'!I5</f>
        <v>98</v>
      </c>
      <c r="K6" s="136">
        <f>'S2'!J5</f>
        <v>99</v>
      </c>
      <c r="L6" s="136">
        <f>'S2'!K5</f>
        <v>96</v>
      </c>
      <c r="M6" s="136">
        <f>'S2'!L5</f>
        <v>93</v>
      </c>
      <c r="N6" s="136">
        <f>'S2'!M5</f>
        <v>100</v>
      </c>
      <c r="O6" s="136">
        <f>'S2'!N5</f>
        <v>99</v>
      </c>
      <c r="P6" s="136">
        <f>'S2'!P5</f>
        <v>785</v>
      </c>
      <c r="Q6" s="136">
        <f>'S2'!Q5</f>
        <v>98.125</v>
      </c>
      <c r="R6" s="136">
        <f>'S2'!R5</f>
        <v>1</v>
      </c>
      <c r="S6" s="26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</row>
    <row r="7" spans="1:37" s="29" customFormat="1" ht="18" customHeight="1">
      <c r="B7" s="262"/>
      <c r="C7" s="268"/>
      <c r="D7" s="270"/>
      <c r="E7" s="270"/>
      <c r="F7" s="270"/>
      <c r="G7" s="137" t="s">
        <v>18</v>
      </c>
      <c r="H7" s="137">
        <f>Ave!F5</f>
        <v>99.5</v>
      </c>
      <c r="I7" s="137">
        <f>Ave!G5</f>
        <v>100</v>
      </c>
      <c r="J7" s="137">
        <f>Ave!H5</f>
        <v>97.5</v>
      </c>
      <c r="K7" s="137">
        <f>Ave!I5</f>
        <v>98</v>
      </c>
      <c r="L7" s="137">
        <f>Ave!J5</f>
        <v>98</v>
      </c>
      <c r="M7" s="137">
        <f>Ave!K5</f>
        <v>94.5</v>
      </c>
      <c r="N7" s="137">
        <f>Ave!L5</f>
        <v>100</v>
      </c>
      <c r="O7" s="137">
        <f>Ave!M5</f>
        <v>95</v>
      </c>
      <c r="P7" s="137">
        <f>Ave!N5</f>
        <v>782.5</v>
      </c>
      <c r="Q7" s="137">
        <f>Ave!O5</f>
        <v>97.8125</v>
      </c>
      <c r="R7" s="137">
        <f>Ave!P5</f>
        <v>1</v>
      </c>
      <c r="S7" s="269"/>
    </row>
    <row r="8" spans="1:37" s="1" customFormat="1" ht="15" customHeight="1"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1"/>
      <c r="T8" s="41"/>
      <c r="U8" s="152"/>
      <c r="V8" s="153"/>
    </row>
    <row r="9" spans="1:37" s="1" customFormat="1" ht="15" customHeight="1">
      <c r="B9" s="242" t="s">
        <v>71</v>
      </c>
      <c r="C9" s="242"/>
      <c r="D9" s="242"/>
      <c r="E9" s="242"/>
      <c r="F9" s="233" t="s">
        <v>72</v>
      </c>
      <c r="G9" s="233"/>
      <c r="H9" s="233"/>
      <c r="I9" s="233"/>
      <c r="J9" s="233"/>
      <c r="K9" s="233"/>
      <c r="L9" s="233"/>
      <c r="M9" s="233"/>
      <c r="N9" s="234" t="s">
        <v>73</v>
      </c>
      <c r="O9" s="234"/>
      <c r="P9" s="234"/>
      <c r="Q9" s="234"/>
      <c r="R9" s="234"/>
      <c r="S9" s="234"/>
      <c r="T9" s="234"/>
      <c r="U9" s="234"/>
      <c r="V9" s="234"/>
    </row>
    <row r="10" spans="1:37" s="1" customFormat="1" ht="15" customHeight="1">
      <c r="B10" s="233" t="s">
        <v>74</v>
      </c>
      <c r="C10" s="233"/>
      <c r="D10" s="233"/>
      <c r="E10" s="233"/>
      <c r="F10" s="233"/>
      <c r="G10" s="233"/>
      <c r="H10" s="233"/>
      <c r="I10" s="233"/>
      <c r="J10" s="233"/>
      <c r="K10" s="233"/>
      <c r="L10" s="233"/>
      <c r="M10" s="233"/>
      <c r="N10" s="49" t="s">
        <v>92</v>
      </c>
      <c r="O10" s="49"/>
      <c r="P10" s="49"/>
      <c r="Q10" s="49"/>
      <c r="R10" s="49"/>
      <c r="S10" s="49"/>
      <c r="T10" s="49"/>
      <c r="U10" s="49"/>
      <c r="V10" s="49"/>
    </row>
    <row r="11" spans="1:37" s="1" customFormat="1" ht="15" customHeight="1">
      <c r="B11" s="233" t="s">
        <v>74</v>
      </c>
      <c r="C11" s="233"/>
      <c r="D11" s="233"/>
      <c r="E11" s="233"/>
      <c r="F11" s="233"/>
      <c r="G11" s="233"/>
      <c r="H11" s="233"/>
      <c r="I11" s="233"/>
      <c r="J11" s="233"/>
      <c r="K11" s="233"/>
      <c r="L11" s="233"/>
      <c r="M11" s="233"/>
      <c r="N11" s="41"/>
      <c r="O11" s="41"/>
      <c r="P11" s="41"/>
      <c r="Q11" s="41"/>
      <c r="R11" s="41"/>
      <c r="S11" s="41"/>
      <c r="T11" s="41"/>
      <c r="U11" s="152"/>
      <c r="V11" s="153"/>
    </row>
    <row r="12" spans="1:37" s="1" customFormat="1" ht="15" customHeight="1"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234" t="s">
        <v>75</v>
      </c>
      <c r="O12" s="234"/>
      <c r="P12" s="234"/>
      <c r="Q12" s="234"/>
      <c r="R12" s="234"/>
      <c r="S12" s="234"/>
      <c r="T12" s="234"/>
      <c r="U12" s="234"/>
      <c r="V12" s="234"/>
    </row>
    <row r="13" spans="1:37" s="1" customFormat="1" ht="15" customHeight="1">
      <c r="B13" s="235" t="s">
        <v>76</v>
      </c>
      <c r="C13" s="235"/>
      <c r="D13" s="235"/>
      <c r="E13" s="235"/>
      <c r="F13" s="235"/>
      <c r="G13" s="235"/>
      <c r="H13" s="235"/>
      <c r="I13" s="235"/>
      <c r="J13" s="235"/>
      <c r="K13" s="235"/>
      <c r="L13" s="235"/>
      <c r="M13" s="235"/>
      <c r="N13" s="41"/>
      <c r="O13" s="41"/>
      <c r="P13" s="41"/>
      <c r="Q13" s="41"/>
      <c r="R13" s="41"/>
      <c r="S13" s="41"/>
      <c r="T13" s="41"/>
      <c r="U13" s="152"/>
      <c r="V13" s="153"/>
    </row>
    <row r="14" spans="1:37" s="1" customFormat="1" ht="15" customHeight="1"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152"/>
      <c r="V14" s="153"/>
    </row>
    <row r="15" spans="1:37" s="1" customFormat="1" ht="15" customHeight="1">
      <c r="B15" s="235" t="s">
        <v>77</v>
      </c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41"/>
      <c r="O15" s="41"/>
      <c r="P15" s="41"/>
      <c r="Q15" s="41"/>
      <c r="R15" s="41"/>
      <c r="S15" s="41"/>
      <c r="T15" s="41"/>
      <c r="U15" s="152"/>
      <c r="V15" s="153"/>
    </row>
    <row r="16" spans="1:37" s="1" customFormat="1" ht="15" customHeight="1"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1"/>
      <c r="O16" s="41"/>
      <c r="P16" s="41"/>
      <c r="Q16" s="41"/>
      <c r="R16" s="41"/>
      <c r="S16" s="41"/>
      <c r="T16" s="41"/>
      <c r="U16" s="152"/>
      <c r="V16" s="153"/>
    </row>
    <row r="17" spans="1:37" s="1" customFormat="1" ht="15" customHeight="1"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1"/>
      <c r="O17" s="41"/>
      <c r="P17" s="41"/>
      <c r="Q17" s="41"/>
      <c r="R17" s="41"/>
      <c r="S17" s="41"/>
      <c r="T17" s="41"/>
      <c r="U17" s="152"/>
      <c r="V17" s="153"/>
    </row>
    <row r="18" spans="1:37" s="1" customFormat="1" ht="15" customHeight="1"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1"/>
      <c r="O18" s="41"/>
      <c r="P18" s="41"/>
      <c r="Q18" s="41"/>
      <c r="R18" s="41"/>
      <c r="S18" s="41"/>
      <c r="T18" s="41"/>
      <c r="U18" s="152"/>
      <c r="V18" s="153"/>
    </row>
    <row r="19" spans="1:37" s="1" customFormat="1" ht="15" customHeight="1"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1"/>
      <c r="O19" s="41"/>
      <c r="P19" s="41"/>
      <c r="Q19" s="41"/>
      <c r="R19" s="41"/>
      <c r="S19" s="41"/>
      <c r="T19" s="41"/>
      <c r="U19" s="152"/>
      <c r="V19" s="153"/>
    </row>
    <row r="20" spans="1:37" s="46" customFormat="1" ht="15" customHeight="1">
      <c r="B20" s="47"/>
      <c r="C20" s="47"/>
      <c r="D20" s="48" t="s">
        <v>20</v>
      </c>
      <c r="E20" s="46" t="s">
        <v>78</v>
      </c>
      <c r="M20" s="46" t="s">
        <v>53</v>
      </c>
      <c r="V20" s="154"/>
    </row>
    <row r="21" spans="1:37" s="46" customFormat="1" ht="15" customHeight="1">
      <c r="B21" s="47"/>
      <c r="C21" s="47"/>
      <c r="D21" s="48"/>
      <c r="E21" s="50"/>
      <c r="F21" s="50"/>
      <c r="G21" s="50"/>
      <c r="H21" s="50" t="s">
        <v>22</v>
      </c>
      <c r="I21" s="50"/>
      <c r="J21" s="50"/>
      <c r="K21" s="46" t="s">
        <v>23</v>
      </c>
      <c r="V21" s="154"/>
    </row>
    <row r="22" spans="1:37" s="140" customFormat="1" ht="18" customHeight="1">
      <c r="B22" s="239" t="s">
        <v>0</v>
      </c>
      <c r="C22" s="137"/>
      <c r="D22" s="239" t="s">
        <v>1</v>
      </c>
      <c r="E22" s="239" t="s">
        <v>2</v>
      </c>
      <c r="F22" s="239" t="s">
        <v>3</v>
      </c>
      <c r="G22" s="239" t="s">
        <v>17</v>
      </c>
      <c r="H22" s="236" t="s">
        <v>4</v>
      </c>
      <c r="I22" s="237"/>
      <c r="J22" s="237"/>
      <c r="K22" s="237"/>
      <c r="L22" s="237"/>
      <c r="M22" s="237"/>
      <c r="N22" s="237"/>
      <c r="O22" s="238"/>
      <c r="P22" s="239" t="s">
        <v>26</v>
      </c>
      <c r="Q22" s="239" t="s">
        <v>18</v>
      </c>
      <c r="R22" s="239" t="s">
        <v>6</v>
      </c>
      <c r="S22" s="241" t="s">
        <v>16</v>
      </c>
      <c r="T22" s="155"/>
      <c r="U22" s="155"/>
      <c r="V22" s="156"/>
    </row>
    <row r="23" spans="1:37" s="140" customFormat="1" ht="18" customHeight="1">
      <c r="B23" s="240"/>
      <c r="C23" s="137"/>
      <c r="D23" s="240"/>
      <c r="E23" s="240"/>
      <c r="F23" s="240"/>
      <c r="G23" s="240"/>
      <c r="H23" s="136" t="s">
        <v>93</v>
      </c>
      <c r="I23" s="136" t="s">
        <v>94</v>
      </c>
      <c r="J23" s="136" t="s">
        <v>95</v>
      </c>
      <c r="K23" s="136" t="s">
        <v>10</v>
      </c>
      <c r="L23" s="136" t="s">
        <v>80</v>
      </c>
      <c r="M23" s="136" t="s">
        <v>96</v>
      </c>
      <c r="N23" s="136" t="s">
        <v>12</v>
      </c>
      <c r="O23" s="136" t="s">
        <v>11</v>
      </c>
      <c r="P23" s="240"/>
      <c r="Q23" s="240"/>
      <c r="R23" s="240"/>
      <c r="S23" s="241"/>
      <c r="T23" s="155"/>
      <c r="U23" s="155"/>
      <c r="V23" s="156"/>
    </row>
    <row r="24" spans="1:37" s="142" customFormat="1" ht="18" customHeight="1">
      <c r="A24" s="29"/>
      <c r="B24" s="262">
        <v>2</v>
      </c>
      <c r="C24" s="266">
        <f>'S1'!C6</f>
        <v>0</v>
      </c>
      <c r="D24" s="266" t="str">
        <f>Ave!C6</f>
        <v>ሀያት አህመድ ጌታሁን</v>
      </c>
      <c r="E24" s="270" t="str">
        <f>'S1'!E6</f>
        <v>F</v>
      </c>
      <c r="F24" s="270">
        <f>'S1'!F6</f>
        <v>7</v>
      </c>
      <c r="G24" s="136" t="s">
        <v>88</v>
      </c>
      <c r="H24" s="136">
        <f>'S1'!G6</f>
        <v>62</v>
      </c>
      <c r="I24" s="136">
        <f>'S1'!H6</f>
        <v>80</v>
      </c>
      <c r="J24" s="136">
        <f>'S1'!I6</f>
        <v>65</v>
      </c>
      <c r="K24" s="136">
        <f>'S1'!J6</f>
        <v>58</v>
      </c>
      <c r="L24" s="136">
        <f>'S1'!K6</f>
        <v>61</v>
      </c>
      <c r="M24" s="136">
        <f>'S1'!L6</f>
        <v>75</v>
      </c>
      <c r="N24" s="136">
        <f>'S1'!M6</f>
        <v>80</v>
      </c>
      <c r="O24" s="136">
        <f>'S1'!N6</f>
        <v>85</v>
      </c>
      <c r="P24" s="136">
        <f>'S1'!P6</f>
        <v>566</v>
      </c>
      <c r="Q24" s="136">
        <f>'S1'!Q6</f>
        <v>70.75</v>
      </c>
      <c r="R24" s="136">
        <f>'S1'!R6</f>
        <v>34</v>
      </c>
      <c r="S24" s="269" t="str">
        <f>Ave!Q6</f>
        <v>ተዛውራለች</v>
      </c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</row>
    <row r="25" spans="1:37" s="142" customFormat="1" ht="18" customHeight="1">
      <c r="A25" s="29"/>
      <c r="B25" s="262"/>
      <c r="C25" s="267"/>
      <c r="D25" s="267"/>
      <c r="E25" s="270"/>
      <c r="F25" s="270"/>
      <c r="G25" s="136" t="s">
        <v>89</v>
      </c>
      <c r="H25" s="136">
        <f>'S2'!G6</f>
        <v>63</v>
      </c>
      <c r="I25" s="136">
        <f>'S2'!H6</f>
        <v>64</v>
      </c>
      <c r="J25" s="136">
        <f>'S2'!I6</f>
        <v>62</v>
      </c>
      <c r="K25" s="136">
        <f>'S2'!J6</f>
        <v>62</v>
      </c>
      <c r="L25" s="136">
        <f>'S2'!K6</f>
        <v>72</v>
      </c>
      <c r="M25" s="136">
        <f>'S2'!L6</f>
        <v>67</v>
      </c>
      <c r="N25" s="136">
        <f>'S2'!M6</f>
        <v>85</v>
      </c>
      <c r="O25" s="136">
        <f>'S2'!N6</f>
        <v>89</v>
      </c>
      <c r="P25" s="136">
        <f>'S2'!P6</f>
        <v>564</v>
      </c>
      <c r="Q25" s="136">
        <f>'S2'!Q6</f>
        <v>70.5</v>
      </c>
      <c r="R25" s="136">
        <f>'S2'!R6</f>
        <v>26</v>
      </c>
      <c r="S25" s="26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</row>
    <row r="26" spans="1:37" s="29" customFormat="1" ht="18" customHeight="1">
      <c r="B26" s="262"/>
      <c r="C26" s="268"/>
      <c r="D26" s="268"/>
      <c r="E26" s="270"/>
      <c r="F26" s="270"/>
      <c r="G26" s="137" t="s">
        <v>18</v>
      </c>
      <c r="H26" s="137">
        <f>Ave!F6</f>
        <v>62.5</v>
      </c>
      <c r="I26" s="137">
        <f>Ave!G6</f>
        <v>72</v>
      </c>
      <c r="J26" s="137">
        <f>Ave!H6</f>
        <v>63.5</v>
      </c>
      <c r="K26" s="137">
        <f>Ave!I6</f>
        <v>60</v>
      </c>
      <c r="L26" s="137">
        <f>Ave!J6</f>
        <v>66.5</v>
      </c>
      <c r="M26" s="137">
        <f>Ave!K6</f>
        <v>71</v>
      </c>
      <c r="N26" s="137">
        <f>Ave!L6</f>
        <v>82.5</v>
      </c>
      <c r="O26" s="137">
        <f>Ave!M6</f>
        <v>87</v>
      </c>
      <c r="P26" s="137">
        <f>Ave!N6</f>
        <v>565</v>
      </c>
      <c r="Q26" s="137">
        <f>Ave!O6</f>
        <v>70.625</v>
      </c>
      <c r="R26" s="137">
        <f>Ave!P6</f>
        <v>30</v>
      </c>
      <c r="S26" s="269"/>
    </row>
    <row r="27" spans="1:37" s="1" customFormat="1" ht="15" customHeight="1"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1"/>
      <c r="T27" s="41"/>
      <c r="U27" s="152"/>
      <c r="V27" s="153"/>
    </row>
    <row r="28" spans="1:37" s="1" customFormat="1" ht="15" customHeight="1">
      <c r="B28" s="242" t="s">
        <v>71</v>
      </c>
      <c r="C28" s="242"/>
      <c r="D28" s="242"/>
      <c r="E28" s="242"/>
      <c r="F28" s="233" t="s">
        <v>72</v>
      </c>
      <c r="G28" s="233"/>
      <c r="H28" s="233"/>
      <c r="I28" s="233"/>
      <c r="J28" s="233"/>
      <c r="K28" s="233"/>
      <c r="L28" s="233"/>
      <c r="M28" s="233"/>
      <c r="N28" s="234" t="s">
        <v>73</v>
      </c>
      <c r="O28" s="234"/>
      <c r="P28" s="234"/>
      <c r="Q28" s="234"/>
      <c r="R28" s="234"/>
      <c r="S28" s="234"/>
      <c r="T28" s="234"/>
      <c r="U28" s="234"/>
      <c r="V28" s="234"/>
    </row>
    <row r="29" spans="1:37" s="1" customFormat="1" ht="15" customHeight="1">
      <c r="B29" s="233" t="s">
        <v>74</v>
      </c>
      <c r="C29" s="233"/>
      <c r="D29" s="233"/>
      <c r="E29" s="233"/>
      <c r="F29" s="233"/>
      <c r="G29" s="233"/>
      <c r="H29" s="233"/>
      <c r="I29" s="233"/>
      <c r="J29" s="233"/>
      <c r="K29" s="233"/>
      <c r="L29" s="233"/>
      <c r="M29" s="233"/>
      <c r="N29" s="49" t="s">
        <v>79</v>
      </c>
      <c r="O29" s="49"/>
      <c r="P29" s="49"/>
      <c r="Q29" s="49"/>
      <c r="R29" s="49"/>
      <c r="S29" s="49"/>
      <c r="T29" s="49"/>
      <c r="U29" s="49"/>
      <c r="V29" s="49"/>
    </row>
    <row r="30" spans="1:37" s="1" customFormat="1" ht="15" customHeight="1">
      <c r="B30" s="233" t="s">
        <v>74</v>
      </c>
      <c r="C30" s="233"/>
      <c r="D30" s="233"/>
      <c r="E30" s="233"/>
      <c r="F30" s="233"/>
      <c r="G30" s="233"/>
      <c r="H30" s="233"/>
      <c r="I30" s="233"/>
      <c r="J30" s="233"/>
      <c r="K30" s="233"/>
      <c r="L30" s="233"/>
      <c r="M30" s="233"/>
      <c r="N30" s="41"/>
      <c r="O30" s="41"/>
      <c r="P30" s="41"/>
      <c r="Q30" s="41"/>
      <c r="R30" s="41"/>
      <c r="S30" s="41"/>
      <c r="T30" s="41"/>
      <c r="U30" s="152"/>
      <c r="V30" s="153"/>
    </row>
    <row r="31" spans="1:37" s="1" customFormat="1" ht="15" customHeight="1"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234" t="s">
        <v>75</v>
      </c>
      <c r="O31" s="234"/>
      <c r="P31" s="234"/>
      <c r="Q31" s="234"/>
      <c r="R31" s="234"/>
      <c r="S31" s="234"/>
      <c r="T31" s="234"/>
      <c r="U31" s="234"/>
      <c r="V31" s="234"/>
    </row>
    <row r="32" spans="1:37" s="1" customFormat="1" ht="15" customHeight="1">
      <c r="B32" s="235" t="s">
        <v>76</v>
      </c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41"/>
      <c r="O32" s="41"/>
      <c r="P32" s="41"/>
      <c r="Q32" s="41"/>
      <c r="R32" s="41"/>
      <c r="S32" s="41"/>
      <c r="T32" s="41"/>
      <c r="U32" s="152"/>
      <c r="V32" s="153"/>
    </row>
    <row r="33" spans="1:37" s="1" customFormat="1" ht="15" customHeight="1"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152"/>
      <c r="V33" s="153"/>
    </row>
    <row r="34" spans="1:37" s="1" customFormat="1" ht="15" customHeight="1">
      <c r="B34" s="235" t="s">
        <v>77</v>
      </c>
      <c r="C34" s="235"/>
      <c r="D34" s="235"/>
      <c r="E34" s="235"/>
      <c r="F34" s="235"/>
      <c r="G34" s="235"/>
      <c r="H34" s="235"/>
      <c r="I34" s="235"/>
      <c r="J34" s="235"/>
      <c r="K34" s="235"/>
      <c r="L34" s="235"/>
      <c r="M34" s="235"/>
      <c r="N34" s="41"/>
      <c r="O34" s="41"/>
      <c r="P34" s="41"/>
      <c r="Q34" s="41"/>
      <c r="R34" s="41"/>
      <c r="S34" s="41"/>
      <c r="T34" s="41"/>
      <c r="U34" s="152"/>
      <c r="V34" s="153"/>
    </row>
    <row r="35" spans="1:37" s="1" customFormat="1" ht="15" customHeight="1"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1"/>
      <c r="O35" s="41"/>
      <c r="P35" s="41"/>
      <c r="Q35" s="41"/>
      <c r="R35" s="41"/>
      <c r="S35" s="41"/>
      <c r="T35" s="41"/>
      <c r="U35" s="152"/>
      <c r="V35" s="153"/>
    </row>
    <row r="36" spans="1:37" s="1" customFormat="1" ht="15" customHeight="1"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1"/>
      <c r="O36" s="41"/>
      <c r="P36" s="41"/>
      <c r="Q36" s="41"/>
      <c r="R36" s="41"/>
      <c r="S36" s="41"/>
      <c r="T36" s="41"/>
      <c r="U36" s="152"/>
      <c r="V36" s="153"/>
    </row>
    <row r="37" spans="1:37" s="46" customFormat="1" ht="15" customHeight="1">
      <c r="B37" s="47"/>
      <c r="C37" s="47"/>
      <c r="D37" s="48" t="s">
        <v>20</v>
      </c>
      <c r="E37" s="46" t="s">
        <v>78</v>
      </c>
      <c r="M37" s="46" t="s">
        <v>53</v>
      </c>
      <c r="V37" s="154"/>
    </row>
    <row r="38" spans="1:37" s="46" customFormat="1" ht="15" customHeight="1">
      <c r="B38" s="47"/>
      <c r="C38" s="47"/>
      <c r="D38" s="48"/>
      <c r="E38" s="50"/>
      <c r="F38" s="50"/>
      <c r="G38" s="50"/>
      <c r="H38" s="50" t="s">
        <v>22</v>
      </c>
      <c r="I38" s="50"/>
      <c r="J38" s="50"/>
      <c r="K38" s="46" t="s">
        <v>23</v>
      </c>
      <c r="V38" s="154"/>
    </row>
    <row r="39" spans="1:37" s="140" customFormat="1" ht="18" customHeight="1">
      <c r="B39" s="239" t="s">
        <v>0</v>
      </c>
      <c r="C39" s="137"/>
      <c r="D39" s="239" t="s">
        <v>1</v>
      </c>
      <c r="E39" s="239" t="s">
        <v>2</v>
      </c>
      <c r="F39" s="239" t="s">
        <v>3</v>
      </c>
      <c r="G39" s="239" t="s">
        <v>17</v>
      </c>
      <c r="H39" s="236" t="s">
        <v>4</v>
      </c>
      <c r="I39" s="237"/>
      <c r="J39" s="237"/>
      <c r="K39" s="237"/>
      <c r="L39" s="237"/>
      <c r="M39" s="237"/>
      <c r="N39" s="237"/>
      <c r="O39" s="238"/>
      <c r="P39" s="239" t="s">
        <v>26</v>
      </c>
      <c r="Q39" s="239" t="s">
        <v>18</v>
      </c>
      <c r="R39" s="239" t="s">
        <v>6</v>
      </c>
      <c r="S39" s="241" t="s">
        <v>16</v>
      </c>
      <c r="T39" s="155"/>
      <c r="U39" s="155"/>
      <c r="V39" s="156"/>
    </row>
    <row r="40" spans="1:37" s="140" customFormat="1" ht="18" customHeight="1">
      <c r="B40" s="240"/>
      <c r="C40" s="137"/>
      <c r="D40" s="240"/>
      <c r="E40" s="240"/>
      <c r="F40" s="240"/>
      <c r="G40" s="240"/>
      <c r="H40" s="136" t="s">
        <v>93</v>
      </c>
      <c r="I40" s="136" t="s">
        <v>94</v>
      </c>
      <c r="J40" s="136" t="s">
        <v>95</v>
      </c>
      <c r="K40" s="136" t="s">
        <v>10</v>
      </c>
      <c r="L40" s="136" t="s">
        <v>80</v>
      </c>
      <c r="M40" s="136" t="s">
        <v>96</v>
      </c>
      <c r="N40" s="136" t="s">
        <v>12</v>
      </c>
      <c r="O40" s="136" t="s">
        <v>11</v>
      </c>
      <c r="P40" s="240"/>
      <c r="Q40" s="240"/>
      <c r="R40" s="240"/>
      <c r="S40" s="241"/>
      <c r="T40" s="155"/>
      <c r="U40" s="155"/>
      <c r="V40" s="156"/>
    </row>
    <row r="41" spans="1:37" s="142" customFormat="1" ht="18" customHeight="1">
      <c r="A41" s="29"/>
      <c r="B41" s="262">
        <v>3</v>
      </c>
      <c r="C41" s="266">
        <f>'S1'!C7</f>
        <v>0</v>
      </c>
      <c r="D41" s="266" t="str">
        <f>Ave!C7</f>
        <v>ሀያት ጀማል አብዱ</v>
      </c>
      <c r="E41" s="270" t="str">
        <f>'S1'!E7</f>
        <v>F</v>
      </c>
      <c r="F41" s="270">
        <f>'S1'!F7</f>
        <v>7</v>
      </c>
      <c r="G41" s="136" t="s">
        <v>88</v>
      </c>
      <c r="H41" s="136">
        <f>'S1'!G7</f>
        <v>84</v>
      </c>
      <c r="I41" s="136">
        <f>'S1'!H7</f>
        <v>83</v>
      </c>
      <c r="J41" s="136">
        <f>'S1'!I7</f>
        <v>96</v>
      </c>
      <c r="K41" s="136">
        <f>'S1'!J7</f>
        <v>73</v>
      </c>
      <c r="L41" s="136">
        <f>'S1'!K7</f>
        <v>86</v>
      </c>
      <c r="M41" s="136">
        <f>'S1'!L7</f>
        <v>92</v>
      </c>
      <c r="N41" s="136">
        <f>'S1'!M7</f>
        <v>92</v>
      </c>
      <c r="O41" s="136">
        <f>'S1'!N7</f>
        <v>83</v>
      </c>
      <c r="P41" s="136">
        <f>'S1'!P7</f>
        <v>689</v>
      </c>
      <c r="Q41" s="136">
        <f>'S1'!Q7</f>
        <v>86.125</v>
      </c>
      <c r="R41" s="136">
        <f>'S1'!R7</f>
        <v>11</v>
      </c>
      <c r="S41" s="269" t="str">
        <f>Ave!Q7</f>
        <v>ተዛውራለች</v>
      </c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</row>
    <row r="42" spans="1:37" s="142" customFormat="1" ht="18" customHeight="1">
      <c r="A42" s="29"/>
      <c r="B42" s="262"/>
      <c r="C42" s="267"/>
      <c r="D42" s="267"/>
      <c r="E42" s="270"/>
      <c r="F42" s="270"/>
      <c r="G42" s="136" t="s">
        <v>89</v>
      </c>
      <c r="H42" s="136">
        <f>'S2'!G7</f>
        <v>92</v>
      </c>
      <c r="I42" s="136">
        <f>'S2'!H7</f>
        <v>68</v>
      </c>
      <c r="J42" s="136">
        <f>'S2'!I7</f>
        <v>95</v>
      </c>
      <c r="K42" s="136">
        <f>'S2'!J7</f>
        <v>80</v>
      </c>
      <c r="L42" s="136">
        <f>'S2'!K7</f>
        <v>96</v>
      </c>
      <c r="M42" s="136">
        <f>'S2'!L7</f>
        <v>94</v>
      </c>
      <c r="N42" s="136">
        <f>'S2'!M7</f>
        <v>93</v>
      </c>
      <c r="O42" s="136">
        <f>'S2'!N7</f>
        <v>84</v>
      </c>
      <c r="P42" s="136">
        <f>'S2'!P7</f>
        <v>702</v>
      </c>
      <c r="Q42" s="136">
        <f>'S2'!Q7</f>
        <v>87.75</v>
      </c>
      <c r="R42" s="136">
        <f>'S2'!R7</f>
        <v>6</v>
      </c>
      <c r="S42" s="26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</row>
    <row r="43" spans="1:37" s="29" customFormat="1" ht="18" customHeight="1">
      <c r="B43" s="262"/>
      <c r="C43" s="268"/>
      <c r="D43" s="268"/>
      <c r="E43" s="270"/>
      <c r="F43" s="270"/>
      <c r="G43" s="137" t="s">
        <v>18</v>
      </c>
      <c r="H43" s="137">
        <f>Ave!F7</f>
        <v>88</v>
      </c>
      <c r="I43" s="137">
        <f>Ave!G7</f>
        <v>75.5</v>
      </c>
      <c r="J43" s="137">
        <f>Ave!H7</f>
        <v>95.5</v>
      </c>
      <c r="K43" s="137">
        <f>Ave!I7</f>
        <v>76.5</v>
      </c>
      <c r="L43" s="137">
        <f>Ave!J7</f>
        <v>91</v>
      </c>
      <c r="M43" s="137">
        <f>Ave!K7</f>
        <v>93</v>
      </c>
      <c r="N43" s="137">
        <f>Ave!L7</f>
        <v>92.5</v>
      </c>
      <c r="O43" s="137">
        <f>Ave!M7</f>
        <v>83.5</v>
      </c>
      <c r="P43" s="137">
        <f>Ave!N7</f>
        <v>695.5</v>
      </c>
      <c r="Q43" s="137">
        <f>Ave!O7</f>
        <v>86.9375</v>
      </c>
      <c r="R43" s="137">
        <f>Ave!P7</f>
        <v>7</v>
      </c>
      <c r="S43" s="269"/>
    </row>
    <row r="44" spans="1:37" s="1" customFormat="1" ht="15" customHeight="1"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1"/>
      <c r="T44" s="41"/>
      <c r="U44" s="152"/>
      <c r="V44" s="153"/>
    </row>
    <row r="45" spans="1:37" s="1" customFormat="1" ht="15" customHeight="1">
      <c r="B45" s="242" t="s">
        <v>71</v>
      </c>
      <c r="C45" s="242"/>
      <c r="D45" s="242"/>
      <c r="E45" s="242"/>
      <c r="F45" s="233" t="s">
        <v>72</v>
      </c>
      <c r="G45" s="233"/>
      <c r="H45" s="233"/>
      <c r="I45" s="233"/>
      <c r="J45" s="233"/>
      <c r="K45" s="233"/>
      <c r="L45" s="233"/>
      <c r="M45" s="233"/>
      <c r="N45" s="234" t="s">
        <v>73</v>
      </c>
      <c r="O45" s="234"/>
      <c r="P45" s="234"/>
      <c r="Q45" s="234"/>
      <c r="R45" s="234"/>
      <c r="S45" s="234"/>
      <c r="T45" s="234"/>
      <c r="U45" s="234"/>
      <c r="V45" s="234"/>
    </row>
    <row r="46" spans="1:37" s="1" customFormat="1" ht="15" customHeight="1">
      <c r="B46" s="233" t="s">
        <v>74</v>
      </c>
      <c r="C46" s="233"/>
      <c r="D46" s="233"/>
      <c r="E46" s="233"/>
      <c r="F46" s="233"/>
      <c r="G46" s="233"/>
      <c r="H46" s="233"/>
      <c r="I46" s="233"/>
      <c r="J46" s="233"/>
      <c r="K46" s="233"/>
      <c r="L46" s="233"/>
      <c r="M46" s="233"/>
      <c r="N46" s="49" t="s">
        <v>79</v>
      </c>
      <c r="O46" s="49"/>
      <c r="P46" s="49"/>
      <c r="Q46" s="49"/>
      <c r="R46" s="49"/>
      <c r="S46" s="49"/>
      <c r="T46" s="49"/>
      <c r="U46" s="49"/>
      <c r="V46" s="49"/>
    </row>
    <row r="47" spans="1:37" s="1" customFormat="1" ht="15" customHeight="1">
      <c r="B47" s="233" t="s">
        <v>74</v>
      </c>
      <c r="C47" s="233"/>
      <c r="D47" s="233"/>
      <c r="E47" s="233"/>
      <c r="F47" s="233"/>
      <c r="G47" s="233"/>
      <c r="H47" s="233"/>
      <c r="I47" s="233"/>
      <c r="J47" s="233"/>
      <c r="K47" s="233"/>
      <c r="L47" s="233"/>
      <c r="M47" s="233"/>
      <c r="N47" s="41"/>
      <c r="O47" s="41"/>
      <c r="P47" s="41"/>
      <c r="Q47" s="41"/>
      <c r="R47" s="41"/>
      <c r="S47" s="41"/>
      <c r="T47" s="41"/>
      <c r="U47" s="152"/>
      <c r="V47" s="153"/>
    </row>
    <row r="48" spans="1:37" s="1" customFormat="1" ht="15" customHeight="1"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234" t="s">
        <v>75</v>
      </c>
      <c r="O48" s="234"/>
      <c r="P48" s="234"/>
      <c r="Q48" s="234"/>
      <c r="R48" s="234"/>
      <c r="S48" s="234"/>
      <c r="T48" s="234"/>
      <c r="U48" s="234"/>
      <c r="V48" s="234"/>
    </row>
    <row r="49" spans="1:37" s="1" customFormat="1" ht="15" customHeight="1">
      <c r="B49" s="235" t="s">
        <v>76</v>
      </c>
      <c r="C49" s="235"/>
      <c r="D49" s="235"/>
      <c r="E49" s="235"/>
      <c r="F49" s="235"/>
      <c r="G49" s="235"/>
      <c r="H49" s="235"/>
      <c r="I49" s="235"/>
      <c r="J49" s="235"/>
      <c r="K49" s="235"/>
      <c r="L49" s="235"/>
      <c r="M49" s="235"/>
      <c r="N49" s="41"/>
      <c r="O49" s="41"/>
      <c r="P49" s="41"/>
      <c r="Q49" s="41"/>
      <c r="R49" s="41"/>
      <c r="S49" s="41"/>
      <c r="T49" s="41"/>
      <c r="U49" s="152"/>
      <c r="V49" s="153"/>
    </row>
    <row r="50" spans="1:37" s="1" customFormat="1" ht="15" customHeight="1"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152"/>
      <c r="V50" s="153"/>
    </row>
    <row r="51" spans="1:37" s="1" customFormat="1" ht="15" customHeight="1">
      <c r="B51" s="235" t="s">
        <v>77</v>
      </c>
      <c r="C51" s="235"/>
      <c r="D51" s="235"/>
      <c r="E51" s="235"/>
      <c r="F51" s="235"/>
      <c r="G51" s="235"/>
      <c r="H51" s="235"/>
      <c r="I51" s="235"/>
      <c r="J51" s="235"/>
      <c r="K51" s="235"/>
      <c r="L51" s="235"/>
      <c r="M51" s="235"/>
      <c r="N51" s="41"/>
      <c r="O51" s="41"/>
      <c r="P51" s="41"/>
      <c r="Q51" s="41"/>
      <c r="R51" s="41"/>
      <c r="S51" s="41"/>
      <c r="T51" s="41"/>
      <c r="U51" s="152"/>
      <c r="V51" s="153"/>
    </row>
    <row r="52" spans="1:37" s="1" customFormat="1" ht="15" customHeight="1"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1"/>
      <c r="O52" s="41"/>
      <c r="P52" s="41"/>
      <c r="Q52" s="41"/>
      <c r="R52" s="41"/>
      <c r="S52" s="41"/>
      <c r="T52" s="41"/>
      <c r="U52" s="152"/>
      <c r="V52" s="153"/>
    </row>
    <row r="53" spans="1:37" s="1" customFormat="1" ht="15" customHeight="1"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1"/>
      <c r="O53" s="41"/>
      <c r="P53" s="41"/>
      <c r="Q53" s="41"/>
      <c r="R53" s="41"/>
      <c r="S53" s="41"/>
      <c r="T53" s="41"/>
      <c r="U53" s="152"/>
      <c r="V53" s="153"/>
    </row>
    <row r="54" spans="1:37" s="1" customFormat="1" ht="15" customHeight="1"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1"/>
      <c r="O54" s="41"/>
      <c r="P54" s="41"/>
      <c r="Q54" s="41"/>
      <c r="R54" s="41"/>
      <c r="S54" s="41"/>
      <c r="T54" s="41"/>
      <c r="U54" s="152"/>
      <c r="V54" s="153"/>
    </row>
    <row r="55" spans="1:37" s="1" customFormat="1" ht="15" customHeight="1"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1"/>
      <c r="O55" s="41"/>
      <c r="P55" s="41"/>
      <c r="Q55" s="41"/>
      <c r="R55" s="41"/>
      <c r="S55" s="41"/>
      <c r="T55" s="41"/>
      <c r="U55" s="152"/>
      <c r="V55" s="153"/>
    </row>
    <row r="56" spans="1:37" s="46" customFormat="1" ht="15" customHeight="1">
      <c r="B56" s="47"/>
      <c r="C56" s="47"/>
      <c r="D56" s="48" t="s">
        <v>20</v>
      </c>
      <c r="E56" s="46" t="s">
        <v>78</v>
      </c>
      <c r="M56" s="46" t="s">
        <v>53</v>
      </c>
      <c r="V56" s="154"/>
    </row>
    <row r="57" spans="1:37" s="46" customFormat="1" ht="15" customHeight="1">
      <c r="B57" s="47"/>
      <c r="C57" s="47"/>
      <c r="D57" s="48"/>
      <c r="E57" s="50"/>
      <c r="F57" s="50"/>
      <c r="G57" s="50"/>
      <c r="H57" s="50" t="s">
        <v>22</v>
      </c>
      <c r="I57" s="50"/>
      <c r="J57" s="50"/>
      <c r="K57" s="46" t="s">
        <v>23</v>
      </c>
      <c r="V57" s="154"/>
    </row>
    <row r="58" spans="1:37" s="140" customFormat="1" ht="18" customHeight="1">
      <c r="B58" s="239" t="s">
        <v>0</v>
      </c>
      <c r="C58" s="137"/>
      <c r="D58" s="239" t="s">
        <v>1</v>
      </c>
      <c r="E58" s="239" t="s">
        <v>2</v>
      </c>
      <c r="F58" s="239" t="s">
        <v>3</v>
      </c>
      <c r="G58" s="239" t="s">
        <v>17</v>
      </c>
      <c r="H58" s="236" t="s">
        <v>4</v>
      </c>
      <c r="I58" s="237"/>
      <c r="J58" s="237"/>
      <c r="K58" s="237"/>
      <c r="L58" s="237"/>
      <c r="M58" s="237"/>
      <c r="N58" s="237"/>
      <c r="O58" s="238"/>
      <c r="P58" s="239" t="s">
        <v>26</v>
      </c>
      <c r="Q58" s="239" t="s">
        <v>18</v>
      </c>
      <c r="R58" s="239" t="s">
        <v>6</v>
      </c>
      <c r="S58" s="241" t="s">
        <v>16</v>
      </c>
      <c r="T58" s="155"/>
      <c r="U58" s="155"/>
      <c r="V58" s="156"/>
    </row>
    <row r="59" spans="1:37" s="140" customFormat="1" ht="18" customHeight="1">
      <c r="B59" s="240"/>
      <c r="C59" s="137"/>
      <c r="D59" s="240"/>
      <c r="E59" s="240"/>
      <c r="F59" s="240"/>
      <c r="G59" s="240"/>
      <c r="H59" s="136" t="s">
        <v>93</v>
      </c>
      <c r="I59" s="136" t="s">
        <v>94</v>
      </c>
      <c r="J59" s="136" t="s">
        <v>95</v>
      </c>
      <c r="K59" s="136" t="s">
        <v>10</v>
      </c>
      <c r="L59" s="136" t="s">
        <v>80</v>
      </c>
      <c r="M59" s="136" t="s">
        <v>96</v>
      </c>
      <c r="N59" s="136" t="s">
        <v>12</v>
      </c>
      <c r="O59" s="136" t="s">
        <v>11</v>
      </c>
      <c r="P59" s="240"/>
      <c r="Q59" s="240"/>
      <c r="R59" s="240"/>
      <c r="S59" s="241"/>
      <c r="T59" s="155"/>
      <c r="U59" s="155"/>
      <c r="V59" s="156"/>
    </row>
    <row r="60" spans="1:37" s="142" customFormat="1" ht="18" customHeight="1">
      <c r="A60" s="29"/>
      <c r="B60" s="262">
        <v>4</v>
      </c>
      <c r="C60" s="266">
        <f>'S1'!C8</f>
        <v>0</v>
      </c>
      <c r="D60" s="266" t="str">
        <f>Ave!C8</f>
        <v>መንሱር እሸቱ ይመር</v>
      </c>
      <c r="E60" s="270" t="str">
        <f>'S1'!E8</f>
        <v>M</v>
      </c>
      <c r="F60" s="270">
        <f>'S1'!F8</f>
        <v>7</v>
      </c>
      <c r="G60" s="136" t="s">
        <v>88</v>
      </c>
      <c r="H60" s="136">
        <f>'S1'!G8</f>
        <v>93</v>
      </c>
      <c r="I60" s="136">
        <f>'S1'!H8</f>
        <v>91</v>
      </c>
      <c r="J60" s="136">
        <f>'S1'!I8</f>
        <v>93</v>
      </c>
      <c r="K60" s="136">
        <f>'S1'!J8</f>
        <v>83</v>
      </c>
      <c r="L60" s="136">
        <f>'S1'!K8</f>
        <v>94</v>
      </c>
      <c r="M60" s="136">
        <f>'S1'!L8</f>
        <v>86</v>
      </c>
      <c r="N60" s="136">
        <f>'S1'!M8</f>
        <v>87</v>
      </c>
      <c r="O60" s="136">
        <f>'S1'!N8</f>
        <v>86</v>
      </c>
      <c r="P60" s="136">
        <f>'S1'!P8</f>
        <v>713</v>
      </c>
      <c r="Q60" s="136">
        <f>'S1'!Q8</f>
        <v>89.125</v>
      </c>
      <c r="R60" s="136">
        <f>'S1'!R8</f>
        <v>7</v>
      </c>
      <c r="S60" s="269" t="str">
        <f>Ave!Q8</f>
        <v>ተዛውሯል</v>
      </c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</row>
    <row r="61" spans="1:37" s="142" customFormat="1" ht="18" customHeight="1">
      <c r="A61" s="29"/>
      <c r="B61" s="262"/>
      <c r="C61" s="267"/>
      <c r="D61" s="267"/>
      <c r="E61" s="270"/>
      <c r="F61" s="270"/>
      <c r="G61" s="136" t="s">
        <v>89</v>
      </c>
      <c r="H61" s="136">
        <f>'S2'!G8</f>
        <v>88</v>
      </c>
      <c r="I61" s="136">
        <f>'S2'!H8</f>
        <v>69</v>
      </c>
      <c r="J61" s="136">
        <f>'S2'!I8</f>
        <v>78</v>
      </c>
      <c r="K61" s="136">
        <f>'S2'!J8</f>
        <v>74</v>
      </c>
      <c r="L61" s="136">
        <f>'S2'!K8</f>
        <v>83</v>
      </c>
      <c r="M61" s="136">
        <f>'S2'!L8</f>
        <v>85</v>
      </c>
      <c r="N61" s="136">
        <f>'S2'!M8</f>
        <v>86</v>
      </c>
      <c r="O61" s="136">
        <f>'S2'!N8</f>
        <v>92</v>
      </c>
      <c r="P61" s="136">
        <f>'S2'!P8</f>
        <v>655</v>
      </c>
      <c r="Q61" s="136">
        <f>'S2'!Q8</f>
        <v>81.875</v>
      </c>
      <c r="R61" s="136">
        <f>'S2'!R8</f>
        <v>10</v>
      </c>
      <c r="S61" s="26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</row>
    <row r="62" spans="1:37" s="29" customFormat="1" ht="18" customHeight="1">
      <c r="B62" s="262"/>
      <c r="C62" s="268"/>
      <c r="D62" s="268"/>
      <c r="E62" s="270"/>
      <c r="F62" s="270"/>
      <c r="G62" s="137" t="s">
        <v>18</v>
      </c>
      <c r="H62" s="137">
        <f>Ave!F8</f>
        <v>90.5</v>
      </c>
      <c r="I62" s="137">
        <f>Ave!G8</f>
        <v>80</v>
      </c>
      <c r="J62" s="137">
        <f>Ave!H8</f>
        <v>85.5</v>
      </c>
      <c r="K62" s="137">
        <f>Ave!I8</f>
        <v>78.5</v>
      </c>
      <c r="L62" s="137">
        <f>Ave!J8</f>
        <v>88.5</v>
      </c>
      <c r="M62" s="137">
        <f>Ave!K8</f>
        <v>85.5</v>
      </c>
      <c r="N62" s="137">
        <f>Ave!L8</f>
        <v>86.5</v>
      </c>
      <c r="O62" s="137">
        <f>Ave!M8</f>
        <v>89</v>
      </c>
      <c r="P62" s="137">
        <f>Ave!N8</f>
        <v>684</v>
      </c>
      <c r="Q62" s="137">
        <f>Ave!O8</f>
        <v>85.5</v>
      </c>
      <c r="R62" s="137">
        <f>Ave!P8</f>
        <v>10</v>
      </c>
      <c r="S62" s="269"/>
    </row>
    <row r="63" spans="1:37" s="1" customFormat="1" ht="15" customHeight="1"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1"/>
      <c r="T63" s="41"/>
      <c r="U63" s="152"/>
      <c r="V63" s="153"/>
    </row>
    <row r="64" spans="1:37" s="1" customFormat="1" ht="15" customHeight="1">
      <c r="B64" s="242" t="s">
        <v>71</v>
      </c>
      <c r="C64" s="242"/>
      <c r="D64" s="242"/>
      <c r="E64" s="242"/>
      <c r="F64" s="233" t="s">
        <v>72</v>
      </c>
      <c r="G64" s="233"/>
      <c r="H64" s="233"/>
      <c r="I64" s="233"/>
      <c r="J64" s="233"/>
      <c r="K64" s="233"/>
      <c r="L64" s="233"/>
      <c r="M64" s="233"/>
      <c r="N64" s="234" t="s">
        <v>73</v>
      </c>
      <c r="O64" s="234"/>
      <c r="P64" s="234"/>
      <c r="Q64" s="234"/>
      <c r="R64" s="234"/>
      <c r="S64" s="234"/>
      <c r="T64" s="234"/>
      <c r="U64" s="234"/>
      <c r="V64" s="234"/>
    </row>
    <row r="65" spans="1:37" s="1" customFormat="1" ht="15" customHeight="1">
      <c r="B65" s="233" t="s">
        <v>74</v>
      </c>
      <c r="C65" s="233"/>
      <c r="D65" s="233"/>
      <c r="E65" s="233"/>
      <c r="F65" s="233"/>
      <c r="G65" s="233"/>
      <c r="H65" s="233"/>
      <c r="I65" s="233"/>
      <c r="J65" s="233"/>
      <c r="K65" s="233"/>
      <c r="L65" s="233"/>
      <c r="M65" s="233"/>
      <c r="N65" s="49" t="s">
        <v>79</v>
      </c>
      <c r="O65" s="49"/>
      <c r="P65" s="49"/>
      <c r="Q65" s="49"/>
      <c r="R65" s="49"/>
      <c r="S65" s="49"/>
      <c r="T65" s="49"/>
      <c r="U65" s="49"/>
      <c r="V65" s="49"/>
    </row>
    <row r="66" spans="1:37" s="1" customFormat="1" ht="15" customHeight="1">
      <c r="B66" s="233" t="s">
        <v>74</v>
      </c>
      <c r="C66" s="233"/>
      <c r="D66" s="233"/>
      <c r="E66" s="233"/>
      <c r="F66" s="233"/>
      <c r="G66" s="233"/>
      <c r="H66" s="233"/>
      <c r="I66" s="233"/>
      <c r="J66" s="233"/>
      <c r="K66" s="233"/>
      <c r="L66" s="233"/>
      <c r="M66" s="233"/>
      <c r="N66" s="41"/>
      <c r="O66" s="41"/>
      <c r="P66" s="41"/>
      <c r="Q66" s="41"/>
      <c r="R66" s="41"/>
      <c r="S66" s="41"/>
      <c r="T66" s="41"/>
      <c r="U66" s="152"/>
      <c r="V66" s="153"/>
    </row>
    <row r="67" spans="1:37" s="1" customFormat="1" ht="15" customHeight="1"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234" t="s">
        <v>75</v>
      </c>
      <c r="O67" s="234"/>
      <c r="P67" s="234"/>
      <c r="Q67" s="234"/>
      <c r="R67" s="234"/>
      <c r="S67" s="234"/>
      <c r="T67" s="234"/>
      <c r="U67" s="234"/>
      <c r="V67" s="234"/>
    </row>
    <row r="68" spans="1:37" s="1" customFormat="1" ht="15" customHeight="1">
      <c r="B68" s="235" t="s">
        <v>76</v>
      </c>
      <c r="C68" s="235"/>
      <c r="D68" s="235"/>
      <c r="E68" s="235"/>
      <c r="F68" s="235"/>
      <c r="G68" s="235"/>
      <c r="H68" s="235"/>
      <c r="I68" s="235"/>
      <c r="J68" s="235"/>
      <c r="K68" s="235"/>
      <c r="L68" s="235"/>
      <c r="M68" s="235"/>
      <c r="N68" s="41"/>
      <c r="O68" s="41"/>
      <c r="P68" s="41"/>
      <c r="Q68" s="41"/>
      <c r="R68" s="41"/>
      <c r="S68" s="41"/>
      <c r="T68" s="41"/>
      <c r="U68" s="152"/>
      <c r="V68" s="153"/>
    </row>
    <row r="69" spans="1:37" s="1" customFormat="1" ht="15" customHeight="1"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152"/>
      <c r="V69" s="153"/>
    </row>
    <row r="70" spans="1:37" s="1" customFormat="1" ht="15" customHeight="1">
      <c r="B70" s="235" t="s">
        <v>77</v>
      </c>
      <c r="C70" s="235"/>
      <c r="D70" s="235"/>
      <c r="E70" s="235"/>
      <c r="F70" s="235"/>
      <c r="G70" s="235"/>
      <c r="H70" s="235"/>
      <c r="I70" s="235"/>
      <c r="J70" s="235"/>
      <c r="K70" s="235"/>
      <c r="L70" s="235"/>
      <c r="M70" s="235"/>
      <c r="N70" s="41"/>
      <c r="O70" s="41"/>
      <c r="P70" s="41"/>
      <c r="Q70" s="41"/>
      <c r="R70" s="41"/>
      <c r="S70" s="41"/>
      <c r="T70" s="41"/>
      <c r="U70" s="152"/>
      <c r="V70" s="153"/>
    </row>
    <row r="71" spans="1:37" s="1" customFormat="1" ht="15" customHeight="1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1"/>
      <c r="O71" s="41"/>
      <c r="P71" s="41"/>
      <c r="Q71" s="41"/>
      <c r="R71" s="41"/>
      <c r="S71" s="41"/>
      <c r="T71" s="41"/>
      <c r="U71" s="152"/>
      <c r="V71" s="153"/>
    </row>
    <row r="72" spans="1:37" s="1" customFormat="1" ht="15" customHeight="1"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1"/>
      <c r="O72" s="41"/>
      <c r="P72" s="41"/>
      <c r="Q72" s="41"/>
      <c r="R72" s="41"/>
      <c r="S72" s="41"/>
      <c r="T72" s="41"/>
      <c r="U72" s="152"/>
      <c r="V72" s="153"/>
    </row>
    <row r="73" spans="1:37" s="46" customFormat="1" ht="15" customHeight="1">
      <c r="B73" s="47"/>
      <c r="C73" s="47"/>
      <c r="D73" s="48" t="s">
        <v>20</v>
      </c>
      <c r="E73" s="46" t="s">
        <v>78</v>
      </c>
      <c r="M73" s="46" t="s">
        <v>53</v>
      </c>
      <c r="V73" s="154"/>
    </row>
    <row r="74" spans="1:37" s="46" customFormat="1" ht="15" customHeight="1">
      <c r="B74" s="47"/>
      <c r="C74" s="47"/>
      <c r="D74" s="48"/>
      <c r="E74" s="50"/>
      <c r="F74" s="50"/>
      <c r="G74" s="50"/>
      <c r="H74" s="50" t="s">
        <v>22</v>
      </c>
      <c r="I74" s="50"/>
      <c r="J74" s="50"/>
      <c r="K74" s="46" t="s">
        <v>23</v>
      </c>
      <c r="V74" s="154"/>
    </row>
    <row r="75" spans="1:37" s="140" customFormat="1" ht="18" customHeight="1">
      <c r="B75" s="239" t="s">
        <v>0</v>
      </c>
      <c r="C75" s="137"/>
      <c r="D75" s="239" t="s">
        <v>1</v>
      </c>
      <c r="E75" s="239" t="s">
        <v>2</v>
      </c>
      <c r="F75" s="239" t="s">
        <v>3</v>
      </c>
      <c r="G75" s="239" t="s">
        <v>17</v>
      </c>
      <c r="H75" s="236" t="s">
        <v>4</v>
      </c>
      <c r="I75" s="237"/>
      <c r="J75" s="237"/>
      <c r="K75" s="237"/>
      <c r="L75" s="237"/>
      <c r="M75" s="237"/>
      <c r="N75" s="237"/>
      <c r="O75" s="238"/>
      <c r="P75" s="239" t="s">
        <v>26</v>
      </c>
      <c r="Q75" s="239" t="s">
        <v>18</v>
      </c>
      <c r="R75" s="239" t="s">
        <v>6</v>
      </c>
      <c r="S75" s="241" t="s">
        <v>16</v>
      </c>
      <c r="T75" s="155"/>
      <c r="U75" s="155"/>
      <c r="V75" s="156"/>
    </row>
    <row r="76" spans="1:37" s="140" customFormat="1" ht="18" customHeight="1">
      <c r="B76" s="240"/>
      <c r="C76" s="137"/>
      <c r="D76" s="240"/>
      <c r="E76" s="240"/>
      <c r="F76" s="240"/>
      <c r="G76" s="240"/>
      <c r="H76" s="136" t="s">
        <v>93</v>
      </c>
      <c r="I76" s="136" t="s">
        <v>94</v>
      </c>
      <c r="J76" s="136" t="s">
        <v>95</v>
      </c>
      <c r="K76" s="136" t="s">
        <v>10</v>
      </c>
      <c r="L76" s="136" t="s">
        <v>80</v>
      </c>
      <c r="M76" s="136" t="s">
        <v>96</v>
      </c>
      <c r="N76" s="136" t="s">
        <v>12</v>
      </c>
      <c r="O76" s="136" t="s">
        <v>11</v>
      </c>
      <c r="P76" s="240"/>
      <c r="Q76" s="240"/>
      <c r="R76" s="240"/>
      <c r="S76" s="241"/>
      <c r="T76" s="155"/>
      <c r="U76" s="155"/>
      <c r="V76" s="156"/>
    </row>
    <row r="77" spans="1:37" s="142" customFormat="1" ht="18" customHeight="1">
      <c r="A77" s="29"/>
      <c r="B77" s="262">
        <v>5</v>
      </c>
      <c r="C77" s="266">
        <f>'S1'!C9</f>
        <v>0</v>
      </c>
      <c r="D77" s="266" t="str">
        <f>Ave!C9</f>
        <v>ሙሀመድ ሚስባህ ሙሀመድ</v>
      </c>
      <c r="E77" s="270" t="str">
        <f>'S1'!E9</f>
        <v>M</v>
      </c>
      <c r="F77" s="270">
        <f>'S1'!F9</f>
        <v>7</v>
      </c>
      <c r="G77" s="136" t="s">
        <v>88</v>
      </c>
      <c r="H77" s="136">
        <f>'S1'!G9</f>
        <v>59</v>
      </c>
      <c r="I77" s="136">
        <f>'S1'!H9</f>
        <v>71</v>
      </c>
      <c r="J77" s="136">
        <f>'S1'!I9</f>
        <v>81</v>
      </c>
      <c r="K77" s="136">
        <f>'S1'!J9</f>
        <v>62</v>
      </c>
      <c r="L77" s="136">
        <f>'S1'!K9</f>
        <v>44</v>
      </c>
      <c r="M77" s="136">
        <f>'S1'!L9</f>
        <v>64</v>
      </c>
      <c r="N77" s="136">
        <f>'S1'!M9</f>
        <v>87</v>
      </c>
      <c r="O77" s="136">
        <f>'S1'!N9</f>
        <v>55</v>
      </c>
      <c r="P77" s="136">
        <f>'S1'!P9</f>
        <v>523</v>
      </c>
      <c r="Q77" s="136">
        <f>'S1'!Q9</f>
        <v>65.375</v>
      </c>
      <c r="R77" s="136">
        <f>'S1'!R9</f>
        <v>41</v>
      </c>
      <c r="S77" s="269" t="str">
        <f>Ave!Q9</f>
        <v>ተዛውሯል</v>
      </c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</row>
    <row r="78" spans="1:37" s="142" customFormat="1" ht="18" customHeight="1">
      <c r="A78" s="29"/>
      <c r="B78" s="262"/>
      <c r="C78" s="267"/>
      <c r="D78" s="267"/>
      <c r="E78" s="270"/>
      <c r="F78" s="270"/>
      <c r="G78" s="136" t="s">
        <v>89</v>
      </c>
      <c r="H78" s="136">
        <f>'S2'!G9</f>
        <v>45</v>
      </c>
      <c r="I78" s="136">
        <f>'S2'!H9</f>
        <v>55</v>
      </c>
      <c r="J78" s="136">
        <f>'S2'!I9</f>
        <v>72</v>
      </c>
      <c r="K78" s="136">
        <f>'S2'!J9</f>
        <v>52</v>
      </c>
      <c r="L78" s="136">
        <f>'S2'!K9</f>
        <v>56</v>
      </c>
      <c r="M78" s="136">
        <f>'S2'!L9</f>
        <v>57</v>
      </c>
      <c r="N78" s="136">
        <f>'S2'!M9</f>
        <v>60</v>
      </c>
      <c r="O78" s="136">
        <f>'S2'!N9</f>
        <v>61</v>
      </c>
      <c r="P78" s="136">
        <f>'S2'!P9</f>
        <v>458</v>
      </c>
      <c r="Q78" s="136">
        <f>'S2'!Q9</f>
        <v>57.25</v>
      </c>
      <c r="R78" s="136">
        <f>'S2'!R9</f>
        <v>47</v>
      </c>
      <c r="S78" s="26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</row>
    <row r="79" spans="1:37" s="29" customFormat="1" ht="18" customHeight="1">
      <c r="B79" s="262"/>
      <c r="C79" s="268"/>
      <c r="D79" s="268"/>
      <c r="E79" s="270"/>
      <c r="F79" s="270"/>
      <c r="G79" s="137" t="s">
        <v>18</v>
      </c>
      <c r="H79" s="137">
        <f>Ave!F9</f>
        <v>52</v>
      </c>
      <c r="I79" s="137">
        <f>Ave!G9</f>
        <v>63</v>
      </c>
      <c r="J79" s="137">
        <f>Ave!H9</f>
        <v>76.5</v>
      </c>
      <c r="K79" s="137">
        <f>Ave!I9</f>
        <v>57</v>
      </c>
      <c r="L79" s="137">
        <f>Ave!J9</f>
        <v>50</v>
      </c>
      <c r="M79" s="137">
        <f>Ave!K9</f>
        <v>60.5</v>
      </c>
      <c r="N79" s="137">
        <f>Ave!L9</f>
        <v>73.5</v>
      </c>
      <c r="O79" s="137">
        <f>Ave!M9</f>
        <v>58</v>
      </c>
      <c r="P79" s="137">
        <f>Ave!N9</f>
        <v>490.5</v>
      </c>
      <c r="Q79" s="137">
        <f>Ave!O9</f>
        <v>61.3125</v>
      </c>
      <c r="R79" s="137">
        <f>Ave!P9</f>
        <v>44</v>
      </c>
      <c r="S79" s="269"/>
    </row>
    <row r="80" spans="1:37" s="1" customFormat="1" ht="15" customHeight="1"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1"/>
      <c r="T80" s="41"/>
      <c r="U80" s="152"/>
      <c r="V80" s="153"/>
    </row>
    <row r="81" spans="1:37" s="1" customFormat="1" ht="15" customHeight="1">
      <c r="B81" s="242" t="s">
        <v>71</v>
      </c>
      <c r="C81" s="242"/>
      <c r="D81" s="242"/>
      <c r="E81" s="242"/>
      <c r="F81" s="233" t="s">
        <v>72</v>
      </c>
      <c r="G81" s="233"/>
      <c r="H81" s="233"/>
      <c r="I81" s="233"/>
      <c r="J81" s="233"/>
      <c r="K81" s="233"/>
      <c r="L81" s="233"/>
      <c r="M81" s="233"/>
      <c r="N81" s="234" t="s">
        <v>73</v>
      </c>
      <c r="O81" s="234"/>
      <c r="P81" s="234"/>
      <c r="Q81" s="234"/>
      <c r="R81" s="234"/>
      <c r="S81" s="234"/>
      <c r="T81" s="234"/>
      <c r="U81" s="234"/>
      <c r="V81" s="234"/>
    </row>
    <row r="82" spans="1:37" s="1" customFormat="1" ht="15" customHeight="1">
      <c r="B82" s="233" t="s">
        <v>74</v>
      </c>
      <c r="C82" s="233"/>
      <c r="D82" s="233"/>
      <c r="E82" s="233"/>
      <c r="F82" s="233"/>
      <c r="G82" s="233"/>
      <c r="H82" s="233"/>
      <c r="I82" s="233"/>
      <c r="J82" s="233"/>
      <c r="K82" s="233"/>
      <c r="L82" s="233"/>
      <c r="M82" s="233"/>
      <c r="N82" s="49" t="s">
        <v>79</v>
      </c>
      <c r="O82" s="49"/>
      <c r="P82" s="49"/>
      <c r="Q82" s="49"/>
      <c r="R82" s="49"/>
      <c r="S82" s="49"/>
      <c r="T82" s="49"/>
      <c r="U82" s="49"/>
      <c r="V82" s="49"/>
    </row>
    <row r="83" spans="1:37" s="1" customFormat="1" ht="15" customHeight="1">
      <c r="B83" s="233" t="s">
        <v>74</v>
      </c>
      <c r="C83" s="233"/>
      <c r="D83" s="233"/>
      <c r="E83" s="233"/>
      <c r="F83" s="233"/>
      <c r="G83" s="233"/>
      <c r="H83" s="233"/>
      <c r="I83" s="233"/>
      <c r="J83" s="233"/>
      <c r="K83" s="233"/>
      <c r="L83" s="233"/>
      <c r="M83" s="233"/>
      <c r="N83" s="41"/>
      <c r="O83" s="41"/>
      <c r="P83" s="41"/>
      <c r="Q83" s="41"/>
      <c r="R83" s="41"/>
      <c r="S83" s="41"/>
      <c r="T83" s="41"/>
      <c r="U83" s="152"/>
      <c r="V83" s="153"/>
    </row>
    <row r="84" spans="1:37" s="1" customFormat="1" ht="15" customHeight="1"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234" t="s">
        <v>75</v>
      </c>
      <c r="O84" s="234"/>
      <c r="P84" s="234"/>
      <c r="Q84" s="234"/>
      <c r="R84" s="234"/>
      <c r="S84" s="234"/>
      <c r="T84" s="234"/>
      <c r="U84" s="234"/>
      <c r="V84" s="234"/>
    </row>
    <row r="85" spans="1:37" s="1" customFormat="1" ht="15" customHeight="1">
      <c r="B85" s="235" t="s">
        <v>76</v>
      </c>
      <c r="C85" s="235"/>
      <c r="D85" s="235"/>
      <c r="E85" s="235"/>
      <c r="F85" s="235"/>
      <c r="G85" s="235"/>
      <c r="H85" s="235"/>
      <c r="I85" s="235"/>
      <c r="J85" s="235"/>
      <c r="K85" s="235"/>
      <c r="L85" s="235"/>
      <c r="M85" s="235"/>
      <c r="N85" s="41"/>
      <c r="O85" s="41"/>
      <c r="P85" s="41"/>
      <c r="Q85" s="41"/>
      <c r="R85" s="41"/>
      <c r="S85" s="41"/>
      <c r="T85" s="41"/>
      <c r="U85" s="152"/>
      <c r="V85" s="153"/>
    </row>
    <row r="86" spans="1:37" s="1" customFormat="1" ht="15" customHeight="1"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152"/>
      <c r="V86" s="153"/>
    </row>
    <row r="87" spans="1:37" s="1" customFormat="1" ht="15" customHeight="1">
      <c r="B87" s="235" t="s">
        <v>77</v>
      </c>
      <c r="C87" s="235"/>
      <c r="D87" s="235"/>
      <c r="E87" s="235"/>
      <c r="F87" s="235"/>
      <c r="G87" s="235"/>
      <c r="H87" s="235"/>
      <c r="I87" s="235"/>
      <c r="J87" s="235"/>
      <c r="K87" s="235"/>
      <c r="L87" s="235"/>
      <c r="M87" s="235"/>
      <c r="N87" s="41"/>
      <c r="O87" s="41"/>
      <c r="P87" s="41"/>
      <c r="Q87" s="41"/>
      <c r="R87" s="41"/>
      <c r="S87" s="41"/>
      <c r="T87" s="41"/>
      <c r="U87" s="152"/>
      <c r="V87" s="153"/>
    </row>
    <row r="88" spans="1:37" s="1" customFormat="1" ht="15" customHeight="1"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1"/>
      <c r="O88" s="41"/>
      <c r="P88" s="41"/>
      <c r="Q88" s="41"/>
      <c r="R88" s="41"/>
      <c r="S88" s="41"/>
      <c r="T88" s="41"/>
      <c r="U88" s="152"/>
      <c r="V88" s="153"/>
    </row>
    <row r="89" spans="1:37" s="1" customFormat="1" ht="15" customHeight="1"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1"/>
      <c r="O89" s="41"/>
      <c r="P89" s="41"/>
      <c r="Q89" s="41"/>
      <c r="R89" s="41"/>
      <c r="S89" s="41"/>
      <c r="T89" s="41"/>
      <c r="U89" s="152"/>
      <c r="V89" s="153"/>
    </row>
    <row r="90" spans="1:37" s="1" customFormat="1" ht="15" customHeight="1"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1"/>
      <c r="O90" s="41"/>
      <c r="P90" s="41"/>
      <c r="Q90" s="41"/>
      <c r="R90" s="41"/>
      <c r="S90" s="41"/>
      <c r="T90" s="41"/>
      <c r="U90" s="152"/>
      <c r="V90" s="153"/>
    </row>
    <row r="91" spans="1:37" s="1" customFormat="1" ht="15" customHeight="1"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1"/>
      <c r="O91" s="41"/>
      <c r="P91" s="41"/>
      <c r="Q91" s="41"/>
      <c r="R91" s="41"/>
      <c r="S91" s="41"/>
      <c r="T91" s="41"/>
      <c r="U91" s="152"/>
      <c r="V91" s="153"/>
    </row>
    <row r="92" spans="1:37" s="46" customFormat="1" ht="15" customHeight="1">
      <c r="B92" s="47"/>
      <c r="C92" s="47"/>
      <c r="D92" s="48" t="s">
        <v>20</v>
      </c>
      <c r="E92" s="46" t="s">
        <v>78</v>
      </c>
      <c r="M92" s="46" t="s">
        <v>53</v>
      </c>
      <c r="V92" s="154"/>
    </row>
    <row r="93" spans="1:37" s="46" customFormat="1" ht="16.149999999999999" customHeight="1">
      <c r="B93" s="47"/>
      <c r="C93" s="47"/>
      <c r="D93" s="48"/>
      <c r="E93" s="50"/>
      <c r="F93" s="50"/>
      <c r="G93" s="50"/>
      <c r="H93" s="50" t="s">
        <v>22</v>
      </c>
      <c r="I93" s="50"/>
      <c r="J93" s="50"/>
      <c r="K93" s="46" t="s">
        <v>23</v>
      </c>
      <c r="V93" s="154"/>
    </row>
    <row r="94" spans="1:37" s="140" customFormat="1" ht="18" customHeight="1">
      <c r="B94" s="239" t="s">
        <v>0</v>
      </c>
      <c r="C94" s="137"/>
      <c r="D94" s="239" t="s">
        <v>1</v>
      </c>
      <c r="E94" s="239" t="s">
        <v>2</v>
      </c>
      <c r="F94" s="239" t="s">
        <v>3</v>
      </c>
      <c r="G94" s="239" t="s">
        <v>17</v>
      </c>
      <c r="H94" s="236" t="s">
        <v>4</v>
      </c>
      <c r="I94" s="237"/>
      <c r="J94" s="237"/>
      <c r="K94" s="237"/>
      <c r="L94" s="237"/>
      <c r="M94" s="237"/>
      <c r="N94" s="237"/>
      <c r="O94" s="238"/>
      <c r="P94" s="239" t="s">
        <v>26</v>
      </c>
      <c r="Q94" s="239" t="s">
        <v>18</v>
      </c>
      <c r="R94" s="239" t="s">
        <v>6</v>
      </c>
      <c r="S94" s="241" t="s">
        <v>16</v>
      </c>
      <c r="T94" s="155"/>
      <c r="U94" s="155"/>
      <c r="V94" s="156"/>
    </row>
    <row r="95" spans="1:37" s="140" customFormat="1" ht="18" customHeight="1">
      <c r="B95" s="240"/>
      <c r="C95" s="137"/>
      <c r="D95" s="240"/>
      <c r="E95" s="240"/>
      <c r="F95" s="240"/>
      <c r="G95" s="240"/>
      <c r="H95" s="136" t="s">
        <v>93</v>
      </c>
      <c r="I95" s="136" t="s">
        <v>94</v>
      </c>
      <c r="J95" s="136" t="s">
        <v>95</v>
      </c>
      <c r="K95" s="136" t="s">
        <v>10</v>
      </c>
      <c r="L95" s="136" t="s">
        <v>80</v>
      </c>
      <c r="M95" s="136" t="s">
        <v>96</v>
      </c>
      <c r="N95" s="136" t="s">
        <v>12</v>
      </c>
      <c r="O95" s="136" t="s">
        <v>11</v>
      </c>
      <c r="P95" s="240"/>
      <c r="Q95" s="240"/>
      <c r="R95" s="240"/>
      <c r="S95" s="241"/>
      <c r="T95" s="155"/>
      <c r="U95" s="155"/>
      <c r="V95" s="156"/>
    </row>
    <row r="96" spans="1:37" s="142" customFormat="1" ht="18" customHeight="1">
      <c r="A96" s="29"/>
      <c r="B96" s="262">
        <v>6</v>
      </c>
      <c r="C96" s="266">
        <f>'S1'!C10</f>
        <v>0</v>
      </c>
      <c r="D96" s="266" t="str">
        <f>Ave!C10</f>
        <v>ሙሀመድ አህመድ ሙሀመድ</v>
      </c>
      <c r="E96" s="270" t="str">
        <f>'S1'!E10</f>
        <v>M</v>
      </c>
      <c r="F96" s="270">
        <f>'S1'!F10</f>
        <v>7</v>
      </c>
      <c r="G96" s="136" t="s">
        <v>88</v>
      </c>
      <c r="H96" s="136">
        <f>'S1'!G10</f>
        <v>84</v>
      </c>
      <c r="I96" s="136">
        <f>'S1'!H10</f>
        <v>94</v>
      </c>
      <c r="J96" s="136">
        <f>'S1'!I10</f>
        <v>96</v>
      </c>
      <c r="K96" s="136">
        <f>'S1'!J10</f>
        <v>76</v>
      </c>
      <c r="L96" s="136">
        <f>'S1'!K10</f>
        <v>96</v>
      </c>
      <c r="M96" s="136">
        <f>'S1'!L10</f>
        <v>84</v>
      </c>
      <c r="N96" s="136">
        <f>'S1'!M10</f>
        <v>86</v>
      </c>
      <c r="O96" s="136">
        <f>'S1'!N10</f>
        <v>100</v>
      </c>
      <c r="P96" s="136">
        <f>'S1'!P10</f>
        <v>716</v>
      </c>
      <c r="Q96" s="136">
        <f>'S1'!Q10</f>
        <v>89.5</v>
      </c>
      <c r="R96" s="136">
        <f>'S1'!R10</f>
        <v>6</v>
      </c>
      <c r="S96" s="269" t="str">
        <f>Ave!Q10</f>
        <v>ተዛውሯል</v>
      </c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</row>
    <row r="97" spans="1:37" s="142" customFormat="1" ht="18" customHeight="1">
      <c r="A97" s="29"/>
      <c r="B97" s="262"/>
      <c r="C97" s="267"/>
      <c r="D97" s="267"/>
      <c r="E97" s="270"/>
      <c r="F97" s="270"/>
      <c r="G97" s="136" t="s">
        <v>89</v>
      </c>
      <c r="H97" s="136">
        <f>'S2'!G10</f>
        <v>84</v>
      </c>
      <c r="I97" s="136">
        <f>'S2'!H10</f>
        <v>77</v>
      </c>
      <c r="J97" s="136">
        <f>'S2'!I10</f>
        <v>94</v>
      </c>
      <c r="K97" s="136">
        <f>'S2'!J10</f>
        <v>70</v>
      </c>
      <c r="L97" s="136">
        <f>'S2'!K10</f>
        <v>88</v>
      </c>
      <c r="M97" s="136">
        <f>'S2'!L10</f>
        <v>80</v>
      </c>
      <c r="N97" s="136">
        <f>'S2'!M10</f>
        <v>85</v>
      </c>
      <c r="O97" s="136">
        <f>'S2'!N10</f>
        <v>100</v>
      </c>
      <c r="P97" s="136">
        <f>'S2'!P10</f>
        <v>678</v>
      </c>
      <c r="Q97" s="136">
        <f>'S2'!Q10</f>
        <v>84.75</v>
      </c>
      <c r="R97" s="136">
        <f>'S2'!R10</f>
        <v>8</v>
      </c>
      <c r="S97" s="26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</row>
    <row r="98" spans="1:37" s="29" customFormat="1" ht="18" customHeight="1">
      <c r="B98" s="262"/>
      <c r="C98" s="268"/>
      <c r="D98" s="268"/>
      <c r="E98" s="270"/>
      <c r="F98" s="270"/>
      <c r="G98" s="137" t="s">
        <v>18</v>
      </c>
      <c r="H98" s="137">
        <f>Ave!F10</f>
        <v>84</v>
      </c>
      <c r="I98" s="137">
        <f>Ave!G10</f>
        <v>85.5</v>
      </c>
      <c r="J98" s="137">
        <f>Ave!H10</f>
        <v>95</v>
      </c>
      <c r="K98" s="137">
        <f>Ave!I10</f>
        <v>73</v>
      </c>
      <c r="L98" s="137">
        <f>Ave!J10</f>
        <v>92</v>
      </c>
      <c r="M98" s="137">
        <f>Ave!K10</f>
        <v>82</v>
      </c>
      <c r="N98" s="137">
        <f>Ave!L10</f>
        <v>85.5</v>
      </c>
      <c r="O98" s="137">
        <f>Ave!M10</f>
        <v>100</v>
      </c>
      <c r="P98" s="137">
        <f>Ave!N10</f>
        <v>697</v>
      </c>
      <c r="Q98" s="137">
        <f>Ave!O10</f>
        <v>87.125</v>
      </c>
      <c r="R98" s="137">
        <f>Ave!P10</f>
        <v>6</v>
      </c>
      <c r="S98" s="269"/>
    </row>
    <row r="99" spans="1:37" s="1" customFormat="1" ht="15" customHeight="1"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1"/>
      <c r="T99" s="41"/>
      <c r="U99" s="152"/>
      <c r="V99" s="153"/>
    </row>
    <row r="100" spans="1:37" s="1" customFormat="1" ht="15" customHeight="1">
      <c r="B100" s="242" t="s">
        <v>71</v>
      </c>
      <c r="C100" s="242"/>
      <c r="D100" s="242"/>
      <c r="E100" s="242"/>
      <c r="F100" s="233" t="s">
        <v>72</v>
      </c>
      <c r="G100" s="233"/>
      <c r="H100" s="233"/>
      <c r="I100" s="233"/>
      <c r="J100" s="233"/>
      <c r="K100" s="233"/>
      <c r="L100" s="233"/>
      <c r="M100" s="233"/>
      <c r="N100" s="234" t="s">
        <v>73</v>
      </c>
      <c r="O100" s="234"/>
      <c r="P100" s="234"/>
      <c r="Q100" s="234"/>
      <c r="R100" s="234"/>
      <c r="S100" s="234"/>
      <c r="T100" s="234"/>
      <c r="U100" s="234"/>
      <c r="V100" s="234"/>
    </row>
    <row r="101" spans="1:37" s="1" customFormat="1" ht="15" customHeight="1">
      <c r="B101" s="233" t="s">
        <v>74</v>
      </c>
      <c r="C101" s="233"/>
      <c r="D101" s="233"/>
      <c r="E101" s="233"/>
      <c r="F101" s="233"/>
      <c r="G101" s="233"/>
      <c r="H101" s="233"/>
      <c r="I101" s="233"/>
      <c r="J101" s="233"/>
      <c r="K101" s="233"/>
      <c r="L101" s="233"/>
      <c r="M101" s="233"/>
      <c r="N101" s="49" t="s">
        <v>79</v>
      </c>
      <c r="O101" s="49"/>
      <c r="P101" s="49"/>
      <c r="Q101" s="49"/>
      <c r="R101" s="49"/>
      <c r="S101" s="49"/>
      <c r="T101" s="49"/>
      <c r="U101" s="49"/>
      <c r="V101" s="49"/>
    </row>
    <row r="102" spans="1:37" s="1" customFormat="1" ht="15" customHeight="1">
      <c r="B102" s="233" t="s">
        <v>74</v>
      </c>
      <c r="C102" s="233"/>
      <c r="D102" s="233"/>
      <c r="E102" s="233"/>
      <c r="F102" s="233"/>
      <c r="G102" s="233"/>
      <c r="H102" s="233"/>
      <c r="I102" s="233"/>
      <c r="J102" s="233"/>
      <c r="K102" s="233"/>
      <c r="L102" s="233"/>
      <c r="M102" s="233"/>
      <c r="N102" s="41"/>
      <c r="O102" s="41"/>
      <c r="P102" s="41"/>
      <c r="Q102" s="41"/>
      <c r="R102" s="41"/>
      <c r="S102" s="41"/>
      <c r="T102" s="41"/>
      <c r="U102" s="152"/>
      <c r="V102" s="153"/>
    </row>
    <row r="103" spans="1:37" s="1" customFormat="1" ht="15" customHeight="1"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234" t="s">
        <v>75</v>
      </c>
      <c r="O103" s="234"/>
      <c r="P103" s="234"/>
      <c r="Q103" s="234"/>
      <c r="R103" s="234"/>
      <c r="S103" s="234"/>
      <c r="T103" s="234"/>
      <c r="U103" s="234"/>
      <c r="V103" s="234"/>
    </row>
    <row r="104" spans="1:37" s="1" customFormat="1" ht="15" customHeight="1">
      <c r="B104" s="235" t="s">
        <v>76</v>
      </c>
      <c r="C104" s="235"/>
      <c r="D104" s="235"/>
      <c r="E104" s="235"/>
      <c r="F104" s="235"/>
      <c r="G104" s="235"/>
      <c r="H104" s="235"/>
      <c r="I104" s="235"/>
      <c r="J104" s="235"/>
      <c r="K104" s="235"/>
      <c r="L104" s="235"/>
      <c r="M104" s="235"/>
      <c r="N104" s="41"/>
      <c r="O104" s="41"/>
      <c r="P104" s="41"/>
      <c r="Q104" s="41"/>
      <c r="R104" s="41"/>
      <c r="S104" s="41"/>
      <c r="T104" s="41"/>
      <c r="U104" s="152"/>
      <c r="V104" s="153"/>
    </row>
    <row r="105" spans="1:37" s="1" customFormat="1" ht="15" customHeight="1"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152"/>
      <c r="V105" s="153"/>
    </row>
    <row r="106" spans="1:37" s="1" customFormat="1" ht="15" customHeight="1">
      <c r="B106" s="235" t="s">
        <v>77</v>
      </c>
      <c r="C106" s="235"/>
      <c r="D106" s="235"/>
      <c r="E106" s="235"/>
      <c r="F106" s="235"/>
      <c r="G106" s="235"/>
      <c r="H106" s="235"/>
      <c r="I106" s="235"/>
      <c r="J106" s="235"/>
      <c r="K106" s="235"/>
      <c r="L106" s="235"/>
      <c r="M106" s="235"/>
      <c r="N106" s="41"/>
      <c r="O106" s="41"/>
      <c r="P106" s="41"/>
      <c r="Q106" s="41"/>
      <c r="R106" s="41"/>
      <c r="S106" s="41"/>
      <c r="T106" s="41"/>
      <c r="U106" s="152"/>
      <c r="V106" s="153"/>
    </row>
    <row r="107" spans="1:37" s="1" customFormat="1" ht="15" customHeight="1"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1"/>
      <c r="O107" s="41"/>
      <c r="P107" s="41"/>
      <c r="Q107" s="41"/>
      <c r="R107" s="41"/>
      <c r="S107" s="41"/>
      <c r="T107" s="41"/>
      <c r="U107" s="152"/>
      <c r="V107" s="153"/>
    </row>
    <row r="108" spans="1:37" s="1" customFormat="1" ht="15" customHeight="1"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1"/>
      <c r="O108" s="41"/>
      <c r="P108" s="41"/>
      <c r="Q108" s="41"/>
      <c r="R108" s="41"/>
      <c r="S108" s="41"/>
      <c r="T108" s="41"/>
      <c r="U108" s="152"/>
      <c r="V108" s="153"/>
    </row>
    <row r="109" spans="1:37" s="46" customFormat="1" ht="15" customHeight="1">
      <c r="B109" s="47"/>
      <c r="C109" s="47"/>
      <c r="D109" s="48" t="s">
        <v>20</v>
      </c>
      <c r="E109" s="46" t="s">
        <v>78</v>
      </c>
      <c r="M109" s="46" t="s">
        <v>53</v>
      </c>
      <c r="V109" s="154"/>
    </row>
    <row r="110" spans="1:37" s="46" customFormat="1" ht="15" customHeight="1">
      <c r="B110" s="47"/>
      <c r="C110" s="47"/>
      <c r="D110" s="48"/>
      <c r="E110" s="50"/>
      <c r="F110" s="50"/>
      <c r="G110" s="50"/>
      <c r="H110" s="50" t="s">
        <v>22</v>
      </c>
      <c r="I110" s="50"/>
      <c r="J110" s="50"/>
      <c r="K110" s="46" t="s">
        <v>23</v>
      </c>
      <c r="V110" s="154"/>
    </row>
    <row r="111" spans="1:37" s="140" customFormat="1" ht="18" customHeight="1">
      <c r="B111" s="239" t="s">
        <v>0</v>
      </c>
      <c r="C111" s="137"/>
      <c r="D111" s="239" t="s">
        <v>1</v>
      </c>
      <c r="E111" s="239" t="s">
        <v>2</v>
      </c>
      <c r="F111" s="239" t="s">
        <v>3</v>
      </c>
      <c r="G111" s="239" t="s">
        <v>17</v>
      </c>
      <c r="H111" s="236" t="s">
        <v>4</v>
      </c>
      <c r="I111" s="237"/>
      <c r="J111" s="237"/>
      <c r="K111" s="237"/>
      <c r="L111" s="237"/>
      <c r="M111" s="237"/>
      <c r="N111" s="237"/>
      <c r="O111" s="238"/>
      <c r="P111" s="239" t="s">
        <v>26</v>
      </c>
      <c r="Q111" s="239" t="s">
        <v>18</v>
      </c>
      <c r="R111" s="239" t="s">
        <v>6</v>
      </c>
      <c r="S111" s="241" t="s">
        <v>16</v>
      </c>
      <c r="T111" s="155"/>
      <c r="U111" s="155"/>
      <c r="V111" s="156"/>
    </row>
    <row r="112" spans="1:37" s="140" customFormat="1" ht="18" customHeight="1">
      <c r="B112" s="240"/>
      <c r="C112" s="137"/>
      <c r="D112" s="240"/>
      <c r="E112" s="240"/>
      <c r="F112" s="240"/>
      <c r="G112" s="240"/>
      <c r="H112" s="136" t="s">
        <v>93</v>
      </c>
      <c r="I112" s="136" t="s">
        <v>94</v>
      </c>
      <c r="J112" s="136" t="s">
        <v>95</v>
      </c>
      <c r="K112" s="136" t="s">
        <v>10</v>
      </c>
      <c r="L112" s="136" t="s">
        <v>80</v>
      </c>
      <c r="M112" s="136" t="s">
        <v>96</v>
      </c>
      <c r="N112" s="136" t="s">
        <v>12</v>
      </c>
      <c r="O112" s="136" t="s">
        <v>11</v>
      </c>
      <c r="P112" s="240"/>
      <c r="Q112" s="240"/>
      <c r="R112" s="240"/>
      <c r="S112" s="241"/>
      <c r="T112" s="155"/>
      <c r="U112" s="155"/>
      <c r="V112" s="156"/>
    </row>
    <row r="113" spans="1:37" s="142" customFormat="1" ht="18" customHeight="1">
      <c r="A113" s="29"/>
      <c r="B113" s="262">
        <v>7</v>
      </c>
      <c r="C113" s="266">
        <f>'S1'!C11</f>
        <v>7</v>
      </c>
      <c r="D113" s="266" t="str">
        <f>Ave!C11</f>
        <v>ሙባረክ ሀሰን ይመር</v>
      </c>
      <c r="E113" s="270" t="str">
        <f>'S1'!E11</f>
        <v>M</v>
      </c>
      <c r="F113" s="270">
        <f>'S1'!F11</f>
        <v>7</v>
      </c>
      <c r="G113" s="136" t="s">
        <v>88</v>
      </c>
      <c r="H113" s="136">
        <f>'S1'!G11</f>
        <v>50</v>
      </c>
      <c r="I113" s="136">
        <f>'S1'!H11</f>
        <v>74</v>
      </c>
      <c r="J113" s="136">
        <f>'S1'!I11</f>
        <v>40</v>
      </c>
      <c r="K113" s="136">
        <f>'S1'!J11</f>
        <v>64</v>
      </c>
      <c r="L113" s="136">
        <f>'S1'!K11</f>
        <v>69</v>
      </c>
      <c r="M113" s="136">
        <f>'S1'!L11</f>
        <v>45</v>
      </c>
      <c r="N113" s="136">
        <f>'S1'!M11</f>
        <v>76</v>
      </c>
      <c r="O113" s="136">
        <f>'S1'!N11</f>
        <v>89</v>
      </c>
      <c r="P113" s="136">
        <f>'S1'!P11</f>
        <v>507</v>
      </c>
      <c r="Q113" s="136">
        <f>'S1'!Q11</f>
        <v>63.375</v>
      </c>
      <c r="R113" s="136">
        <f>'S1'!R11</f>
        <v>44</v>
      </c>
      <c r="S113" s="269" t="str">
        <f>Ave!Q11</f>
        <v>ተዛውሯል</v>
      </c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</row>
    <row r="114" spans="1:37" s="142" customFormat="1" ht="18" customHeight="1">
      <c r="A114" s="29"/>
      <c r="B114" s="262"/>
      <c r="C114" s="267"/>
      <c r="D114" s="267"/>
      <c r="E114" s="270"/>
      <c r="F114" s="270"/>
      <c r="G114" s="136" t="s">
        <v>89</v>
      </c>
      <c r="H114" s="136">
        <f>'S2'!G11</f>
        <v>56</v>
      </c>
      <c r="I114" s="136">
        <f>'S2'!H11</f>
        <v>63</v>
      </c>
      <c r="J114" s="136">
        <f>'S2'!I11</f>
        <v>60</v>
      </c>
      <c r="K114" s="136">
        <f>'S2'!J11</f>
        <v>52</v>
      </c>
      <c r="L114" s="136">
        <f>'S2'!K11</f>
        <v>66</v>
      </c>
      <c r="M114" s="136">
        <f>'S2'!L11</f>
        <v>45</v>
      </c>
      <c r="N114" s="136">
        <f>'S2'!M11</f>
        <v>80</v>
      </c>
      <c r="O114" s="136">
        <f>'S2'!N11</f>
        <v>92</v>
      </c>
      <c r="P114" s="136">
        <f>'S2'!P11</f>
        <v>514</v>
      </c>
      <c r="Q114" s="136">
        <f>'S2'!Q11</f>
        <v>64.25</v>
      </c>
      <c r="R114" s="136">
        <f>'S2'!R11</f>
        <v>38</v>
      </c>
      <c r="S114" s="26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</row>
    <row r="115" spans="1:37" s="29" customFormat="1" ht="18" customHeight="1">
      <c r="B115" s="262"/>
      <c r="C115" s="268"/>
      <c r="D115" s="268"/>
      <c r="E115" s="270"/>
      <c r="F115" s="270"/>
      <c r="G115" s="137" t="s">
        <v>18</v>
      </c>
      <c r="H115" s="137">
        <f>Ave!F11</f>
        <v>53</v>
      </c>
      <c r="I115" s="137">
        <f>Ave!G11</f>
        <v>68.5</v>
      </c>
      <c r="J115" s="137">
        <f>Ave!H11</f>
        <v>50</v>
      </c>
      <c r="K115" s="137">
        <f>Ave!I11</f>
        <v>58</v>
      </c>
      <c r="L115" s="137">
        <f>Ave!J11</f>
        <v>67.5</v>
      </c>
      <c r="M115" s="137">
        <f>Ave!K11</f>
        <v>45</v>
      </c>
      <c r="N115" s="137">
        <f>Ave!L11</f>
        <v>78</v>
      </c>
      <c r="O115" s="137">
        <f>Ave!M11</f>
        <v>90.5</v>
      </c>
      <c r="P115" s="137">
        <f>Ave!N11</f>
        <v>510.5</v>
      </c>
      <c r="Q115" s="137">
        <f>Ave!O11</f>
        <v>63.8125</v>
      </c>
      <c r="R115" s="137">
        <f>Ave!P11</f>
        <v>41</v>
      </c>
      <c r="S115" s="269"/>
    </row>
    <row r="116" spans="1:37" s="1" customFormat="1" ht="15" customHeight="1"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1"/>
      <c r="T116" s="41"/>
      <c r="U116" s="152"/>
      <c r="V116" s="153"/>
    </row>
    <row r="117" spans="1:37" s="1" customFormat="1" ht="15" customHeight="1">
      <c r="B117" s="242" t="s">
        <v>71</v>
      </c>
      <c r="C117" s="242"/>
      <c r="D117" s="242"/>
      <c r="E117" s="242"/>
      <c r="F117" s="233" t="s">
        <v>72</v>
      </c>
      <c r="G117" s="233"/>
      <c r="H117" s="233"/>
      <c r="I117" s="233"/>
      <c r="J117" s="233"/>
      <c r="K117" s="233"/>
      <c r="L117" s="233"/>
      <c r="M117" s="233"/>
      <c r="N117" s="234" t="s">
        <v>73</v>
      </c>
      <c r="O117" s="234"/>
      <c r="P117" s="234"/>
      <c r="Q117" s="234"/>
      <c r="R117" s="234"/>
      <c r="S117" s="234"/>
      <c r="T117" s="234"/>
      <c r="U117" s="234"/>
      <c r="V117" s="234"/>
    </row>
    <row r="118" spans="1:37" s="1" customFormat="1" ht="15" customHeight="1">
      <c r="B118" s="233" t="s">
        <v>74</v>
      </c>
      <c r="C118" s="233"/>
      <c r="D118" s="233"/>
      <c r="E118" s="233"/>
      <c r="F118" s="233"/>
      <c r="G118" s="233"/>
      <c r="H118" s="233"/>
      <c r="I118" s="233"/>
      <c r="J118" s="233"/>
      <c r="K118" s="233"/>
      <c r="L118" s="233"/>
      <c r="M118" s="233"/>
      <c r="N118" s="49" t="s">
        <v>79</v>
      </c>
      <c r="O118" s="49"/>
      <c r="P118" s="49"/>
      <c r="Q118" s="49"/>
      <c r="R118" s="49"/>
      <c r="S118" s="49"/>
      <c r="T118" s="49"/>
      <c r="U118" s="49"/>
      <c r="V118" s="49"/>
    </row>
    <row r="119" spans="1:37" s="1" customFormat="1" ht="15" customHeight="1">
      <c r="B119" s="233" t="s">
        <v>74</v>
      </c>
      <c r="C119" s="233"/>
      <c r="D119" s="233"/>
      <c r="E119" s="233"/>
      <c r="F119" s="233"/>
      <c r="G119" s="233"/>
      <c r="H119" s="233"/>
      <c r="I119" s="233"/>
      <c r="J119" s="233"/>
      <c r="K119" s="233"/>
      <c r="L119" s="233"/>
      <c r="M119" s="233"/>
      <c r="N119" s="41"/>
      <c r="O119" s="41"/>
      <c r="P119" s="41"/>
      <c r="Q119" s="41"/>
      <c r="R119" s="41"/>
      <c r="S119" s="41"/>
      <c r="T119" s="41"/>
      <c r="U119" s="152"/>
      <c r="V119" s="153"/>
    </row>
    <row r="120" spans="1:37" s="1" customFormat="1" ht="15" customHeight="1"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234" t="s">
        <v>75</v>
      </c>
      <c r="O120" s="234"/>
      <c r="P120" s="234"/>
      <c r="Q120" s="234"/>
      <c r="R120" s="234"/>
      <c r="S120" s="234"/>
      <c r="T120" s="234"/>
      <c r="U120" s="234"/>
      <c r="V120" s="234"/>
    </row>
    <row r="121" spans="1:37" s="1" customFormat="1" ht="15" customHeight="1">
      <c r="B121" s="235" t="s">
        <v>76</v>
      </c>
      <c r="C121" s="235"/>
      <c r="D121" s="235"/>
      <c r="E121" s="235"/>
      <c r="F121" s="235"/>
      <c r="G121" s="235"/>
      <c r="H121" s="235"/>
      <c r="I121" s="235"/>
      <c r="J121" s="235"/>
      <c r="K121" s="235"/>
      <c r="L121" s="235"/>
      <c r="M121" s="235"/>
      <c r="N121" s="41"/>
      <c r="O121" s="41"/>
      <c r="P121" s="41"/>
      <c r="Q121" s="41"/>
      <c r="R121" s="41"/>
      <c r="S121" s="41"/>
      <c r="T121" s="41"/>
      <c r="U121" s="152"/>
      <c r="V121" s="153"/>
    </row>
    <row r="122" spans="1:37" s="1" customFormat="1" ht="15" customHeight="1"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152"/>
      <c r="V122" s="153"/>
    </row>
    <row r="123" spans="1:37" s="1" customFormat="1" ht="15" customHeight="1">
      <c r="B123" s="235" t="s">
        <v>77</v>
      </c>
      <c r="C123" s="235"/>
      <c r="D123" s="235"/>
      <c r="E123" s="235"/>
      <c r="F123" s="235"/>
      <c r="G123" s="235"/>
      <c r="H123" s="235"/>
      <c r="I123" s="235"/>
      <c r="J123" s="235"/>
      <c r="K123" s="235"/>
      <c r="L123" s="235"/>
      <c r="M123" s="235"/>
      <c r="N123" s="41"/>
      <c r="O123" s="41"/>
      <c r="P123" s="41"/>
      <c r="Q123" s="41"/>
      <c r="R123" s="41"/>
      <c r="S123" s="41"/>
      <c r="T123" s="41"/>
      <c r="U123" s="152"/>
      <c r="V123" s="153"/>
    </row>
    <row r="124" spans="1:37" s="1" customFormat="1" ht="15" customHeight="1"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1"/>
      <c r="O124" s="41"/>
      <c r="P124" s="41"/>
      <c r="Q124" s="41"/>
      <c r="R124" s="41"/>
      <c r="S124" s="41"/>
      <c r="T124" s="41"/>
      <c r="U124" s="152"/>
      <c r="V124" s="153"/>
    </row>
    <row r="125" spans="1:37" s="1" customFormat="1" ht="15" customHeight="1"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1"/>
      <c r="O125" s="41"/>
      <c r="P125" s="41"/>
      <c r="Q125" s="41"/>
      <c r="R125" s="41"/>
      <c r="S125" s="41"/>
      <c r="T125" s="41"/>
      <c r="U125" s="152"/>
      <c r="V125" s="153"/>
    </row>
    <row r="126" spans="1:37" s="1" customFormat="1" ht="15" customHeight="1"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1"/>
      <c r="O126" s="41"/>
      <c r="P126" s="41"/>
      <c r="Q126" s="41"/>
      <c r="R126" s="41"/>
      <c r="S126" s="41"/>
      <c r="T126" s="41"/>
      <c r="U126" s="152"/>
      <c r="V126" s="153"/>
    </row>
    <row r="127" spans="1:37" s="1" customFormat="1" ht="15" customHeight="1"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1"/>
      <c r="O127" s="41"/>
      <c r="P127" s="41"/>
      <c r="Q127" s="41"/>
      <c r="R127" s="41"/>
      <c r="S127" s="41"/>
      <c r="T127" s="41"/>
      <c r="U127" s="152"/>
      <c r="V127" s="153"/>
    </row>
    <row r="128" spans="1:37" s="46" customFormat="1" ht="15" customHeight="1">
      <c r="B128" s="47"/>
      <c r="C128" s="47"/>
      <c r="D128" s="48" t="s">
        <v>20</v>
      </c>
      <c r="E128" s="46" t="s">
        <v>78</v>
      </c>
      <c r="M128" s="46" t="s">
        <v>53</v>
      </c>
      <c r="V128" s="154"/>
    </row>
    <row r="129" spans="1:37" s="46" customFormat="1" ht="15" customHeight="1">
      <c r="B129" s="47"/>
      <c r="C129" s="47"/>
      <c r="D129" s="48"/>
      <c r="E129" s="50"/>
      <c r="F129" s="50"/>
      <c r="G129" s="50"/>
      <c r="H129" s="50" t="s">
        <v>22</v>
      </c>
      <c r="I129" s="50"/>
      <c r="J129" s="50"/>
      <c r="K129" s="46" t="s">
        <v>23</v>
      </c>
      <c r="V129" s="154"/>
    </row>
    <row r="130" spans="1:37" s="140" customFormat="1" ht="18" customHeight="1">
      <c r="B130" s="239" t="s">
        <v>0</v>
      </c>
      <c r="C130" s="137"/>
      <c r="D130" s="239" t="s">
        <v>1</v>
      </c>
      <c r="E130" s="239" t="s">
        <v>2</v>
      </c>
      <c r="F130" s="239" t="s">
        <v>3</v>
      </c>
      <c r="G130" s="239" t="s">
        <v>17</v>
      </c>
      <c r="H130" s="236" t="s">
        <v>4</v>
      </c>
      <c r="I130" s="237"/>
      <c r="J130" s="237"/>
      <c r="K130" s="237"/>
      <c r="L130" s="237"/>
      <c r="M130" s="237"/>
      <c r="N130" s="237"/>
      <c r="O130" s="238"/>
      <c r="P130" s="239" t="s">
        <v>26</v>
      </c>
      <c r="Q130" s="239" t="s">
        <v>18</v>
      </c>
      <c r="R130" s="239" t="s">
        <v>6</v>
      </c>
      <c r="S130" s="241" t="s">
        <v>16</v>
      </c>
      <c r="T130" s="155"/>
      <c r="U130" s="155"/>
      <c r="V130" s="156"/>
    </row>
    <row r="131" spans="1:37" s="140" customFormat="1" ht="18" customHeight="1">
      <c r="B131" s="240"/>
      <c r="C131" s="137"/>
      <c r="D131" s="240"/>
      <c r="E131" s="240"/>
      <c r="F131" s="240"/>
      <c r="G131" s="240"/>
      <c r="H131" s="136" t="s">
        <v>93</v>
      </c>
      <c r="I131" s="136" t="s">
        <v>94</v>
      </c>
      <c r="J131" s="136" t="s">
        <v>95</v>
      </c>
      <c r="K131" s="136" t="s">
        <v>10</v>
      </c>
      <c r="L131" s="136" t="s">
        <v>80</v>
      </c>
      <c r="M131" s="136" t="s">
        <v>96</v>
      </c>
      <c r="N131" s="136" t="s">
        <v>12</v>
      </c>
      <c r="O131" s="136" t="s">
        <v>11</v>
      </c>
      <c r="P131" s="240"/>
      <c r="Q131" s="240"/>
      <c r="R131" s="240"/>
      <c r="S131" s="241"/>
      <c r="T131" s="155"/>
      <c r="U131" s="155"/>
      <c r="V131" s="156"/>
    </row>
    <row r="132" spans="1:37" s="142" customFormat="1" ht="18" customHeight="1">
      <c r="A132" s="29"/>
      <c r="B132" s="262">
        <v>8</v>
      </c>
      <c r="C132" s="266">
        <f>'S1'!C12</f>
        <v>8</v>
      </c>
      <c r="D132" s="266" t="str">
        <f>Ave!C12</f>
        <v>ሙዓዝ ኑረድን ሲራጅ</v>
      </c>
      <c r="E132" s="270" t="str">
        <f>'S1'!E12</f>
        <v>M</v>
      </c>
      <c r="F132" s="270">
        <f>'S1'!F12</f>
        <v>7</v>
      </c>
      <c r="G132" s="136" t="s">
        <v>88</v>
      </c>
      <c r="H132" s="136">
        <f>'S1'!G12</f>
        <v>84</v>
      </c>
      <c r="I132" s="136">
        <f>'S1'!H12</f>
        <v>88</v>
      </c>
      <c r="J132" s="136">
        <f>'S1'!I12</f>
        <v>94</v>
      </c>
      <c r="K132" s="136">
        <f>'S1'!J12</f>
        <v>79</v>
      </c>
      <c r="L132" s="136">
        <f>'S1'!K12</f>
        <v>81</v>
      </c>
      <c r="M132" s="136">
        <f>'S1'!L12</f>
        <v>74</v>
      </c>
      <c r="N132" s="136">
        <f>'S1'!M12</f>
        <v>79</v>
      </c>
      <c r="O132" s="136">
        <f>'S1'!N12</f>
        <v>94</v>
      </c>
      <c r="P132" s="136">
        <f>'S1'!P12</f>
        <v>673</v>
      </c>
      <c r="Q132" s="136">
        <f>'S1'!Q12</f>
        <v>84.125</v>
      </c>
      <c r="R132" s="136">
        <f>'S1'!R12</f>
        <v>14</v>
      </c>
      <c r="S132" s="269" t="str">
        <f>Ave!Q12</f>
        <v>ተዛውሯል</v>
      </c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</row>
    <row r="133" spans="1:37" s="142" customFormat="1" ht="18" customHeight="1">
      <c r="A133" s="29"/>
      <c r="B133" s="262"/>
      <c r="C133" s="267"/>
      <c r="D133" s="267"/>
      <c r="E133" s="270"/>
      <c r="F133" s="270"/>
      <c r="G133" s="136" t="s">
        <v>89</v>
      </c>
      <c r="H133" s="136">
        <f>'S2'!G12</f>
        <v>75</v>
      </c>
      <c r="I133" s="136">
        <f>'S2'!H12</f>
        <v>81</v>
      </c>
      <c r="J133" s="136">
        <f>'S2'!I12</f>
        <v>83</v>
      </c>
      <c r="K133" s="136">
        <f>'S2'!J12</f>
        <v>73</v>
      </c>
      <c r="L133" s="136">
        <f>'S2'!K12</f>
        <v>91</v>
      </c>
      <c r="M133" s="136">
        <f>'S2'!L12</f>
        <v>73</v>
      </c>
      <c r="N133" s="136">
        <f>'S2'!M12</f>
        <v>67</v>
      </c>
      <c r="O133" s="136">
        <f>'S2'!N12</f>
        <v>98</v>
      </c>
      <c r="P133" s="136">
        <f>'S2'!P12</f>
        <v>641</v>
      </c>
      <c r="Q133" s="136">
        <f>'S2'!Q12</f>
        <v>80.125</v>
      </c>
      <c r="R133" s="136">
        <f>'S2'!R12</f>
        <v>13</v>
      </c>
      <c r="S133" s="26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</row>
    <row r="134" spans="1:37" s="29" customFormat="1" ht="18" customHeight="1">
      <c r="B134" s="262"/>
      <c r="C134" s="268"/>
      <c r="D134" s="268"/>
      <c r="E134" s="270"/>
      <c r="F134" s="270"/>
      <c r="G134" s="137" t="s">
        <v>18</v>
      </c>
      <c r="H134" s="137">
        <f>Ave!F12</f>
        <v>79.5</v>
      </c>
      <c r="I134" s="137">
        <f>Ave!G12</f>
        <v>84.5</v>
      </c>
      <c r="J134" s="137">
        <f>Ave!H12</f>
        <v>88.5</v>
      </c>
      <c r="K134" s="137">
        <f>Ave!I12</f>
        <v>76</v>
      </c>
      <c r="L134" s="137">
        <f>Ave!J12</f>
        <v>86</v>
      </c>
      <c r="M134" s="137">
        <f>Ave!K12</f>
        <v>73.5</v>
      </c>
      <c r="N134" s="137">
        <f>Ave!L12</f>
        <v>73</v>
      </c>
      <c r="O134" s="137">
        <f>Ave!M12</f>
        <v>96</v>
      </c>
      <c r="P134" s="137">
        <f>Ave!N12</f>
        <v>657</v>
      </c>
      <c r="Q134" s="137">
        <f>Ave!O12</f>
        <v>82.125</v>
      </c>
      <c r="R134" s="137">
        <f>Ave!P12</f>
        <v>13</v>
      </c>
      <c r="S134" s="269"/>
    </row>
    <row r="135" spans="1:37" s="1" customFormat="1" ht="15" customHeight="1"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1"/>
      <c r="T135" s="41"/>
      <c r="U135" s="152"/>
      <c r="V135" s="153"/>
    </row>
    <row r="136" spans="1:37" s="1" customFormat="1" ht="15" customHeight="1">
      <c r="B136" s="242" t="s">
        <v>71</v>
      </c>
      <c r="C136" s="242"/>
      <c r="D136" s="242"/>
      <c r="E136" s="242"/>
      <c r="F136" s="233" t="s">
        <v>72</v>
      </c>
      <c r="G136" s="233"/>
      <c r="H136" s="233"/>
      <c r="I136" s="233"/>
      <c r="J136" s="233"/>
      <c r="K136" s="233"/>
      <c r="L136" s="233"/>
      <c r="M136" s="233"/>
      <c r="N136" s="234" t="s">
        <v>73</v>
      </c>
      <c r="O136" s="234"/>
      <c r="P136" s="234"/>
      <c r="Q136" s="234"/>
      <c r="R136" s="234"/>
      <c r="S136" s="234"/>
      <c r="T136" s="234"/>
      <c r="U136" s="234"/>
      <c r="V136" s="234"/>
    </row>
    <row r="137" spans="1:37" s="1" customFormat="1" ht="15" customHeight="1">
      <c r="B137" s="233" t="s">
        <v>74</v>
      </c>
      <c r="C137" s="233"/>
      <c r="D137" s="233"/>
      <c r="E137" s="233"/>
      <c r="F137" s="233"/>
      <c r="G137" s="233"/>
      <c r="H137" s="233"/>
      <c r="I137" s="233"/>
      <c r="J137" s="233"/>
      <c r="K137" s="233"/>
      <c r="L137" s="233"/>
      <c r="M137" s="233"/>
      <c r="N137" s="49" t="s">
        <v>79</v>
      </c>
      <c r="O137" s="49"/>
      <c r="P137" s="49"/>
      <c r="Q137" s="49"/>
      <c r="R137" s="49"/>
      <c r="S137" s="49"/>
      <c r="T137" s="49"/>
      <c r="U137" s="49"/>
      <c r="V137" s="49"/>
    </row>
    <row r="138" spans="1:37" s="1" customFormat="1" ht="15" customHeight="1">
      <c r="B138" s="233" t="s">
        <v>74</v>
      </c>
      <c r="C138" s="233"/>
      <c r="D138" s="233"/>
      <c r="E138" s="233"/>
      <c r="F138" s="233"/>
      <c r="G138" s="233"/>
      <c r="H138" s="233"/>
      <c r="I138" s="233"/>
      <c r="J138" s="233"/>
      <c r="K138" s="233"/>
      <c r="L138" s="233"/>
      <c r="M138" s="233"/>
      <c r="N138" s="41"/>
      <c r="O138" s="41"/>
      <c r="P138" s="41"/>
      <c r="Q138" s="41"/>
      <c r="R138" s="41"/>
      <c r="S138" s="41"/>
      <c r="T138" s="41"/>
      <c r="U138" s="152"/>
      <c r="V138" s="153"/>
    </row>
    <row r="139" spans="1:37" s="1" customFormat="1" ht="15" customHeight="1"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234" t="s">
        <v>75</v>
      </c>
      <c r="O139" s="234"/>
      <c r="P139" s="234"/>
      <c r="Q139" s="234"/>
      <c r="R139" s="234"/>
      <c r="S139" s="234"/>
      <c r="T139" s="234"/>
      <c r="U139" s="234"/>
      <c r="V139" s="234"/>
    </row>
    <row r="140" spans="1:37" s="1" customFormat="1" ht="15" customHeight="1">
      <c r="B140" s="235" t="s">
        <v>76</v>
      </c>
      <c r="C140" s="235"/>
      <c r="D140" s="235"/>
      <c r="E140" s="235"/>
      <c r="F140" s="235"/>
      <c r="G140" s="235"/>
      <c r="H140" s="235"/>
      <c r="I140" s="235"/>
      <c r="J140" s="235"/>
      <c r="K140" s="235"/>
      <c r="L140" s="235"/>
      <c r="M140" s="235"/>
      <c r="N140" s="41"/>
      <c r="O140" s="41"/>
      <c r="P140" s="41"/>
      <c r="Q140" s="41"/>
      <c r="R140" s="41"/>
      <c r="S140" s="41"/>
      <c r="T140" s="41"/>
      <c r="U140" s="152"/>
      <c r="V140" s="153"/>
    </row>
    <row r="141" spans="1:37" s="1" customFormat="1" ht="15" customHeight="1"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152"/>
      <c r="V141" s="153"/>
    </row>
    <row r="142" spans="1:37" s="1" customFormat="1" ht="15" customHeight="1">
      <c r="B142" s="235" t="s">
        <v>77</v>
      </c>
      <c r="C142" s="235"/>
      <c r="D142" s="235"/>
      <c r="E142" s="235"/>
      <c r="F142" s="235"/>
      <c r="G142" s="235"/>
      <c r="H142" s="235"/>
      <c r="I142" s="235"/>
      <c r="J142" s="235"/>
      <c r="K142" s="235"/>
      <c r="L142" s="235"/>
      <c r="M142" s="235"/>
      <c r="N142" s="41"/>
      <c r="O142" s="41"/>
      <c r="P142" s="41"/>
      <c r="Q142" s="41"/>
      <c r="R142" s="41"/>
      <c r="S142" s="41"/>
      <c r="T142" s="41"/>
      <c r="U142" s="152"/>
      <c r="V142" s="153"/>
    </row>
    <row r="143" spans="1:37" s="1" customFormat="1" ht="15" customHeight="1"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1"/>
      <c r="O143" s="41"/>
      <c r="P143" s="41"/>
      <c r="Q143" s="41"/>
      <c r="R143" s="41"/>
      <c r="S143" s="41"/>
      <c r="T143" s="41"/>
      <c r="U143" s="152"/>
      <c r="V143" s="153"/>
    </row>
    <row r="144" spans="1:37" s="1" customFormat="1" ht="15" customHeight="1"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1"/>
      <c r="O144" s="41"/>
      <c r="P144" s="41"/>
      <c r="Q144" s="41"/>
      <c r="R144" s="41"/>
      <c r="S144" s="41"/>
      <c r="T144" s="41"/>
      <c r="U144" s="152"/>
      <c r="V144" s="153"/>
    </row>
    <row r="145" spans="1:37" s="46" customFormat="1" ht="15" customHeight="1">
      <c r="B145" s="47"/>
      <c r="C145" s="47"/>
      <c r="D145" s="48" t="s">
        <v>20</v>
      </c>
      <c r="E145" s="46" t="s">
        <v>78</v>
      </c>
      <c r="M145" s="46" t="s">
        <v>53</v>
      </c>
      <c r="V145" s="154"/>
    </row>
    <row r="146" spans="1:37" s="46" customFormat="1" ht="15" customHeight="1">
      <c r="B146" s="47"/>
      <c r="C146" s="47"/>
      <c r="D146" s="48"/>
      <c r="E146" s="50"/>
      <c r="F146" s="50"/>
      <c r="G146" s="50"/>
      <c r="H146" s="50" t="s">
        <v>22</v>
      </c>
      <c r="I146" s="50"/>
      <c r="J146" s="50"/>
      <c r="K146" s="46" t="s">
        <v>23</v>
      </c>
      <c r="V146" s="154"/>
    </row>
    <row r="147" spans="1:37" s="140" customFormat="1" ht="18" customHeight="1">
      <c r="B147" s="239" t="s">
        <v>0</v>
      </c>
      <c r="C147" s="137"/>
      <c r="D147" s="239" t="s">
        <v>1</v>
      </c>
      <c r="E147" s="239" t="s">
        <v>2</v>
      </c>
      <c r="F147" s="239" t="s">
        <v>3</v>
      </c>
      <c r="G147" s="239" t="s">
        <v>17</v>
      </c>
      <c r="H147" s="236" t="s">
        <v>4</v>
      </c>
      <c r="I147" s="237"/>
      <c r="J147" s="237"/>
      <c r="K147" s="237"/>
      <c r="L147" s="237"/>
      <c r="M147" s="237"/>
      <c r="N147" s="237"/>
      <c r="O147" s="238"/>
      <c r="P147" s="239" t="s">
        <v>26</v>
      </c>
      <c r="Q147" s="239" t="s">
        <v>18</v>
      </c>
      <c r="R147" s="239" t="s">
        <v>6</v>
      </c>
      <c r="S147" s="241" t="s">
        <v>16</v>
      </c>
      <c r="T147" s="155"/>
      <c r="U147" s="155"/>
      <c r="V147" s="156"/>
    </row>
    <row r="148" spans="1:37" s="140" customFormat="1" ht="18" customHeight="1">
      <c r="B148" s="240"/>
      <c r="C148" s="137"/>
      <c r="D148" s="240"/>
      <c r="E148" s="240"/>
      <c r="F148" s="240"/>
      <c r="G148" s="240"/>
      <c r="H148" s="136" t="s">
        <v>93</v>
      </c>
      <c r="I148" s="136" t="s">
        <v>94</v>
      </c>
      <c r="J148" s="136" t="s">
        <v>95</v>
      </c>
      <c r="K148" s="136" t="s">
        <v>10</v>
      </c>
      <c r="L148" s="136" t="s">
        <v>80</v>
      </c>
      <c r="M148" s="136" t="s">
        <v>96</v>
      </c>
      <c r="N148" s="136" t="s">
        <v>12</v>
      </c>
      <c r="O148" s="136" t="s">
        <v>11</v>
      </c>
      <c r="P148" s="240"/>
      <c r="Q148" s="240"/>
      <c r="R148" s="240"/>
      <c r="S148" s="241"/>
      <c r="T148" s="155"/>
      <c r="U148" s="155"/>
      <c r="V148" s="156"/>
    </row>
    <row r="149" spans="1:37" s="142" customFormat="1" ht="18" customHeight="1">
      <c r="A149" s="29"/>
      <c r="B149" s="262">
        <v>9</v>
      </c>
      <c r="C149" s="263">
        <f>'S1'!C13</f>
        <v>9</v>
      </c>
      <c r="D149" s="266" t="str">
        <f>Ave!C13</f>
        <v>ማሂር ሰኢድ አድማሱ</v>
      </c>
      <c r="E149" s="262" t="str">
        <f>'S1'!E13</f>
        <v>M</v>
      </c>
      <c r="F149" s="262">
        <f>'S1'!F13</f>
        <v>7</v>
      </c>
      <c r="G149" s="136" t="s">
        <v>88</v>
      </c>
      <c r="H149" s="136">
        <f>'S1'!G13</f>
        <v>94</v>
      </c>
      <c r="I149" s="136">
        <f>'S1'!H13</f>
        <v>83</v>
      </c>
      <c r="J149" s="136">
        <f>'S1'!I13</f>
        <v>94</v>
      </c>
      <c r="K149" s="136">
        <f>'S1'!J13</f>
        <v>83</v>
      </c>
      <c r="L149" s="136">
        <f>'S1'!K13</f>
        <v>95</v>
      </c>
      <c r="M149" s="136">
        <f>'S1'!L13</f>
        <v>78</v>
      </c>
      <c r="N149" s="136">
        <f>'S1'!M13</f>
        <v>84</v>
      </c>
      <c r="O149" s="136">
        <f>'S1'!N13</f>
        <v>81</v>
      </c>
      <c r="P149" s="136">
        <f>'S1'!P13</f>
        <v>692</v>
      </c>
      <c r="Q149" s="136">
        <f>'S1'!Q13</f>
        <v>86.5</v>
      </c>
      <c r="R149" s="136">
        <f>'S1'!R13</f>
        <v>10</v>
      </c>
      <c r="S149" s="269" t="str">
        <f>Ave!Q13</f>
        <v>ተዛውሯል</v>
      </c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</row>
    <row r="150" spans="1:37" s="142" customFormat="1" ht="18" customHeight="1">
      <c r="A150" s="29"/>
      <c r="B150" s="262"/>
      <c r="C150" s="264"/>
      <c r="D150" s="267"/>
      <c r="E150" s="262"/>
      <c r="F150" s="262"/>
      <c r="G150" s="136" t="s">
        <v>89</v>
      </c>
      <c r="H150" s="136">
        <f>'S2'!G13</f>
        <v>78</v>
      </c>
      <c r="I150" s="136">
        <f>'S2'!H13</f>
        <v>73</v>
      </c>
      <c r="J150" s="136">
        <f>'S2'!I13</f>
        <v>74</v>
      </c>
      <c r="K150" s="136">
        <f>'S2'!J13</f>
        <v>70</v>
      </c>
      <c r="L150" s="136">
        <f>'S2'!K13</f>
        <v>80</v>
      </c>
      <c r="M150" s="136">
        <f>'S2'!L13</f>
        <v>74</v>
      </c>
      <c r="N150" s="136">
        <f>'S2'!M13</f>
        <v>84</v>
      </c>
      <c r="O150" s="136">
        <f>'S2'!N13</f>
        <v>83</v>
      </c>
      <c r="P150" s="136">
        <f>'S2'!P13</f>
        <v>616</v>
      </c>
      <c r="Q150" s="136">
        <f>'S2'!Q13</f>
        <v>77</v>
      </c>
      <c r="R150" s="136">
        <f>'S2'!R13</f>
        <v>16</v>
      </c>
      <c r="S150" s="26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</row>
    <row r="151" spans="1:37" s="29" customFormat="1" ht="18" customHeight="1">
      <c r="B151" s="262"/>
      <c r="C151" s="265"/>
      <c r="D151" s="268"/>
      <c r="E151" s="262"/>
      <c r="F151" s="262"/>
      <c r="G151" s="137" t="s">
        <v>18</v>
      </c>
      <c r="H151" s="137">
        <f>Ave!F13</f>
        <v>86</v>
      </c>
      <c r="I151" s="137">
        <f>Ave!G13</f>
        <v>78</v>
      </c>
      <c r="J151" s="137">
        <f>Ave!H13</f>
        <v>84</v>
      </c>
      <c r="K151" s="137">
        <f>Ave!I13</f>
        <v>76.5</v>
      </c>
      <c r="L151" s="137">
        <f>Ave!J13</f>
        <v>87.5</v>
      </c>
      <c r="M151" s="137">
        <f>Ave!K13</f>
        <v>76</v>
      </c>
      <c r="N151" s="137">
        <f>Ave!L13</f>
        <v>84</v>
      </c>
      <c r="O151" s="137">
        <f>Ave!M13</f>
        <v>82</v>
      </c>
      <c r="P151" s="137">
        <f>Ave!N13</f>
        <v>654</v>
      </c>
      <c r="Q151" s="137">
        <f>Ave!O13</f>
        <v>81.75</v>
      </c>
      <c r="R151" s="137">
        <f>Ave!P13</f>
        <v>15</v>
      </c>
      <c r="S151" s="269"/>
    </row>
    <row r="152" spans="1:37" s="1" customFormat="1" ht="15" customHeight="1"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1"/>
      <c r="T152" s="41"/>
      <c r="U152" s="152"/>
      <c r="V152" s="153"/>
    </row>
    <row r="153" spans="1:37" s="1" customFormat="1" ht="15" customHeight="1">
      <c r="B153" s="242" t="s">
        <v>71</v>
      </c>
      <c r="C153" s="242"/>
      <c r="D153" s="242"/>
      <c r="E153" s="242"/>
      <c r="F153" s="233" t="s">
        <v>72</v>
      </c>
      <c r="G153" s="233"/>
      <c r="H153" s="233"/>
      <c r="I153" s="233"/>
      <c r="J153" s="233"/>
      <c r="K153" s="233"/>
      <c r="L153" s="233"/>
      <c r="M153" s="233"/>
      <c r="N153" s="234" t="s">
        <v>73</v>
      </c>
      <c r="O153" s="234"/>
      <c r="P153" s="234"/>
      <c r="Q153" s="234"/>
      <c r="R153" s="234"/>
      <c r="S153" s="234"/>
      <c r="T153" s="234"/>
      <c r="U153" s="234"/>
      <c r="V153" s="234"/>
    </row>
    <row r="154" spans="1:37" s="1" customFormat="1" ht="15" customHeight="1">
      <c r="B154" s="233" t="s">
        <v>74</v>
      </c>
      <c r="C154" s="233"/>
      <c r="D154" s="233"/>
      <c r="E154" s="233"/>
      <c r="F154" s="233"/>
      <c r="G154" s="233"/>
      <c r="H154" s="233"/>
      <c r="I154" s="233"/>
      <c r="J154" s="233"/>
      <c r="K154" s="233"/>
      <c r="L154" s="233"/>
      <c r="M154" s="233"/>
      <c r="N154" s="49" t="s">
        <v>79</v>
      </c>
      <c r="O154" s="49"/>
      <c r="P154" s="49"/>
      <c r="Q154" s="49"/>
      <c r="R154" s="49"/>
      <c r="S154" s="49"/>
      <c r="T154" s="49"/>
      <c r="U154" s="49"/>
      <c r="V154" s="49"/>
    </row>
    <row r="155" spans="1:37" s="1" customFormat="1" ht="15" customHeight="1">
      <c r="B155" s="233" t="s">
        <v>74</v>
      </c>
      <c r="C155" s="233"/>
      <c r="D155" s="233"/>
      <c r="E155" s="233"/>
      <c r="F155" s="233"/>
      <c r="G155" s="233"/>
      <c r="H155" s="233"/>
      <c r="I155" s="233"/>
      <c r="J155" s="233"/>
      <c r="K155" s="233"/>
      <c r="L155" s="233"/>
      <c r="M155" s="233"/>
      <c r="N155" s="41"/>
      <c r="O155" s="41"/>
      <c r="P155" s="41"/>
      <c r="Q155" s="41"/>
      <c r="R155" s="41"/>
      <c r="S155" s="41"/>
      <c r="T155" s="41"/>
      <c r="U155" s="152"/>
      <c r="V155" s="153"/>
    </row>
    <row r="156" spans="1:37" s="1" customFormat="1" ht="15" customHeight="1"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234" t="s">
        <v>75</v>
      </c>
      <c r="O156" s="234"/>
      <c r="P156" s="234"/>
      <c r="Q156" s="234"/>
      <c r="R156" s="234"/>
      <c r="S156" s="234"/>
      <c r="T156" s="234"/>
      <c r="U156" s="234"/>
      <c r="V156" s="234"/>
    </row>
    <row r="157" spans="1:37" s="1" customFormat="1" ht="15" customHeight="1">
      <c r="B157" s="235" t="s">
        <v>76</v>
      </c>
      <c r="C157" s="235"/>
      <c r="D157" s="235"/>
      <c r="E157" s="235"/>
      <c r="F157" s="235"/>
      <c r="G157" s="235"/>
      <c r="H157" s="235"/>
      <c r="I157" s="235"/>
      <c r="J157" s="235"/>
      <c r="K157" s="235"/>
      <c r="L157" s="235"/>
      <c r="M157" s="235"/>
      <c r="N157" s="41"/>
      <c r="O157" s="41"/>
      <c r="P157" s="41"/>
      <c r="Q157" s="41"/>
      <c r="R157" s="41"/>
      <c r="S157" s="41"/>
      <c r="T157" s="41"/>
      <c r="U157" s="152"/>
      <c r="V157" s="153"/>
    </row>
    <row r="158" spans="1:37" s="1" customFormat="1" ht="15" customHeight="1"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152"/>
      <c r="V158" s="153"/>
    </row>
    <row r="159" spans="1:37" s="1" customFormat="1" ht="15" customHeight="1">
      <c r="B159" s="235" t="s">
        <v>77</v>
      </c>
      <c r="C159" s="235"/>
      <c r="D159" s="235"/>
      <c r="E159" s="235"/>
      <c r="F159" s="235"/>
      <c r="G159" s="235"/>
      <c r="H159" s="235"/>
      <c r="I159" s="235"/>
      <c r="J159" s="235"/>
      <c r="K159" s="235"/>
      <c r="L159" s="235"/>
      <c r="M159" s="235"/>
      <c r="N159" s="41"/>
      <c r="O159" s="41"/>
      <c r="P159" s="41"/>
      <c r="Q159" s="41"/>
      <c r="R159" s="41"/>
      <c r="S159" s="41"/>
      <c r="T159" s="41"/>
      <c r="U159" s="152"/>
      <c r="V159" s="153"/>
    </row>
    <row r="160" spans="1:37" s="1" customFormat="1" ht="15" customHeight="1"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1"/>
      <c r="O160" s="41"/>
      <c r="P160" s="41"/>
      <c r="Q160" s="41"/>
      <c r="R160" s="41"/>
      <c r="S160" s="41"/>
      <c r="T160" s="41"/>
      <c r="U160" s="152"/>
      <c r="V160" s="153"/>
    </row>
    <row r="161" spans="1:37" s="1" customFormat="1" ht="15" customHeight="1"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1"/>
      <c r="O161" s="41"/>
      <c r="P161" s="41"/>
      <c r="Q161" s="41"/>
      <c r="R161" s="41"/>
      <c r="S161" s="41"/>
      <c r="T161" s="41"/>
      <c r="U161" s="152"/>
      <c r="V161" s="153"/>
    </row>
    <row r="162" spans="1:37" s="1" customFormat="1" ht="15" customHeight="1"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1"/>
      <c r="O162" s="41"/>
      <c r="P162" s="41"/>
      <c r="Q162" s="41"/>
      <c r="R162" s="41"/>
      <c r="S162" s="41"/>
      <c r="T162" s="41"/>
      <c r="U162" s="152"/>
      <c r="V162" s="153"/>
    </row>
    <row r="163" spans="1:37" s="1" customFormat="1" ht="15" customHeight="1"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1"/>
      <c r="O163" s="41"/>
      <c r="P163" s="41"/>
      <c r="Q163" s="41"/>
      <c r="R163" s="41"/>
      <c r="S163" s="41"/>
      <c r="T163" s="41"/>
      <c r="U163" s="152"/>
      <c r="V163" s="153"/>
    </row>
    <row r="164" spans="1:37" s="46" customFormat="1" ht="15" customHeight="1">
      <c r="B164" s="47"/>
      <c r="C164" s="47"/>
      <c r="D164" s="48" t="s">
        <v>20</v>
      </c>
      <c r="E164" s="46" t="s">
        <v>78</v>
      </c>
      <c r="M164" s="46" t="s">
        <v>53</v>
      </c>
      <c r="V164" s="154"/>
    </row>
    <row r="165" spans="1:37" s="46" customFormat="1" ht="15" customHeight="1">
      <c r="B165" s="47"/>
      <c r="C165" s="47"/>
      <c r="D165" s="48"/>
      <c r="E165" s="50"/>
      <c r="F165" s="50"/>
      <c r="G165" s="50"/>
      <c r="H165" s="50" t="s">
        <v>22</v>
      </c>
      <c r="I165" s="50"/>
      <c r="J165" s="50"/>
      <c r="K165" s="46" t="s">
        <v>23</v>
      </c>
      <c r="V165" s="154"/>
    </row>
    <row r="166" spans="1:37" s="140" customFormat="1" ht="18" customHeight="1">
      <c r="B166" s="239" t="s">
        <v>0</v>
      </c>
      <c r="C166" s="137"/>
      <c r="D166" s="239" t="s">
        <v>1</v>
      </c>
      <c r="E166" s="239" t="s">
        <v>2</v>
      </c>
      <c r="F166" s="239" t="s">
        <v>3</v>
      </c>
      <c r="G166" s="239" t="s">
        <v>17</v>
      </c>
      <c r="H166" s="236" t="s">
        <v>4</v>
      </c>
      <c r="I166" s="237"/>
      <c r="J166" s="237"/>
      <c r="K166" s="237"/>
      <c r="L166" s="237"/>
      <c r="M166" s="237"/>
      <c r="N166" s="237"/>
      <c r="O166" s="238"/>
      <c r="P166" s="239" t="s">
        <v>26</v>
      </c>
      <c r="Q166" s="239" t="s">
        <v>18</v>
      </c>
      <c r="R166" s="239" t="s">
        <v>6</v>
      </c>
      <c r="S166" s="241" t="s">
        <v>16</v>
      </c>
      <c r="T166" s="155"/>
      <c r="U166" s="155"/>
      <c r="V166" s="156"/>
    </row>
    <row r="167" spans="1:37" s="140" customFormat="1" ht="18" customHeight="1">
      <c r="B167" s="240"/>
      <c r="C167" s="137"/>
      <c r="D167" s="240"/>
      <c r="E167" s="240"/>
      <c r="F167" s="240"/>
      <c r="G167" s="240"/>
      <c r="H167" s="136" t="s">
        <v>93</v>
      </c>
      <c r="I167" s="136" t="s">
        <v>94</v>
      </c>
      <c r="J167" s="136" t="s">
        <v>95</v>
      </c>
      <c r="K167" s="136" t="s">
        <v>10</v>
      </c>
      <c r="L167" s="136" t="s">
        <v>80</v>
      </c>
      <c r="M167" s="136" t="s">
        <v>96</v>
      </c>
      <c r="N167" s="136" t="s">
        <v>12</v>
      </c>
      <c r="O167" s="136" t="s">
        <v>11</v>
      </c>
      <c r="P167" s="240"/>
      <c r="Q167" s="240"/>
      <c r="R167" s="240"/>
      <c r="S167" s="241"/>
      <c r="T167" s="155"/>
      <c r="U167" s="155"/>
      <c r="V167" s="156"/>
    </row>
    <row r="168" spans="1:37" s="142" customFormat="1" ht="18" customHeight="1">
      <c r="A168" s="29"/>
      <c r="B168" s="262">
        <v>10</v>
      </c>
      <c r="C168" s="263">
        <f>'S1'!C14</f>
        <v>10</v>
      </c>
      <c r="D168" s="266" t="str">
        <f>Ave!C14</f>
        <v>ሰልማን አብደላ ሲራጅ</v>
      </c>
      <c r="E168" s="262" t="str">
        <f>'S1'!E14</f>
        <v>M</v>
      </c>
      <c r="F168" s="262">
        <f>'S1'!F14</f>
        <v>7</v>
      </c>
      <c r="G168" s="136" t="s">
        <v>88</v>
      </c>
      <c r="H168" s="136">
        <f>'S1'!G14</f>
        <v>64</v>
      </c>
      <c r="I168" s="136">
        <f>'S1'!H14</f>
        <v>82</v>
      </c>
      <c r="J168" s="136">
        <f>'S1'!I14</f>
        <v>47</v>
      </c>
      <c r="K168" s="136">
        <f>'S1'!J14</f>
        <v>77</v>
      </c>
      <c r="L168" s="136">
        <f>'S1'!K14</f>
        <v>80</v>
      </c>
      <c r="M168" s="136">
        <f>'S1'!L14</f>
        <v>67</v>
      </c>
      <c r="N168" s="136">
        <f>'S1'!M14</f>
        <v>70</v>
      </c>
      <c r="O168" s="136">
        <f>'S1'!N14</f>
        <v>89</v>
      </c>
      <c r="P168" s="136">
        <f>'S1'!P14</f>
        <v>576</v>
      </c>
      <c r="Q168" s="136">
        <f>'S1'!Q14</f>
        <v>72</v>
      </c>
      <c r="R168" s="136">
        <f>'S1'!R14</f>
        <v>33</v>
      </c>
      <c r="S168" s="269" t="str">
        <f>Ave!Q14</f>
        <v>ተዛውሯል</v>
      </c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</row>
    <row r="169" spans="1:37" s="142" customFormat="1" ht="18" customHeight="1">
      <c r="A169" s="29"/>
      <c r="B169" s="262"/>
      <c r="C169" s="264"/>
      <c r="D169" s="267"/>
      <c r="E169" s="262"/>
      <c r="F169" s="262"/>
      <c r="G169" s="136" t="s">
        <v>89</v>
      </c>
      <c r="H169" s="136">
        <f>'S2'!G14</f>
        <v>42</v>
      </c>
      <c r="I169" s="136">
        <f>'S2'!H14</f>
        <v>74</v>
      </c>
      <c r="J169" s="136">
        <f>'S2'!I14</f>
        <v>72</v>
      </c>
      <c r="K169" s="136">
        <f>'S2'!J14</f>
        <v>55</v>
      </c>
      <c r="L169" s="136">
        <f>'S2'!K14</f>
        <v>83</v>
      </c>
      <c r="M169" s="136">
        <f>'S2'!L14</f>
        <v>68</v>
      </c>
      <c r="N169" s="136">
        <f>'S2'!M14</f>
        <v>61</v>
      </c>
      <c r="O169" s="136">
        <f>'S2'!N14</f>
        <v>90</v>
      </c>
      <c r="P169" s="136">
        <f>'S2'!P14</f>
        <v>545</v>
      </c>
      <c r="Q169" s="136">
        <f>'S2'!Q14</f>
        <v>68.125</v>
      </c>
      <c r="R169" s="136">
        <f>'S2'!R14</f>
        <v>31</v>
      </c>
      <c r="S169" s="26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</row>
    <row r="170" spans="1:37" s="29" customFormat="1" ht="18" customHeight="1">
      <c r="B170" s="262"/>
      <c r="C170" s="265"/>
      <c r="D170" s="268"/>
      <c r="E170" s="262"/>
      <c r="F170" s="262"/>
      <c r="G170" s="137" t="s">
        <v>18</v>
      </c>
      <c r="H170" s="137">
        <f>Ave!F14</f>
        <v>53</v>
      </c>
      <c r="I170" s="137">
        <f>Ave!G14</f>
        <v>78</v>
      </c>
      <c r="J170" s="137">
        <f>Ave!H14</f>
        <v>59.5</v>
      </c>
      <c r="K170" s="137">
        <f>Ave!I14</f>
        <v>66</v>
      </c>
      <c r="L170" s="137">
        <f>Ave!J14</f>
        <v>81.5</v>
      </c>
      <c r="M170" s="137">
        <f>Ave!K14</f>
        <v>67.5</v>
      </c>
      <c r="N170" s="137">
        <f>Ave!L14</f>
        <v>65.5</v>
      </c>
      <c r="O170" s="137">
        <f>Ave!M14</f>
        <v>89.5</v>
      </c>
      <c r="P170" s="137">
        <f>Ave!N14</f>
        <v>560.5</v>
      </c>
      <c r="Q170" s="137">
        <f>Ave!O14</f>
        <v>70.0625</v>
      </c>
      <c r="R170" s="137">
        <f>Ave!P14</f>
        <v>32</v>
      </c>
      <c r="S170" s="269"/>
    </row>
    <row r="171" spans="1:37" s="1" customFormat="1" ht="15" customHeight="1"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1"/>
      <c r="T171" s="41"/>
      <c r="U171" s="152"/>
      <c r="V171" s="153"/>
    </row>
    <row r="172" spans="1:37" s="1" customFormat="1" ht="15" customHeight="1">
      <c r="B172" s="242" t="s">
        <v>71</v>
      </c>
      <c r="C172" s="242"/>
      <c r="D172" s="242"/>
      <c r="E172" s="242"/>
      <c r="F172" s="233" t="s">
        <v>72</v>
      </c>
      <c r="G172" s="233"/>
      <c r="H172" s="233"/>
      <c r="I172" s="233"/>
      <c r="J172" s="233"/>
      <c r="K172" s="233"/>
      <c r="L172" s="233"/>
      <c r="M172" s="233"/>
      <c r="N172" s="234" t="s">
        <v>73</v>
      </c>
      <c r="O172" s="234"/>
      <c r="P172" s="234"/>
      <c r="Q172" s="234"/>
      <c r="R172" s="234"/>
      <c r="S172" s="234"/>
      <c r="T172" s="234"/>
      <c r="U172" s="234"/>
      <c r="V172" s="234"/>
    </row>
    <row r="173" spans="1:37" s="1" customFormat="1" ht="15" customHeight="1">
      <c r="B173" s="233" t="s">
        <v>74</v>
      </c>
      <c r="C173" s="233"/>
      <c r="D173" s="233"/>
      <c r="E173" s="233"/>
      <c r="F173" s="233"/>
      <c r="G173" s="233"/>
      <c r="H173" s="233"/>
      <c r="I173" s="233"/>
      <c r="J173" s="233"/>
      <c r="K173" s="233"/>
      <c r="L173" s="233"/>
      <c r="M173" s="233"/>
      <c r="N173" s="49" t="s">
        <v>79</v>
      </c>
      <c r="O173" s="49"/>
      <c r="P173" s="49"/>
      <c r="Q173" s="49"/>
      <c r="R173" s="49"/>
      <c r="S173" s="49"/>
      <c r="T173" s="49"/>
      <c r="U173" s="49"/>
      <c r="V173" s="49"/>
    </row>
    <row r="174" spans="1:37" s="1" customFormat="1" ht="15" customHeight="1">
      <c r="B174" s="233" t="s">
        <v>74</v>
      </c>
      <c r="C174" s="233"/>
      <c r="D174" s="233"/>
      <c r="E174" s="233"/>
      <c r="F174" s="233"/>
      <c r="G174" s="233"/>
      <c r="H174" s="233"/>
      <c r="I174" s="233"/>
      <c r="J174" s="233"/>
      <c r="K174" s="233"/>
      <c r="L174" s="233"/>
      <c r="M174" s="233"/>
      <c r="N174" s="41"/>
      <c r="O174" s="41"/>
      <c r="P174" s="41"/>
      <c r="Q174" s="41"/>
      <c r="R174" s="41"/>
      <c r="S174" s="41"/>
      <c r="T174" s="41"/>
      <c r="U174" s="152"/>
      <c r="V174" s="153"/>
    </row>
    <row r="175" spans="1:37" s="1" customFormat="1" ht="15" customHeight="1"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234" t="s">
        <v>75</v>
      </c>
      <c r="O175" s="234"/>
      <c r="P175" s="234"/>
      <c r="Q175" s="234"/>
      <c r="R175" s="234"/>
      <c r="S175" s="234"/>
      <c r="T175" s="234"/>
      <c r="U175" s="234"/>
      <c r="V175" s="234"/>
    </row>
    <row r="176" spans="1:37" s="1" customFormat="1" ht="15" customHeight="1">
      <c r="B176" s="235" t="s">
        <v>76</v>
      </c>
      <c r="C176" s="235"/>
      <c r="D176" s="235"/>
      <c r="E176" s="235"/>
      <c r="F176" s="235"/>
      <c r="G176" s="235"/>
      <c r="H176" s="235"/>
      <c r="I176" s="235"/>
      <c r="J176" s="235"/>
      <c r="K176" s="235"/>
      <c r="L176" s="235"/>
      <c r="M176" s="235"/>
      <c r="N176" s="41"/>
      <c r="O176" s="41"/>
      <c r="P176" s="41"/>
      <c r="Q176" s="41"/>
      <c r="R176" s="41"/>
      <c r="S176" s="41"/>
      <c r="T176" s="41"/>
      <c r="U176" s="152"/>
      <c r="V176" s="153"/>
    </row>
    <row r="177" spans="1:37" s="1" customFormat="1" ht="15" customHeight="1"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152"/>
      <c r="V177" s="153"/>
    </row>
    <row r="178" spans="1:37" s="1" customFormat="1" ht="15" customHeight="1">
      <c r="B178" s="235" t="s">
        <v>77</v>
      </c>
      <c r="C178" s="235"/>
      <c r="D178" s="235"/>
      <c r="E178" s="235"/>
      <c r="F178" s="235"/>
      <c r="G178" s="235"/>
      <c r="H178" s="235"/>
      <c r="I178" s="235"/>
      <c r="J178" s="235"/>
      <c r="K178" s="235"/>
      <c r="L178" s="235"/>
      <c r="M178" s="235"/>
      <c r="N178" s="41"/>
      <c r="O178" s="41"/>
      <c r="P178" s="41"/>
      <c r="Q178" s="41"/>
      <c r="R178" s="41"/>
      <c r="S178" s="41"/>
      <c r="T178" s="41"/>
      <c r="U178" s="152"/>
      <c r="V178" s="153"/>
    </row>
    <row r="179" spans="1:37" s="1" customFormat="1" ht="15" customHeight="1"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1"/>
      <c r="O179" s="41"/>
      <c r="P179" s="41"/>
      <c r="Q179" s="41"/>
      <c r="R179" s="41"/>
      <c r="S179" s="41"/>
      <c r="T179" s="41"/>
      <c r="U179" s="152"/>
      <c r="V179" s="153"/>
    </row>
    <row r="180" spans="1:37" s="1" customFormat="1" ht="15" customHeight="1"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1"/>
      <c r="O180" s="41"/>
      <c r="P180" s="41"/>
      <c r="Q180" s="41"/>
      <c r="R180" s="41"/>
      <c r="S180" s="41"/>
      <c r="T180" s="41"/>
      <c r="U180" s="152"/>
      <c r="V180" s="153"/>
    </row>
    <row r="181" spans="1:37" s="46" customFormat="1" ht="15" customHeight="1">
      <c r="B181" s="47"/>
      <c r="C181" s="47"/>
      <c r="D181" s="48" t="s">
        <v>20</v>
      </c>
      <c r="E181" s="46" t="s">
        <v>78</v>
      </c>
      <c r="M181" s="46" t="s">
        <v>53</v>
      </c>
      <c r="V181" s="154"/>
    </row>
    <row r="182" spans="1:37" s="46" customFormat="1" ht="15" customHeight="1">
      <c r="B182" s="47"/>
      <c r="C182" s="47"/>
      <c r="D182" s="48"/>
      <c r="E182" s="50"/>
      <c r="F182" s="50"/>
      <c r="G182" s="50"/>
      <c r="H182" s="50" t="s">
        <v>22</v>
      </c>
      <c r="I182" s="50"/>
      <c r="J182" s="50"/>
      <c r="K182" s="46" t="s">
        <v>23</v>
      </c>
      <c r="V182" s="154"/>
    </row>
    <row r="183" spans="1:37" s="140" customFormat="1" ht="18" customHeight="1">
      <c r="B183" s="239" t="s">
        <v>0</v>
      </c>
      <c r="C183" s="137"/>
      <c r="D183" s="239" t="s">
        <v>1</v>
      </c>
      <c r="E183" s="239" t="s">
        <v>2</v>
      </c>
      <c r="F183" s="239" t="s">
        <v>3</v>
      </c>
      <c r="G183" s="239" t="s">
        <v>17</v>
      </c>
      <c r="H183" s="236" t="s">
        <v>4</v>
      </c>
      <c r="I183" s="237"/>
      <c r="J183" s="237"/>
      <c r="K183" s="237"/>
      <c r="L183" s="237"/>
      <c r="M183" s="237"/>
      <c r="N183" s="237"/>
      <c r="O183" s="238"/>
      <c r="P183" s="239" t="s">
        <v>26</v>
      </c>
      <c r="Q183" s="239" t="s">
        <v>18</v>
      </c>
      <c r="R183" s="239" t="s">
        <v>6</v>
      </c>
      <c r="S183" s="241" t="s">
        <v>16</v>
      </c>
      <c r="T183" s="155"/>
      <c r="U183" s="155"/>
      <c r="V183" s="156"/>
    </row>
    <row r="184" spans="1:37" s="140" customFormat="1" ht="18" customHeight="1">
      <c r="B184" s="240"/>
      <c r="C184" s="137"/>
      <c r="D184" s="240"/>
      <c r="E184" s="240"/>
      <c r="F184" s="240"/>
      <c r="G184" s="240"/>
      <c r="H184" s="136" t="s">
        <v>93</v>
      </c>
      <c r="I184" s="136" t="s">
        <v>94</v>
      </c>
      <c r="J184" s="136" t="s">
        <v>95</v>
      </c>
      <c r="K184" s="136" t="s">
        <v>10</v>
      </c>
      <c r="L184" s="136" t="s">
        <v>80</v>
      </c>
      <c r="M184" s="136" t="s">
        <v>96</v>
      </c>
      <c r="N184" s="136" t="s">
        <v>12</v>
      </c>
      <c r="O184" s="136" t="s">
        <v>11</v>
      </c>
      <c r="P184" s="240"/>
      <c r="Q184" s="240"/>
      <c r="R184" s="240"/>
      <c r="S184" s="241"/>
      <c r="T184" s="155"/>
      <c r="U184" s="155"/>
      <c r="V184" s="156"/>
    </row>
    <row r="185" spans="1:37" s="142" customFormat="1" ht="18" customHeight="1">
      <c r="A185" s="29"/>
      <c r="B185" s="262">
        <v>11</v>
      </c>
      <c r="C185" s="263">
        <f>'S1'!C15</f>
        <v>11</v>
      </c>
      <c r="D185" s="266" t="str">
        <f>Ave!C15</f>
        <v>ሰመር ጀማል ሁሴን</v>
      </c>
      <c r="E185" s="262" t="str">
        <f>'S1'!E15</f>
        <v>F</v>
      </c>
      <c r="F185" s="262">
        <f>'S1'!F15</f>
        <v>7</v>
      </c>
      <c r="G185" s="136" t="s">
        <v>88</v>
      </c>
      <c r="H185" s="136">
        <f>'S1'!G15</f>
        <v>95</v>
      </c>
      <c r="I185" s="136">
        <f>'S1'!H15</f>
        <v>98</v>
      </c>
      <c r="J185" s="136">
        <f>'S1'!I15</f>
        <v>91</v>
      </c>
      <c r="K185" s="136">
        <f>'S1'!J15</f>
        <v>88</v>
      </c>
      <c r="L185" s="136">
        <f>'S1'!K15</f>
        <v>93</v>
      </c>
      <c r="M185" s="136">
        <f>'S1'!L15</f>
        <v>70</v>
      </c>
      <c r="N185" s="136">
        <f>'S1'!M15</f>
        <v>98</v>
      </c>
      <c r="O185" s="136">
        <f>'S1'!N15</f>
        <v>89</v>
      </c>
      <c r="P185" s="136">
        <f>'S1'!P15</f>
        <v>722</v>
      </c>
      <c r="Q185" s="136">
        <f>'S1'!Q15</f>
        <v>90.25</v>
      </c>
      <c r="R185" s="136">
        <f>'S1'!R15</f>
        <v>4</v>
      </c>
      <c r="S185" s="269" t="str">
        <f>Ave!Q15</f>
        <v>ተዛውራለች</v>
      </c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</row>
    <row r="186" spans="1:37" s="142" customFormat="1" ht="18" customHeight="1">
      <c r="A186" s="29"/>
      <c r="B186" s="262"/>
      <c r="C186" s="264"/>
      <c r="D186" s="267"/>
      <c r="E186" s="262"/>
      <c r="F186" s="262"/>
      <c r="G186" s="136" t="s">
        <v>89</v>
      </c>
      <c r="H186" s="136">
        <f>'S2'!G15</f>
        <v>95</v>
      </c>
      <c r="I186" s="136">
        <f>'S2'!H15</f>
        <v>93</v>
      </c>
      <c r="J186" s="136">
        <f>'S2'!I15</f>
        <v>93</v>
      </c>
      <c r="K186" s="136">
        <f>'S2'!J15</f>
        <v>99</v>
      </c>
      <c r="L186" s="136">
        <f>'S2'!K15</f>
        <v>96</v>
      </c>
      <c r="M186" s="136">
        <f>'S2'!L15</f>
        <v>87</v>
      </c>
      <c r="N186" s="136">
        <f>'S2'!M15</f>
        <v>97</v>
      </c>
      <c r="O186" s="136">
        <f>'S2'!N15</f>
        <v>90</v>
      </c>
      <c r="P186" s="136">
        <f>'S2'!P15</f>
        <v>750</v>
      </c>
      <c r="Q186" s="136">
        <f>'S2'!Q15</f>
        <v>93.75</v>
      </c>
      <c r="R186" s="136">
        <f>'S2'!R15</f>
        <v>4</v>
      </c>
      <c r="S186" s="26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</row>
    <row r="187" spans="1:37" s="142" customFormat="1" ht="18" customHeight="1">
      <c r="A187" s="29"/>
      <c r="B187" s="262"/>
      <c r="C187" s="265"/>
      <c r="D187" s="268"/>
      <c r="E187" s="262"/>
      <c r="F187" s="262"/>
      <c r="G187" s="136" t="s">
        <v>18</v>
      </c>
      <c r="H187" s="136">
        <f>Ave!F15</f>
        <v>95</v>
      </c>
      <c r="I187" s="136">
        <f>Ave!G15</f>
        <v>95.5</v>
      </c>
      <c r="J187" s="136">
        <f>Ave!H15</f>
        <v>92</v>
      </c>
      <c r="K187" s="136">
        <f>Ave!I15</f>
        <v>93.5</v>
      </c>
      <c r="L187" s="136">
        <f>Ave!J15</f>
        <v>94.5</v>
      </c>
      <c r="M187" s="136">
        <f>Ave!K15</f>
        <v>78.5</v>
      </c>
      <c r="N187" s="136">
        <f>Ave!L15</f>
        <v>97.5</v>
      </c>
      <c r="O187" s="136">
        <f>Ave!M15</f>
        <v>89.5</v>
      </c>
      <c r="P187" s="136">
        <f>Ave!N15</f>
        <v>736</v>
      </c>
      <c r="Q187" s="136">
        <f>Ave!O15</f>
        <v>92</v>
      </c>
      <c r="R187" s="136">
        <f>Ave!P15</f>
        <v>4</v>
      </c>
      <c r="S187" s="26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</row>
    <row r="188" spans="1:37" s="1" customFormat="1" ht="15" customHeight="1"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1"/>
      <c r="T188" s="41"/>
      <c r="U188" s="152"/>
      <c r="V188" s="153"/>
    </row>
    <row r="189" spans="1:37" s="1" customFormat="1" ht="15" customHeight="1">
      <c r="B189" s="242" t="s">
        <v>71</v>
      </c>
      <c r="C189" s="242"/>
      <c r="D189" s="242"/>
      <c r="E189" s="242"/>
      <c r="F189" s="233" t="s">
        <v>72</v>
      </c>
      <c r="G189" s="233"/>
      <c r="H189" s="233"/>
      <c r="I189" s="233"/>
      <c r="J189" s="233"/>
      <c r="K189" s="233"/>
      <c r="L189" s="233"/>
      <c r="M189" s="233"/>
      <c r="N189" s="234" t="s">
        <v>73</v>
      </c>
      <c r="O189" s="234"/>
      <c r="P189" s="234"/>
      <c r="Q189" s="234"/>
      <c r="R189" s="234"/>
      <c r="S189" s="234"/>
      <c r="T189" s="234"/>
      <c r="U189" s="234"/>
      <c r="V189" s="234"/>
    </row>
    <row r="190" spans="1:37" s="1" customFormat="1" ht="15" customHeight="1">
      <c r="B190" s="233" t="s">
        <v>74</v>
      </c>
      <c r="C190" s="233"/>
      <c r="D190" s="233"/>
      <c r="E190" s="233"/>
      <c r="F190" s="233"/>
      <c r="G190" s="233"/>
      <c r="H190" s="233"/>
      <c r="I190" s="233"/>
      <c r="J190" s="233"/>
      <c r="K190" s="233"/>
      <c r="L190" s="233"/>
      <c r="M190" s="233"/>
      <c r="N190" s="49" t="s">
        <v>79</v>
      </c>
      <c r="O190" s="49"/>
      <c r="P190" s="49"/>
      <c r="Q190" s="49"/>
      <c r="R190" s="49"/>
      <c r="S190" s="49"/>
      <c r="T190" s="49"/>
      <c r="U190" s="49"/>
      <c r="V190" s="49"/>
    </row>
    <row r="191" spans="1:37" s="1" customFormat="1" ht="15" customHeight="1">
      <c r="B191" s="233" t="s">
        <v>74</v>
      </c>
      <c r="C191" s="233"/>
      <c r="D191" s="233"/>
      <c r="E191" s="233"/>
      <c r="F191" s="233"/>
      <c r="G191" s="233"/>
      <c r="H191" s="233"/>
      <c r="I191" s="233"/>
      <c r="J191" s="233"/>
      <c r="K191" s="233"/>
      <c r="L191" s="233"/>
      <c r="M191" s="233"/>
      <c r="N191" s="41"/>
      <c r="O191" s="41"/>
      <c r="P191" s="41"/>
      <c r="Q191" s="41"/>
      <c r="R191" s="41"/>
      <c r="S191" s="41"/>
      <c r="T191" s="41"/>
      <c r="U191" s="152"/>
      <c r="V191" s="153"/>
    </row>
    <row r="192" spans="1:37" s="1" customFormat="1" ht="15" customHeight="1"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234" t="s">
        <v>75</v>
      </c>
      <c r="O192" s="234"/>
      <c r="P192" s="234"/>
      <c r="Q192" s="234"/>
      <c r="R192" s="234"/>
      <c r="S192" s="234"/>
      <c r="T192" s="234"/>
      <c r="U192" s="234"/>
      <c r="V192" s="234"/>
    </row>
    <row r="193" spans="1:37" s="1" customFormat="1" ht="15" customHeight="1">
      <c r="B193" s="235" t="s">
        <v>76</v>
      </c>
      <c r="C193" s="235"/>
      <c r="D193" s="235"/>
      <c r="E193" s="235"/>
      <c r="F193" s="235"/>
      <c r="G193" s="235"/>
      <c r="H193" s="235"/>
      <c r="I193" s="235"/>
      <c r="J193" s="235"/>
      <c r="K193" s="235"/>
      <c r="L193" s="235"/>
      <c r="M193" s="235"/>
      <c r="N193" s="41"/>
      <c r="O193" s="41"/>
      <c r="P193" s="41"/>
      <c r="Q193" s="41"/>
      <c r="R193" s="41"/>
      <c r="S193" s="41"/>
      <c r="T193" s="41"/>
      <c r="U193" s="152"/>
      <c r="V193" s="153"/>
    </row>
    <row r="194" spans="1:37" s="1" customFormat="1" ht="15" customHeight="1"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152"/>
      <c r="V194" s="153"/>
    </row>
    <row r="195" spans="1:37" s="1" customFormat="1" ht="15" customHeight="1">
      <c r="B195" s="235" t="s">
        <v>77</v>
      </c>
      <c r="C195" s="235"/>
      <c r="D195" s="235"/>
      <c r="E195" s="235"/>
      <c r="F195" s="235"/>
      <c r="G195" s="235"/>
      <c r="H195" s="235"/>
      <c r="I195" s="235"/>
      <c r="J195" s="235"/>
      <c r="K195" s="235"/>
      <c r="L195" s="235"/>
      <c r="M195" s="235"/>
      <c r="N195" s="41"/>
      <c r="O195" s="41"/>
      <c r="P195" s="41"/>
      <c r="Q195" s="41"/>
      <c r="R195" s="41"/>
      <c r="S195" s="41"/>
      <c r="T195" s="41"/>
      <c r="U195" s="152"/>
      <c r="V195" s="153"/>
    </row>
    <row r="196" spans="1:37" s="1" customFormat="1" ht="15" customHeight="1"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1"/>
      <c r="O196" s="41"/>
      <c r="P196" s="41"/>
      <c r="Q196" s="41"/>
      <c r="R196" s="41"/>
      <c r="S196" s="41"/>
      <c r="T196" s="41"/>
      <c r="U196" s="152"/>
      <c r="V196" s="153"/>
    </row>
    <row r="197" spans="1:37" s="1" customFormat="1" ht="15" customHeight="1"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1"/>
      <c r="O197" s="41"/>
      <c r="P197" s="41"/>
      <c r="Q197" s="41"/>
      <c r="R197" s="41"/>
      <c r="S197" s="41"/>
      <c r="T197" s="41"/>
      <c r="U197" s="152"/>
      <c r="V197" s="153"/>
    </row>
    <row r="198" spans="1:37" s="1" customFormat="1" ht="15" customHeight="1"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1"/>
      <c r="O198" s="41"/>
      <c r="P198" s="41"/>
      <c r="Q198" s="41"/>
      <c r="R198" s="41"/>
      <c r="S198" s="41"/>
      <c r="T198" s="41"/>
      <c r="U198" s="152"/>
      <c r="V198" s="153"/>
    </row>
    <row r="199" spans="1:37" s="1" customFormat="1" ht="15" customHeight="1"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1"/>
      <c r="O199" s="41"/>
      <c r="P199" s="41"/>
      <c r="Q199" s="41"/>
      <c r="R199" s="41"/>
      <c r="S199" s="41"/>
      <c r="T199" s="41"/>
      <c r="U199" s="152"/>
      <c r="V199" s="153"/>
    </row>
    <row r="200" spans="1:37" s="46" customFormat="1" ht="15" customHeight="1">
      <c r="B200" s="47"/>
      <c r="C200" s="47"/>
      <c r="D200" s="48" t="s">
        <v>20</v>
      </c>
      <c r="E200" s="46" t="s">
        <v>78</v>
      </c>
      <c r="M200" s="46" t="s">
        <v>53</v>
      </c>
      <c r="V200" s="154"/>
    </row>
    <row r="201" spans="1:37" s="46" customFormat="1" ht="15" customHeight="1">
      <c r="B201" s="47"/>
      <c r="C201" s="47"/>
      <c r="D201" s="48"/>
      <c r="E201" s="50"/>
      <c r="F201" s="50"/>
      <c r="G201" s="50"/>
      <c r="H201" s="50" t="s">
        <v>22</v>
      </c>
      <c r="I201" s="50"/>
      <c r="J201" s="50"/>
      <c r="K201" s="46" t="s">
        <v>23</v>
      </c>
      <c r="V201" s="154"/>
    </row>
    <row r="202" spans="1:37" s="140" customFormat="1" ht="18" customHeight="1">
      <c r="B202" s="239" t="s">
        <v>0</v>
      </c>
      <c r="C202" s="137"/>
      <c r="D202" s="239" t="s">
        <v>1</v>
      </c>
      <c r="E202" s="239" t="s">
        <v>2</v>
      </c>
      <c r="F202" s="239" t="s">
        <v>3</v>
      </c>
      <c r="G202" s="239" t="s">
        <v>17</v>
      </c>
      <c r="H202" s="236" t="s">
        <v>4</v>
      </c>
      <c r="I202" s="237"/>
      <c r="J202" s="237"/>
      <c r="K202" s="237"/>
      <c r="L202" s="237"/>
      <c r="M202" s="237"/>
      <c r="N202" s="237"/>
      <c r="O202" s="238"/>
      <c r="P202" s="239" t="s">
        <v>26</v>
      </c>
      <c r="Q202" s="239" t="s">
        <v>18</v>
      </c>
      <c r="R202" s="239" t="s">
        <v>6</v>
      </c>
      <c r="S202" s="241" t="s">
        <v>16</v>
      </c>
      <c r="T202" s="155"/>
      <c r="U202" s="155"/>
      <c r="V202" s="156"/>
    </row>
    <row r="203" spans="1:37" s="140" customFormat="1" ht="18" customHeight="1">
      <c r="B203" s="240"/>
      <c r="C203" s="137"/>
      <c r="D203" s="240"/>
      <c r="E203" s="240"/>
      <c r="F203" s="240"/>
      <c r="G203" s="240"/>
      <c r="H203" s="136" t="s">
        <v>93</v>
      </c>
      <c r="I203" s="136" t="s">
        <v>94</v>
      </c>
      <c r="J203" s="136" t="s">
        <v>95</v>
      </c>
      <c r="K203" s="136" t="s">
        <v>10</v>
      </c>
      <c r="L203" s="136" t="s">
        <v>80</v>
      </c>
      <c r="M203" s="136" t="s">
        <v>96</v>
      </c>
      <c r="N203" s="136" t="s">
        <v>12</v>
      </c>
      <c r="O203" s="136" t="s">
        <v>11</v>
      </c>
      <c r="P203" s="240"/>
      <c r="Q203" s="240"/>
      <c r="R203" s="240"/>
      <c r="S203" s="241"/>
      <c r="T203" s="155"/>
      <c r="U203" s="155"/>
      <c r="V203" s="156"/>
    </row>
    <row r="204" spans="1:37" s="142" customFormat="1" ht="18" customHeight="1">
      <c r="A204" s="29"/>
      <c r="B204" s="262">
        <v>12</v>
      </c>
      <c r="C204" s="263">
        <f>'S1'!C16</f>
        <v>12</v>
      </c>
      <c r="D204" s="266" t="str">
        <f>Ave!C16</f>
        <v>ሰሚር ጀማል ሁሴን</v>
      </c>
      <c r="E204" s="262" t="str">
        <f>'S1'!E16</f>
        <v>M</v>
      </c>
      <c r="F204" s="262">
        <f>'S1'!F16</f>
        <v>7</v>
      </c>
      <c r="G204" s="136" t="s">
        <v>88</v>
      </c>
      <c r="H204" s="136">
        <f>'S1'!G16</f>
        <v>64</v>
      </c>
      <c r="I204" s="136">
        <f>'S1'!H16</f>
        <v>87</v>
      </c>
      <c r="J204" s="136">
        <f>'S1'!I16</f>
        <v>65</v>
      </c>
      <c r="K204" s="136">
        <f>'S1'!J16</f>
        <v>69</v>
      </c>
      <c r="L204" s="136">
        <f>'S1'!K16</f>
        <v>73</v>
      </c>
      <c r="M204" s="136">
        <f>'S1'!L16</f>
        <v>69</v>
      </c>
      <c r="N204" s="136">
        <f>'S1'!M16</f>
        <v>93</v>
      </c>
      <c r="O204" s="136">
        <f>'S1'!N16</f>
        <v>83</v>
      </c>
      <c r="P204" s="136">
        <f>'S1'!P16</f>
        <v>603</v>
      </c>
      <c r="Q204" s="136">
        <f>'S1'!Q16</f>
        <v>75.375</v>
      </c>
      <c r="R204" s="136">
        <f>'S1'!R16</f>
        <v>29</v>
      </c>
      <c r="S204" s="269" t="str">
        <f>Ave!Q16</f>
        <v>ተዛውሯል</v>
      </c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</row>
    <row r="205" spans="1:37" s="142" customFormat="1" ht="18" customHeight="1">
      <c r="A205" s="29"/>
      <c r="B205" s="262"/>
      <c r="C205" s="264"/>
      <c r="D205" s="267"/>
      <c r="E205" s="262"/>
      <c r="F205" s="262"/>
      <c r="G205" s="136" t="s">
        <v>89</v>
      </c>
      <c r="H205" s="136">
        <f>'S2'!G16</f>
        <v>60</v>
      </c>
      <c r="I205" s="136">
        <f>'S2'!H16</f>
        <v>60</v>
      </c>
      <c r="J205" s="136">
        <f>'S2'!I16</f>
        <v>67</v>
      </c>
      <c r="K205" s="136">
        <f>'S2'!J16</f>
        <v>60</v>
      </c>
      <c r="L205" s="136">
        <f>'S2'!K16</f>
        <v>73</v>
      </c>
      <c r="M205" s="136">
        <f>'S2'!L16</f>
        <v>69</v>
      </c>
      <c r="N205" s="136">
        <f>'S2'!M16</f>
        <v>78</v>
      </c>
      <c r="O205" s="136">
        <f>'S2'!N16</f>
        <v>84</v>
      </c>
      <c r="P205" s="136">
        <f>'S2'!P16</f>
        <v>551</v>
      </c>
      <c r="Q205" s="136">
        <f>'S2'!Q16</f>
        <v>68.875</v>
      </c>
      <c r="R205" s="136">
        <f>'S2'!R16</f>
        <v>27</v>
      </c>
      <c r="S205" s="26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</row>
    <row r="206" spans="1:37" s="142" customFormat="1" ht="18" customHeight="1">
      <c r="A206" s="29"/>
      <c r="B206" s="262"/>
      <c r="C206" s="265"/>
      <c r="D206" s="268"/>
      <c r="E206" s="262"/>
      <c r="F206" s="262"/>
      <c r="G206" s="136" t="s">
        <v>18</v>
      </c>
      <c r="H206" s="136">
        <f>Ave!F16</f>
        <v>62</v>
      </c>
      <c r="I206" s="136">
        <f>Ave!G16</f>
        <v>73.5</v>
      </c>
      <c r="J206" s="136">
        <f>Ave!H16</f>
        <v>66</v>
      </c>
      <c r="K206" s="136">
        <f>Ave!I16</f>
        <v>64.5</v>
      </c>
      <c r="L206" s="136">
        <f>Ave!J16</f>
        <v>73</v>
      </c>
      <c r="M206" s="136">
        <f>Ave!K16</f>
        <v>69</v>
      </c>
      <c r="N206" s="136">
        <f>Ave!L16</f>
        <v>85.5</v>
      </c>
      <c r="O206" s="136">
        <f>Ave!M16</f>
        <v>83.5</v>
      </c>
      <c r="P206" s="136">
        <f>Ave!N16</f>
        <v>577</v>
      </c>
      <c r="Q206" s="136">
        <f>Ave!O16</f>
        <v>72.125</v>
      </c>
      <c r="R206" s="136">
        <f>Ave!P16</f>
        <v>27</v>
      </c>
      <c r="S206" s="26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</row>
    <row r="207" spans="1:37" s="1" customFormat="1" ht="15" customHeight="1"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1"/>
      <c r="T207" s="41"/>
      <c r="U207" s="152"/>
      <c r="V207" s="153"/>
    </row>
    <row r="208" spans="1:37" s="1" customFormat="1" ht="15" customHeight="1">
      <c r="B208" s="242" t="s">
        <v>71</v>
      </c>
      <c r="C208" s="242"/>
      <c r="D208" s="242"/>
      <c r="E208" s="242"/>
      <c r="F208" s="233" t="s">
        <v>72</v>
      </c>
      <c r="G208" s="233"/>
      <c r="H208" s="233"/>
      <c r="I208" s="233"/>
      <c r="J208" s="233"/>
      <c r="K208" s="233"/>
      <c r="L208" s="233"/>
      <c r="M208" s="233"/>
      <c r="N208" s="234" t="s">
        <v>73</v>
      </c>
      <c r="O208" s="234"/>
      <c r="P208" s="234"/>
      <c r="Q208" s="234"/>
      <c r="R208" s="234"/>
      <c r="S208" s="234"/>
      <c r="T208" s="234"/>
      <c r="U208" s="234"/>
      <c r="V208" s="234"/>
    </row>
    <row r="209" spans="1:37" s="1" customFormat="1" ht="15" customHeight="1">
      <c r="B209" s="233" t="s">
        <v>74</v>
      </c>
      <c r="C209" s="233"/>
      <c r="D209" s="233"/>
      <c r="E209" s="233"/>
      <c r="F209" s="233"/>
      <c r="G209" s="233"/>
      <c r="H209" s="233"/>
      <c r="I209" s="233"/>
      <c r="J209" s="233"/>
      <c r="K209" s="233"/>
      <c r="L209" s="233"/>
      <c r="M209" s="233"/>
      <c r="N209" s="49" t="s">
        <v>79</v>
      </c>
      <c r="O209" s="49"/>
      <c r="P209" s="49"/>
      <c r="Q209" s="49"/>
      <c r="R209" s="49"/>
      <c r="S209" s="49"/>
      <c r="T209" s="49"/>
      <c r="U209" s="49"/>
      <c r="V209" s="49"/>
    </row>
    <row r="210" spans="1:37" s="1" customFormat="1" ht="15" customHeight="1">
      <c r="B210" s="233" t="s">
        <v>74</v>
      </c>
      <c r="C210" s="233"/>
      <c r="D210" s="233"/>
      <c r="E210" s="233"/>
      <c r="F210" s="233"/>
      <c r="G210" s="233"/>
      <c r="H210" s="233"/>
      <c r="I210" s="233"/>
      <c r="J210" s="233"/>
      <c r="K210" s="233"/>
      <c r="L210" s="233"/>
      <c r="M210" s="233"/>
      <c r="N210" s="41"/>
      <c r="O210" s="41"/>
      <c r="P210" s="41"/>
      <c r="Q210" s="41"/>
      <c r="R210" s="41"/>
      <c r="S210" s="41"/>
      <c r="T210" s="41"/>
      <c r="U210" s="152"/>
      <c r="V210" s="153"/>
    </row>
    <row r="211" spans="1:37" s="1" customFormat="1" ht="15" customHeight="1"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234" t="s">
        <v>75</v>
      </c>
      <c r="O211" s="234"/>
      <c r="P211" s="234"/>
      <c r="Q211" s="234"/>
      <c r="R211" s="234"/>
      <c r="S211" s="234"/>
      <c r="T211" s="234"/>
      <c r="U211" s="234"/>
      <c r="V211" s="234"/>
    </row>
    <row r="212" spans="1:37" s="1" customFormat="1" ht="15" customHeight="1">
      <c r="B212" s="235" t="s">
        <v>76</v>
      </c>
      <c r="C212" s="235"/>
      <c r="D212" s="235"/>
      <c r="E212" s="235"/>
      <c r="F212" s="235"/>
      <c r="G212" s="235"/>
      <c r="H212" s="235"/>
      <c r="I212" s="235"/>
      <c r="J212" s="235"/>
      <c r="K212" s="235"/>
      <c r="L212" s="235"/>
      <c r="M212" s="235"/>
      <c r="N212" s="41"/>
      <c r="O212" s="41"/>
      <c r="P212" s="41"/>
      <c r="Q212" s="41"/>
      <c r="R212" s="41"/>
      <c r="S212" s="41"/>
      <c r="T212" s="41"/>
      <c r="U212" s="152"/>
      <c r="V212" s="153"/>
    </row>
    <row r="213" spans="1:37" s="1" customFormat="1" ht="15" customHeight="1"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152"/>
      <c r="V213" s="153"/>
    </row>
    <row r="214" spans="1:37" s="1" customFormat="1" ht="15" customHeight="1">
      <c r="B214" s="235" t="s">
        <v>77</v>
      </c>
      <c r="C214" s="235"/>
      <c r="D214" s="235"/>
      <c r="E214" s="235"/>
      <c r="F214" s="235"/>
      <c r="G214" s="235"/>
      <c r="H214" s="235"/>
      <c r="I214" s="235"/>
      <c r="J214" s="235"/>
      <c r="K214" s="235"/>
      <c r="L214" s="235"/>
      <c r="M214" s="235"/>
      <c r="N214" s="41"/>
      <c r="O214" s="41"/>
      <c r="P214" s="41"/>
      <c r="Q214" s="41"/>
      <c r="R214" s="41"/>
      <c r="S214" s="41"/>
      <c r="T214" s="41"/>
      <c r="U214" s="152"/>
      <c r="V214" s="153"/>
    </row>
    <row r="215" spans="1:37" s="1" customFormat="1" ht="15" customHeight="1"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1"/>
      <c r="O215" s="41"/>
      <c r="P215" s="41"/>
      <c r="Q215" s="41"/>
      <c r="R215" s="41"/>
      <c r="S215" s="41"/>
      <c r="T215" s="41"/>
      <c r="U215" s="152"/>
      <c r="V215" s="153"/>
    </row>
    <row r="216" spans="1:37" s="1" customFormat="1" ht="15" customHeight="1"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1"/>
      <c r="O216" s="41"/>
      <c r="P216" s="41"/>
      <c r="Q216" s="41"/>
      <c r="R216" s="41"/>
      <c r="S216" s="41"/>
      <c r="T216" s="41"/>
      <c r="U216" s="152"/>
      <c r="V216" s="153"/>
    </row>
    <row r="217" spans="1:37" s="46" customFormat="1" ht="15" customHeight="1">
      <c r="B217" s="47"/>
      <c r="C217" s="47"/>
      <c r="D217" s="48" t="s">
        <v>20</v>
      </c>
      <c r="E217" s="46" t="s">
        <v>78</v>
      </c>
      <c r="M217" s="46" t="s">
        <v>53</v>
      </c>
      <c r="V217" s="154"/>
    </row>
    <row r="218" spans="1:37" s="46" customFormat="1" ht="15" customHeight="1">
      <c r="B218" s="47"/>
      <c r="C218" s="47"/>
      <c r="D218" s="48"/>
      <c r="E218" s="50"/>
      <c r="F218" s="50"/>
      <c r="G218" s="50"/>
      <c r="H218" s="50" t="s">
        <v>22</v>
      </c>
      <c r="I218" s="50"/>
      <c r="J218" s="50"/>
      <c r="K218" s="46" t="s">
        <v>23</v>
      </c>
      <c r="V218" s="154"/>
    </row>
    <row r="219" spans="1:37" s="140" customFormat="1" ht="18" customHeight="1">
      <c r="B219" s="239" t="s">
        <v>0</v>
      </c>
      <c r="C219" s="137"/>
      <c r="D219" s="239" t="s">
        <v>1</v>
      </c>
      <c r="E219" s="239" t="s">
        <v>2</v>
      </c>
      <c r="F219" s="239" t="s">
        <v>3</v>
      </c>
      <c r="G219" s="239" t="s">
        <v>17</v>
      </c>
      <c r="H219" s="236" t="s">
        <v>4</v>
      </c>
      <c r="I219" s="237"/>
      <c r="J219" s="237"/>
      <c r="K219" s="237"/>
      <c r="L219" s="237"/>
      <c r="M219" s="237"/>
      <c r="N219" s="237"/>
      <c r="O219" s="238"/>
      <c r="P219" s="239" t="s">
        <v>26</v>
      </c>
      <c r="Q219" s="239" t="s">
        <v>18</v>
      </c>
      <c r="R219" s="239" t="s">
        <v>6</v>
      </c>
      <c r="S219" s="241" t="s">
        <v>16</v>
      </c>
      <c r="T219" s="155"/>
      <c r="U219" s="155"/>
      <c r="V219" s="156"/>
    </row>
    <row r="220" spans="1:37" s="140" customFormat="1" ht="18" customHeight="1">
      <c r="B220" s="240"/>
      <c r="C220" s="137"/>
      <c r="D220" s="240"/>
      <c r="E220" s="240"/>
      <c r="F220" s="240"/>
      <c r="G220" s="240"/>
      <c r="H220" s="136" t="s">
        <v>93</v>
      </c>
      <c r="I220" s="136" t="s">
        <v>94</v>
      </c>
      <c r="J220" s="136" t="s">
        <v>95</v>
      </c>
      <c r="K220" s="136" t="s">
        <v>10</v>
      </c>
      <c r="L220" s="136" t="s">
        <v>80</v>
      </c>
      <c r="M220" s="136" t="s">
        <v>96</v>
      </c>
      <c r="N220" s="136" t="s">
        <v>12</v>
      </c>
      <c r="O220" s="136" t="s">
        <v>11</v>
      </c>
      <c r="P220" s="240"/>
      <c r="Q220" s="240"/>
      <c r="R220" s="240"/>
      <c r="S220" s="241"/>
      <c r="T220" s="155"/>
      <c r="U220" s="155"/>
      <c r="V220" s="156"/>
    </row>
    <row r="221" spans="1:37" s="142" customFormat="1" ht="18" customHeight="1">
      <c r="A221" s="29"/>
      <c r="B221" s="262">
        <v>13</v>
      </c>
      <c r="C221" s="263">
        <f>'S1'!C17</f>
        <v>13</v>
      </c>
      <c r="D221" s="266" t="str">
        <f>Ave!C17</f>
        <v>ሰባህ ሁሴን ይማም</v>
      </c>
      <c r="E221" s="262" t="str">
        <f>'S1'!E17</f>
        <v>F</v>
      </c>
      <c r="F221" s="262">
        <f>'S1'!F17</f>
        <v>7</v>
      </c>
      <c r="G221" s="136" t="s">
        <v>88</v>
      </c>
      <c r="H221" s="136">
        <f>'S1'!G17</f>
        <v>89</v>
      </c>
      <c r="I221" s="136">
        <f>'S1'!H17</f>
        <v>86</v>
      </c>
      <c r="J221" s="136">
        <f>'S1'!I17</f>
        <v>89</v>
      </c>
      <c r="K221" s="136">
        <f>'S1'!J17</f>
        <v>67</v>
      </c>
      <c r="L221" s="136">
        <f>'S1'!K17</f>
        <v>76</v>
      </c>
      <c r="M221" s="136">
        <f>'S1'!L17</f>
        <v>78</v>
      </c>
      <c r="N221" s="136">
        <f>'S1'!M17</f>
        <v>86</v>
      </c>
      <c r="O221" s="136">
        <f>'S1'!N17</f>
        <v>65</v>
      </c>
      <c r="P221" s="136">
        <f>'S1'!P17</f>
        <v>636</v>
      </c>
      <c r="Q221" s="136">
        <f>'S1'!Q17</f>
        <v>79.5</v>
      </c>
      <c r="R221" s="136">
        <f>'S1'!R17</f>
        <v>22</v>
      </c>
      <c r="S221" s="269" t="str">
        <f>Ave!Q17</f>
        <v>ተዛውራለች</v>
      </c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</row>
    <row r="222" spans="1:37" s="142" customFormat="1" ht="18" customHeight="1">
      <c r="A222" s="29"/>
      <c r="B222" s="262"/>
      <c r="C222" s="264"/>
      <c r="D222" s="267"/>
      <c r="E222" s="262"/>
      <c r="F222" s="262"/>
      <c r="G222" s="136" t="s">
        <v>89</v>
      </c>
      <c r="H222" s="136">
        <f>'S2'!G17</f>
        <v>73</v>
      </c>
      <c r="I222" s="136">
        <f>'S2'!H17</f>
        <v>74</v>
      </c>
      <c r="J222" s="136">
        <f>'S2'!I17</f>
        <v>72</v>
      </c>
      <c r="K222" s="136">
        <f>'S2'!J17</f>
        <v>54</v>
      </c>
      <c r="L222" s="136">
        <f>'S2'!K17</f>
        <v>76</v>
      </c>
      <c r="M222" s="136">
        <f>'S2'!L17</f>
        <v>58</v>
      </c>
      <c r="N222" s="136">
        <f>'S2'!M17</f>
        <v>65</v>
      </c>
      <c r="O222" s="136">
        <f>'S2'!N17</f>
        <v>74</v>
      </c>
      <c r="P222" s="136">
        <f>'S2'!P17</f>
        <v>546</v>
      </c>
      <c r="Q222" s="136">
        <f>'S2'!Q17</f>
        <v>68.25</v>
      </c>
      <c r="R222" s="136">
        <f>'S2'!R17</f>
        <v>29</v>
      </c>
      <c r="S222" s="26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</row>
    <row r="223" spans="1:37" s="142" customFormat="1" ht="18" customHeight="1">
      <c r="A223" s="29"/>
      <c r="B223" s="262"/>
      <c r="C223" s="265"/>
      <c r="D223" s="268"/>
      <c r="E223" s="262"/>
      <c r="F223" s="262"/>
      <c r="G223" s="136" t="s">
        <v>18</v>
      </c>
      <c r="H223" s="136">
        <f>Ave!F17</f>
        <v>81</v>
      </c>
      <c r="I223" s="136">
        <f>Ave!G17</f>
        <v>80</v>
      </c>
      <c r="J223" s="136">
        <f>Ave!H17</f>
        <v>80.5</v>
      </c>
      <c r="K223" s="136">
        <f>Ave!I17</f>
        <v>60.5</v>
      </c>
      <c r="L223" s="136">
        <f>Ave!J17</f>
        <v>76</v>
      </c>
      <c r="M223" s="136">
        <f>Ave!K17</f>
        <v>68</v>
      </c>
      <c r="N223" s="136">
        <f>Ave!L17</f>
        <v>75.5</v>
      </c>
      <c r="O223" s="136">
        <f>Ave!M17</f>
        <v>69.5</v>
      </c>
      <c r="P223" s="136">
        <f>Ave!N17</f>
        <v>591</v>
      </c>
      <c r="Q223" s="136">
        <f>Ave!O17</f>
        <v>73.875</v>
      </c>
      <c r="R223" s="136">
        <f>Ave!P17</f>
        <v>26</v>
      </c>
      <c r="S223" s="26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</row>
    <row r="224" spans="1:37" s="1" customFormat="1" ht="15" customHeight="1"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1"/>
      <c r="T224" s="41"/>
      <c r="U224" s="152"/>
      <c r="V224" s="153"/>
    </row>
    <row r="225" spans="1:37" s="1" customFormat="1" ht="15" customHeight="1">
      <c r="B225" s="242" t="s">
        <v>71</v>
      </c>
      <c r="C225" s="242"/>
      <c r="D225" s="242"/>
      <c r="E225" s="242"/>
      <c r="F225" s="233" t="s">
        <v>72</v>
      </c>
      <c r="G225" s="233"/>
      <c r="H225" s="233"/>
      <c r="I225" s="233"/>
      <c r="J225" s="233"/>
      <c r="K225" s="233"/>
      <c r="L225" s="233"/>
      <c r="M225" s="233"/>
      <c r="N225" s="234" t="s">
        <v>73</v>
      </c>
      <c r="O225" s="234"/>
      <c r="P225" s="234"/>
      <c r="Q225" s="234"/>
      <c r="R225" s="234"/>
      <c r="S225" s="234"/>
      <c r="T225" s="234"/>
      <c r="U225" s="234"/>
      <c r="V225" s="234"/>
    </row>
    <row r="226" spans="1:37" s="1" customFormat="1" ht="15" customHeight="1">
      <c r="B226" s="233" t="s">
        <v>74</v>
      </c>
      <c r="C226" s="233"/>
      <c r="D226" s="233"/>
      <c r="E226" s="233"/>
      <c r="F226" s="233"/>
      <c r="G226" s="233"/>
      <c r="H226" s="233"/>
      <c r="I226" s="233"/>
      <c r="J226" s="233"/>
      <c r="K226" s="233"/>
      <c r="L226" s="233"/>
      <c r="M226" s="233"/>
      <c r="N226" s="49" t="s">
        <v>79</v>
      </c>
      <c r="O226" s="49"/>
      <c r="P226" s="49"/>
      <c r="Q226" s="49"/>
      <c r="R226" s="49"/>
      <c r="S226" s="49"/>
      <c r="T226" s="49"/>
      <c r="U226" s="49"/>
      <c r="V226" s="49"/>
    </row>
    <row r="227" spans="1:37" s="1" customFormat="1" ht="15" customHeight="1">
      <c r="B227" s="233" t="s">
        <v>74</v>
      </c>
      <c r="C227" s="233"/>
      <c r="D227" s="233"/>
      <c r="E227" s="233"/>
      <c r="F227" s="233"/>
      <c r="G227" s="233"/>
      <c r="H227" s="233"/>
      <c r="I227" s="233"/>
      <c r="J227" s="233"/>
      <c r="K227" s="233"/>
      <c r="L227" s="233"/>
      <c r="M227" s="233"/>
      <c r="N227" s="41"/>
      <c r="O227" s="41"/>
      <c r="P227" s="41"/>
      <c r="Q227" s="41"/>
      <c r="R227" s="41"/>
      <c r="S227" s="41"/>
      <c r="T227" s="41"/>
      <c r="U227" s="152"/>
      <c r="V227" s="153"/>
    </row>
    <row r="228" spans="1:37" s="1" customFormat="1" ht="15" customHeight="1"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234" t="s">
        <v>75</v>
      </c>
      <c r="O228" s="234"/>
      <c r="P228" s="234"/>
      <c r="Q228" s="234"/>
      <c r="R228" s="234"/>
      <c r="S228" s="234"/>
      <c r="T228" s="234"/>
      <c r="U228" s="234"/>
      <c r="V228" s="234"/>
    </row>
    <row r="229" spans="1:37" s="1" customFormat="1" ht="15" customHeight="1">
      <c r="B229" s="235" t="s">
        <v>76</v>
      </c>
      <c r="C229" s="235"/>
      <c r="D229" s="235"/>
      <c r="E229" s="235"/>
      <c r="F229" s="235"/>
      <c r="G229" s="235"/>
      <c r="H229" s="235"/>
      <c r="I229" s="235"/>
      <c r="J229" s="235"/>
      <c r="K229" s="235"/>
      <c r="L229" s="235"/>
      <c r="M229" s="235"/>
      <c r="N229" s="41"/>
      <c r="O229" s="41"/>
      <c r="P229" s="41"/>
      <c r="Q229" s="41"/>
      <c r="R229" s="41"/>
      <c r="S229" s="41"/>
      <c r="T229" s="41"/>
      <c r="U229" s="152"/>
      <c r="V229" s="153"/>
    </row>
    <row r="230" spans="1:37" s="1" customFormat="1" ht="15" customHeight="1"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152"/>
      <c r="V230" s="153"/>
    </row>
    <row r="231" spans="1:37" s="1" customFormat="1" ht="15" customHeight="1">
      <c r="B231" s="235" t="s">
        <v>77</v>
      </c>
      <c r="C231" s="235"/>
      <c r="D231" s="235"/>
      <c r="E231" s="235"/>
      <c r="F231" s="235"/>
      <c r="G231" s="235"/>
      <c r="H231" s="235"/>
      <c r="I231" s="235"/>
      <c r="J231" s="235"/>
      <c r="K231" s="235"/>
      <c r="L231" s="235"/>
      <c r="M231" s="235"/>
      <c r="N231" s="41"/>
      <c r="O231" s="41"/>
      <c r="P231" s="41"/>
      <c r="Q231" s="41"/>
      <c r="R231" s="41"/>
      <c r="S231" s="41"/>
      <c r="T231" s="41"/>
      <c r="U231" s="152"/>
      <c r="V231" s="153"/>
    </row>
    <row r="232" spans="1:37" s="1" customFormat="1" ht="15" customHeight="1"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1"/>
      <c r="O232" s="41"/>
      <c r="P232" s="41"/>
      <c r="Q232" s="41"/>
      <c r="R232" s="41"/>
      <c r="S232" s="41"/>
      <c r="T232" s="41"/>
      <c r="U232" s="152"/>
      <c r="V232" s="153"/>
    </row>
    <row r="233" spans="1:37" s="1" customFormat="1" ht="15" customHeight="1"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1"/>
      <c r="O233" s="41"/>
      <c r="P233" s="41"/>
      <c r="Q233" s="41"/>
      <c r="R233" s="41"/>
      <c r="S233" s="41"/>
      <c r="T233" s="41"/>
      <c r="U233" s="152"/>
      <c r="V233" s="153"/>
    </row>
    <row r="234" spans="1:37" s="1" customFormat="1" ht="15" customHeight="1"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1"/>
      <c r="O234" s="41"/>
      <c r="P234" s="41"/>
      <c r="Q234" s="41"/>
      <c r="R234" s="41"/>
      <c r="S234" s="41"/>
      <c r="T234" s="41"/>
      <c r="U234" s="152"/>
      <c r="V234" s="153"/>
    </row>
    <row r="235" spans="1:37" s="1" customFormat="1" ht="15" customHeight="1"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1"/>
      <c r="O235" s="41"/>
      <c r="P235" s="41"/>
      <c r="Q235" s="41"/>
      <c r="R235" s="41"/>
      <c r="S235" s="41"/>
      <c r="T235" s="41"/>
      <c r="U235" s="152"/>
      <c r="V235" s="153"/>
    </row>
    <row r="236" spans="1:37" s="46" customFormat="1" ht="15" customHeight="1">
      <c r="B236" s="47"/>
      <c r="C236" s="47"/>
      <c r="D236" s="48" t="s">
        <v>20</v>
      </c>
      <c r="E236" s="46" t="s">
        <v>78</v>
      </c>
      <c r="M236" s="46" t="s">
        <v>53</v>
      </c>
      <c r="V236" s="154"/>
    </row>
    <row r="237" spans="1:37" s="46" customFormat="1" ht="15" customHeight="1">
      <c r="B237" s="47"/>
      <c r="C237" s="47"/>
      <c r="D237" s="48"/>
      <c r="E237" s="50"/>
      <c r="F237" s="50"/>
      <c r="G237" s="50"/>
      <c r="H237" s="50" t="s">
        <v>22</v>
      </c>
      <c r="I237" s="50"/>
      <c r="J237" s="50"/>
      <c r="K237" s="46" t="s">
        <v>23</v>
      </c>
      <c r="V237" s="154"/>
    </row>
    <row r="238" spans="1:37" s="140" customFormat="1" ht="18" customHeight="1">
      <c r="B238" s="239" t="s">
        <v>0</v>
      </c>
      <c r="C238" s="137"/>
      <c r="D238" s="239" t="s">
        <v>1</v>
      </c>
      <c r="E238" s="239" t="s">
        <v>2</v>
      </c>
      <c r="F238" s="239" t="s">
        <v>3</v>
      </c>
      <c r="G238" s="239" t="s">
        <v>17</v>
      </c>
      <c r="H238" s="236" t="s">
        <v>4</v>
      </c>
      <c r="I238" s="237"/>
      <c r="J238" s="237"/>
      <c r="K238" s="237"/>
      <c r="L238" s="237"/>
      <c r="M238" s="237"/>
      <c r="N238" s="237"/>
      <c r="O238" s="238"/>
      <c r="P238" s="239" t="s">
        <v>26</v>
      </c>
      <c r="Q238" s="239" t="s">
        <v>18</v>
      </c>
      <c r="R238" s="239" t="s">
        <v>6</v>
      </c>
      <c r="S238" s="241" t="s">
        <v>16</v>
      </c>
      <c r="T238" s="155"/>
      <c r="U238" s="155"/>
      <c r="V238" s="156"/>
    </row>
    <row r="239" spans="1:37" s="140" customFormat="1" ht="18" customHeight="1">
      <c r="B239" s="240"/>
      <c r="C239" s="137"/>
      <c r="D239" s="240"/>
      <c r="E239" s="240"/>
      <c r="F239" s="240"/>
      <c r="G239" s="240"/>
      <c r="H239" s="136" t="s">
        <v>93</v>
      </c>
      <c r="I239" s="136" t="s">
        <v>94</v>
      </c>
      <c r="J239" s="136" t="s">
        <v>95</v>
      </c>
      <c r="K239" s="136" t="s">
        <v>10</v>
      </c>
      <c r="L239" s="136" t="s">
        <v>80</v>
      </c>
      <c r="M239" s="136" t="s">
        <v>96</v>
      </c>
      <c r="N239" s="136" t="s">
        <v>12</v>
      </c>
      <c r="O239" s="136" t="s">
        <v>11</v>
      </c>
      <c r="P239" s="240"/>
      <c r="Q239" s="240"/>
      <c r="R239" s="240"/>
      <c r="S239" s="241"/>
      <c r="T239" s="155"/>
      <c r="U239" s="155"/>
      <c r="V239" s="156"/>
    </row>
    <row r="240" spans="1:37" s="142" customFormat="1" ht="18" customHeight="1">
      <c r="A240" s="29"/>
      <c r="B240" s="262">
        <v>14</v>
      </c>
      <c r="C240" s="263">
        <f>'S1'!C18</f>
        <v>14</v>
      </c>
      <c r="D240" s="266" t="str">
        <f>Ave!C18</f>
        <v>ሱመያ ይማም ይመር</v>
      </c>
      <c r="E240" s="262" t="str">
        <f>'S1'!E18</f>
        <v>F</v>
      </c>
      <c r="F240" s="262">
        <f>'S1'!F18</f>
        <v>7</v>
      </c>
      <c r="G240" s="136" t="s">
        <v>88</v>
      </c>
      <c r="H240" s="136">
        <f>'S1'!G18</f>
        <v>96</v>
      </c>
      <c r="I240" s="136">
        <f>'S1'!H18</f>
        <v>97</v>
      </c>
      <c r="J240" s="136">
        <f>'S1'!I18</f>
        <v>91</v>
      </c>
      <c r="K240" s="136">
        <f>'S1'!J18</f>
        <v>88</v>
      </c>
      <c r="L240" s="136">
        <f>'S1'!K18</f>
        <v>91</v>
      </c>
      <c r="M240" s="136">
        <f>'S1'!L18</f>
        <v>79</v>
      </c>
      <c r="N240" s="136">
        <f>'S1'!M18</f>
        <v>89</v>
      </c>
      <c r="O240" s="136">
        <f>'S1'!N18</f>
        <v>50</v>
      </c>
      <c r="P240" s="136">
        <f>'S1'!P18</f>
        <v>681</v>
      </c>
      <c r="Q240" s="136">
        <f>'S1'!Q18</f>
        <v>85.125</v>
      </c>
      <c r="R240" s="136">
        <f>'S1'!R18</f>
        <v>12</v>
      </c>
      <c r="S240" s="269" t="str">
        <f>Ave!Q18</f>
        <v>ተዛውራለች</v>
      </c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</row>
    <row r="241" spans="1:37" s="142" customFormat="1" ht="18" customHeight="1">
      <c r="A241" s="29"/>
      <c r="B241" s="262"/>
      <c r="C241" s="264"/>
      <c r="D241" s="267"/>
      <c r="E241" s="262"/>
      <c r="F241" s="262"/>
      <c r="G241" s="136" t="s">
        <v>89</v>
      </c>
      <c r="H241" s="136">
        <f>'S2'!G18</f>
        <v>96</v>
      </c>
      <c r="I241" s="136">
        <f>'S2'!H18</f>
        <v>86</v>
      </c>
      <c r="J241" s="136">
        <f>'S2'!I18</f>
        <v>78</v>
      </c>
      <c r="K241" s="136">
        <f>'S2'!J18</f>
        <v>72</v>
      </c>
      <c r="L241" s="136">
        <f>'S2'!K18</f>
        <v>92</v>
      </c>
      <c r="M241" s="136">
        <f>'S2'!L18</f>
        <v>78</v>
      </c>
      <c r="N241" s="136">
        <f>'S2'!M18</f>
        <v>95</v>
      </c>
      <c r="O241" s="136">
        <f>'S2'!N18</f>
        <v>52</v>
      </c>
      <c r="P241" s="136">
        <f>'S2'!P18</f>
        <v>649</v>
      </c>
      <c r="Q241" s="136">
        <f>'S2'!Q18</f>
        <v>81.125</v>
      </c>
      <c r="R241" s="136">
        <f>'S2'!R18</f>
        <v>11</v>
      </c>
      <c r="S241" s="26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</row>
    <row r="242" spans="1:37" s="142" customFormat="1" ht="18" customHeight="1">
      <c r="A242" s="29"/>
      <c r="B242" s="262"/>
      <c r="C242" s="265"/>
      <c r="D242" s="268"/>
      <c r="E242" s="262"/>
      <c r="F242" s="262"/>
      <c r="G242" s="136" t="s">
        <v>18</v>
      </c>
      <c r="H242" s="136">
        <f>Ave!F18</f>
        <v>96</v>
      </c>
      <c r="I242" s="136">
        <f>Ave!G18</f>
        <v>91.5</v>
      </c>
      <c r="J242" s="136">
        <f>Ave!H18</f>
        <v>84.5</v>
      </c>
      <c r="K242" s="136">
        <f>Ave!I18</f>
        <v>80</v>
      </c>
      <c r="L242" s="136">
        <f>Ave!J18</f>
        <v>91.5</v>
      </c>
      <c r="M242" s="136">
        <f>Ave!K18</f>
        <v>78.5</v>
      </c>
      <c r="N242" s="136">
        <f>Ave!L18</f>
        <v>92</v>
      </c>
      <c r="O242" s="136">
        <f>Ave!M18</f>
        <v>51</v>
      </c>
      <c r="P242" s="136">
        <f>Ave!N18</f>
        <v>665</v>
      </c>
      <c r="Q242" s="136">
        <f>Ave!O18</f>
        <v>83.125</v>
      </c>
      <c r="R242" s="136">
        <f>Ave!P18</f>
        <v>11</v>
      </c>
      <c r="S242" s="26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</row>
    <row r="243" spans="1:37" s="1" customFormat="1" ht="15" customHeight="1"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1"/>
      <c r="T243" s="41"/>
      <c r="U243" s="152"/>
      <c r="V243" s="153"/>
    </row>
    <row r="244" spans="1:37" s="1" customFormat="1" ht="15" customHeight="1">
      <c r="B244" s="242" t="s">
        <v>71</v>
      </c>
      <c r="C244" s="242"/>
      <c r="D244" s="242"/>
      <c r="E244" s="242"/>
      <c r="F244" s="233" t="s">
        <v>72</v>
      </c>
      <c r="G244" s="233"/>
      <c r="H244" s="233"/>
      <c r="I244" s="233"/>
      <c r="J244" s="233"/>
      <c r="K244" s="233"/>
      <c r="L244" s="233"/>
      <c r="M244" s="233"/>
      <c r="N244" s="234" t="s">
        <v>73</v>
      </c>
      <c r="O244" s="234"/>
      <c r="P244" s="234"/>
      <c r="Q244" s="234"/>
      <c r="R244" s="234"/>
      <c r="S244" s="234"/>
      <c r="T244" s="234"/>
      <c r="U244" s="234"/>
      <c r="V244" s="234"/>
    </row>
    <row r="245" spans="1:37" s="1" customFormat="1" ht="15" customHeight="1">
      <c r="B245" s="233" t="s">
        <v>74</v>
      </c>
      <c r="C245" s="233"/>
      <c r="D245" s="233"/>
      <c r="E245" s="233"/>
      <c r="F245" s="233"/>
      <c r="G245" s="233"/>
      <c r="H245" s="233"/>
      <c r="I245" s="233"/>
      <c r="J245" s="233"/>
      <c r="K245" s="233"/>
      <c r="L245" s="233"/>
      <c r="M245" s="233"/>
      <c r="N245" s="49" t="s">
        <v>79</v>
      </c>
      <c r="O245" s="49"/>
      <c r="P245" s="49"/>
      <c r="Q245" s="49"/>
      <c r="R245" s="49"/>
      <c r="S245" s="49"/>
      <c r="T245" s="49"/>
      <c r="U245" s="49"/>
      <c r="V245" s="49"/>
    </row>
    <row r="246" spans="1:37" s="1" customFormat="1" ht="15" customHeight="1">
      <c r="B246" s="233" t="s">
        <v>74</v>
      </c>
      <c r="C246" s="233"/>
      <c r="D246" s="233"/>
      <c r="E246" s="233"/>
      <c r="F246" s="233"/>
      <c r="G246" s="233"/>
      <c r="H246" s="233"/>
      <c r="I246" s="233"/>
      <c r="J246" s="233"/>
      <c r="K246" s="233"/>
      <c r="L246" s="233"/>
      <c r="M246" s="233"/>
      <c r="N246" s="41"/>
      <c r="O246" s="41"/>
      <c r="P246" s="41"/>
      <c r="Q246" s="41"/>
      <c r="R246" s="41"/>
      <c r="S246" s="41"/>
      <c r="T246" s="41"/>
      <c r="U246" s="152"/>
      <c r="V246" s="153"/>
    </row>
    <row r="247" spans="1:37" s="1" customFormat="1" ht="15" customHeight="1"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234" t="s">
        <v>75</v>
      </c>
      <c r="O247" s="234"/>
      <c r="P247" s="234"/>
      <c r="Q247" s="234"/>
      <c r="R247" s="234"/>
      <c r="S247" s="234"/>
      <c r="T247" s="234"/>
      <c r="U247" s="234"/>
      <c r="V247" s="234"/>
    </row>
    <row r="248" spans="1:37" s="1" customFormat="1" ht="15" customHeight="1">
      <c r="B248" s="235" t="s">
        <v>76</v>
      </c>
      <c r="C248" s="235"/>
      <c r="D248" s="235"/>
      <c r="E248" s="235"/>
      <c r="F248" s="235"/>
      <c r="G248" s="235"/>
      <c r="H248" s="235"/>
      <c r="I248" s="235"/>
      <c r="J248" s="235"/>
      <c r="K248" s="235"/>
      <c r="L248" s="235"/>
      <c r="M248" s="235"/>
      <c r="N248" s="41"/>
      <c r="O248" s="41"/>
      <c r="P248" s="41"/>
      <c r="Q248" s="41"/>
      <c r="R248" s="41"/>
      <c r="S248" s="41"/>
      <c r="T248" s="41"/>
      <c r="U248" s="152"/>
      <c r="V248" s="153"/>
    </row>
    <row r="249" spans="1:37" s="1" customFormat="1" ht="15" customHeight="1"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152"/>
      <c r="V249" s="153"/>
    </row>
    <row r="250" spans="1:37" s="1" customFormat="1" ht="15" customHeight="1">
      <c r="B250" s="235" t="s">
        <v>77</v>
      </c>
      <c r="C250" s="235"/>
      <c r="D250" s="235"/>
      <c r="E250" s="235"/>
      <c r="F250" s="235"/>
      <c r="G250" s="235"/>
      <c r="H250" s="235"/>
      <c r="I250" s="235"/>
      <c r="J250" s="235"/>
      <c r="K250" s="235"/>
      <c r="L250" s="235"/>
      <c r="M250" s="235"/>
      <c r="N250" s="41"/>
      <c r="O250" s="41"/>
      <c r="P250" s="41"/>
      <c r="Q250" s="41"/>
      <c r="R250" s="41"/>
      <c r="S250" s="41"/>
      <c r="T250" s="41"/>
      <c r="U250" s="152"/>
      <c r="V250" s="153"/>
    </row>
    <row r="251" spans="1:37" s="1" customFormat="1" ht="15" customHeight="1"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1"/>
      <c r="O251" s="41"/>
      <c r="P251" s="41"/>
      <c r="Q251" s="41"/>
      <c r="R251" s="41"/>
      <c r="S251" s="41"/>
      <c r="T251" s="41"/>
      <c r="U251" s="152"/>
      <c r="V251" s="153"/>
    </row>
    <row r="252" spans="1:37" s="1" customFormat="1" ht="15" customHeight="1"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1"/>
      <c r="O252" s="41"/>
      <c r="P252" s="41"/>
      <c r="Q252" s="41"/>
      <c r="R252" s="41"/>
      <c r="S252" s="41"/>
      <c r="T252" s="41"/>
      <c r="U252" s="152"/>
      <c r="V252" s="153"/>
    </row>
    <row r="253" spans="1:37" s="46" customFormat="1" ht="15" customHeight="1">
      <c r="B253" s="47"/>
      <c r="C253" s="47"/>
      <c r="D253" s="48" t="s">
        <v>20</v>
      </c>
      <c r="E253" s="46" t="s">
        <v>78</v>
      </c>
      <c r="M253" s="46" t="s">
        <v>53</v>
      </c>
      <c r="V253" s="154"/>
    </row>
    <row r="254" spans="1:37" s="46" customFormat="1" ht="15" customHeight="1">
      <c r="B254" s="47"/>
      <c r="C254" s="47"/>
      <c r="D254" s="48"/>
      <c r="E254" s="50"/>
      <c r="F254" s="50"/>
      <c r="G254" s="50"/>
      <c r="H254" s="50" t="s">
        <v>22</v>
      </c>
      <c r="I254" s="50"/>
      <c r="J254" s="50"/>
      <c r="K254" s="46" t="s">
        <v>23</v>
      </c>
      <c r="V254" s="154"/>
    </row>
    <row r="255" spans="1:37" s="140" customFormat="1" ht="18" customHeight="1">
      <c r="B255" s="239" t="s">
        <v>0</v>
      </c>
      <c r="C255" s="137"/>
      <c r="D255" s="239" t="s">
        <v>1</v>
      </c>
      <c r="E255" s="239" t="s">
        <v>2</v>
      </c>
      <c r="F255" s="239" t="s">
        <v>3</v>
      </c>
      <c r="G255" s="239" t="s">
        <v>17</v>
      </c>
      <c r="H255" s="236" t="s">
        <v>4</v>
      </c>
      <c r="I255" s="237"/>
      <c r="J255" s="237"/>
      <c r="K255" s="237"/>
      <c r="L255" s="237"/>
      <c r="M255" s="237"/>
      <c r="N255" s="237"/>
      <c r="O255" s="238"/>
      <c r="P255" s="239" t="s">
        <v>26</v>
      </c>
      <c r="Q255" s="239" t="s">
        <v>18</v>
      </c>
      <c r="R255" s="239" t="s">
        <v>6</v>
      </c>
      <c r="S255" s="241" t="s">
        <v>16</v>
      </c>
      <c r="T255" s="155"/>
      <c r="U255" s="155"/>
      <c r="V255" s="156"/>
    </row>
    <row r="256" spans="1:37" s="140" customFormat="1" ht="18" customHeight="1">
      <c r="B256" s="240"/>
      <c r="C256" s="137"/>
      <c r="D256" s="240"/>
      <c r="E256" s="240"/>
      <c r="F256" s="240"/>
      <c r="G256" s="240"/>
      <c r="H256" s="136" t="s">
        <v>93</v>
      </c>
      <c r="I256" s="136" t="s">
        <v>94</v>
      </c>
      <c r="J256" s="136" t="s">
        <v>95</v>
      </c>
      <c r="K256" s="136" t="s">
        <v>10</v>
      </c>
      <c r="L256" s="136" t="s">
        <v>80</v>
      </c>
      <c r="M256" s="136" t="s">
        <v>96</v>
      </c>
      <c r="N256" s="136" t="s">
        <v>12</v>
      </c>
      <c r="O256" s="136" t="s">
        <v>11</v>
      </c>
      <c r="P256" s="240"/>
      <c r="Q256" s="240"/>
      <c r="R256" s="240"/>
      <c r="S256" s="241"/>
      <c r="T256" s="155"/>
      <c r="U256" s="155"/>
      <c r="V256" s="156"/>
    </row>
    <row r="257" spans="1:37" s="142" customFormat="1" ht="18" customHeight="1">
      <c r="A257" s="29"/>
      <c r="B257" s="262">
        <v>15</v>
      </c>
      <c r="C257" s="263">
        <f>'S1'!C19</f>
        <v>15</v>
      </c>
      <c r="D257" s="266" t="str">
        <f>Ave!C19</f>
        <v>ሳሚያ አብዱ አሊ</v>
      </c>
      <c r="E257" s="262" t="str">
        <f>'S1'!E19</f>
        <v>F</v>
      </c>
      <c r="F257" s="262">
        <f>'S1'!F19</f>
        <v>7</v>
      </c>
      <c r="G257" s="136" t="s">
        <v>88</v>
      </c>
      <c r="H257" s="136">
        <f>'S1'!G19</f>
        <v>59</v>
      </c>
      <c r="I257" s="136">
        <f>'S1'!H19</f>
        <v>58</v>
      </c>
      <c r="J257" s="136">
        <f>'S1'!I19</f>
        <v>73</v>
      </c>
      <c r="K257" s="136">
        <f>'S1'!J19</f>
        <v>74</v>
      </c>
      <c r="L257" s="136">
        <f>'S1'!K19</f>
        <v>77</v>
      </c>
      <c r="M257" s="136">
        <f>'S1'!L19</f>
        <v>72</v>
      </c>
      <c r="N257" s="136">
        <f>'S1'!M19</f>
        <v>84</v>
      </c>
      <c r="O257" s="136">
        <f>'S1'!N19</f>
        <v>68</v>
      </c>
      <c r="P257" s="136">
        <f>'S1'!P19</f>
        <v>565</v>
      </c>
      <c r="Q257" s="136">
        <f>'S1'!Q19</f>
        <v>70.625</v>
      </c>
      <c r="R257" s="136">
        <f>'S1'!R19</f>
        <v>35</v>
      </c>
      <c r="S257" s="269" t="str">
        <f>Ave!Q19</f>
        <v>ተዛውራለች</v>
      </c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  <c r="AH257" s="29"/>
      <c r="AI257" s="29"/>
      <c r="AJ257" s="29"/>
      <c r="AK257" s="29"/>
    </row>
    <row r="258" spans="1:37" s="142" customFormat="1" ht="18" customHeight="1">
      <c r="A258" s="29"/>
      <c r="B258" s="262"/>
      <c r="C258" s="264"/>
      <c r="D258" s="267"/>
      <c r="E258" s="262"/>
      <c r="F258" s="262"/>
      <c r="G258" s="136" t="s">
        <v>89</v>
      </c>
      <c r="H258" s="136">
        <f>'S2'!G19</f>
        <v>45</v>
      </c>
      <c r="I258" s="136">
        <f>'S2'!H19</f>
        <v>54</v>
      </c>
      <c r="J258" s="136">
        <f>'S2'!I19</f>
        <v>68</v>
      </c>
      <c r="K258" s="136">
        <f>'S2'!J19</f>
        <v>47</v>
      </c>
      <c r="L258" s="136">
        <f>'S2'!K19</f>
        <v>79</v>
      </c>
      <c r="M258" s="136">
        <f>'S2'!L19</f>
        <v>72</v>
      </c>
      <c r="N258" s="136">
        <f>'S2'!M19</f>
        <v>83</v>
      </c>
      <c r="O258" s="136">
        <f>'S2'!N19</f>
        <v>72</v>
      </c>
      <c r="P258" s="136">
        <f>'S2'!P19</f>
        <v>520</v>
      </c>
      <c r="Q258" s="136">
        <f>'S2'!Q19</f>
        <v>65</v>
      </c>
      <c r="R258" s="136">
        <f>'S2'!R19</f>
        <v>35</v>
      </c>
      <c r="S258" s="26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  <c r="AH258" s="29"/>
      <c r="AI258" s="29"/>
      <c r="AJ258" s="29"/>
      <c r="AK258" s="29"/>
    </row>
    <row r="259" spans="1:37" s="142" customFormat="1" ht="18" customHeight="1">
      <c r="A259" s="29"/>
      <c r="B259" s="262"/>
      <c r="C259" s="265"/>
      <c r="D259" s="268"/>
      <c r="E259" s="262"/>
      <c r="F259" s="262"/>
      <c r="G259" s="136" t="s">
        <v>18</v>
      </c>
      <c r="H259" s="136">
        <f>Ave!F19</f>
        <v>52</v>
      </c>
      <c r="I259" s="136">
        <f>Ave!G19</f>
        <v>56</v>
      </c>
      <c r="J259" s="136">
        <f>Ave!H19</f>
        <v>70.5</v>
      </c>
      <c r="K259" s="136">
        <f>Ave!I19</f>
        <v>60.5</v>
      </c>
      <c r="L259" s="136">
        <f>Ave!J19</f>
        <v>78</v>
      </c>
      <c r="M259" s="136">
        <f>Ave!K19</f>
        <v>72</v>
      </c>
      <c r="N259" s="136">
        <f>Ave!L19</f>
        <v>83.5</v>
      </c>
      <c r="O259" s="136">
        <f>Ave!M19</f>
        <v>70</v>
      </c>
      <c r="P259" s="136">
        <f>Ave!N19</f>
        <v>542.5</v>
      </c>
      <c r="Q259" s="136">
        <f>Ave!O19</f>
        <v>67.8125</v>
      </c>
      <c r="R259" s="136">
        <f>Ave!P19</f>
        <v>35</v>
      </c>
      <c r="S259" s="26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  <c r="AH259" s="29"/>
      <c r="AI259" s="29"/>
      <c r="AJ259" s="29"/>
      <c r="AK259" s="29"/>
    </row>
    <row r="260" spans="1:37" s="1" customFormat="1" ht="15" customHeight="1"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1"/>
      <c r="T260" s="41"/>
      <c r="U260" s="152"/>
      <c r="V260" s="153"/>
    </row>
    <row r="261" spans="1:37" s="1" customFormat="1" ht="15" customHeight="1">
      <c r="B261" s="242" t="s">
        <v>71</v>
      </c>
      <c r="C261" s="242"/>
      <c r="D261" s="242"/>
      <c r="E261" s="242"/>
      <c r="F261" s="233" t="s">
        <v>72</v>
      </c>
      <c r="G261" s="233"/>
      <c r="H261" s="233"/>
      <c r="I261" s="233"/>
      <c r="J261" s="233"/>
      <c r="K261" s="233"/>
      <c r="L261" s="233"/>
      <c r="M261" s="233"/>
      <c r="N261" s="234" t="s">
        <v>73</v>
      </c>
      <c r="O261" s="234"/>
      <c r="P261" s="234"/>
      <c r="Q261" s="234"/>
      <c r="R261" s="234"/>
      <c r="S261" s="234"/>
      <c r="T261" s="234"/>
      <c r="U261" s="234"/>
      <c r="V261" s="234"/>
    </row>
    <row r="262" spans="1:37" s="1" customFormat="1" ht="15" customHeight="1">
      <c r="B262" s="233" t="s">
        <v>74</v>
      </c>
      <c r="C262" s="233"/>
      <c r="D262" s="233"/>
      <c r="E262" s="233"/>
      <c r="F262" s="233"/>
      <c r="G262" s="233"/>
      <c r="H262" s="233"/>
      <c r="I262" s="233"/>
      <c r="J262" s="233"/>
      <c r="K262" s="233"/>
      <c r="L262" s="233"/>
      <c r="M262" s="233"/>
      <c r="N262" s="49" t="s">
        <v>79</v>
      </c>
      <c r="O262" s="49"/>
      <c r="P262" s="49"/>
      <c r="Q262" s="49"/>
      <c r="R262" s="49"/>
      <c r="S262" s="49"/>
      <c r="T262" s="49"/>
      <c r="U262" s="49"/>
      <c r="V262" s="49"/>
    </row>
    <row r="263" spans="1:37" s="1" customFormat="1" ht="15" customHeight="1">
      <c r="B263" s="233" t="s">
        <v>74</v>
      </c>
      <c r="C263" s="233"/>
      <c r="D263" s="233"/>
      <c r="E263" s="233"/>
      <c r="F263" s="233"/>
      <c r="G263" s="233"/>
      <c r="H263" s="233"/>
      <c r="I263" s="233"/>
      <c r="J263" s="233"/>
      <c r="K263" s="233"/>
      <c r="L263" s="233"/>
      <c r="M263" s="233"/>
      <c r="N263" s="41"/>
      <c r="O263" s="41"/>
      <c r="P263" s="41"/>
      <c r="Q263" s="41"/>
      <c r="R263" s="41"/>
      <c r="S263" s="41"/>
      <c r="T263" s="41"/>
      <c r="U263" s="152"/>
      <c r="V263" s="153"/>
    </row>
    <row r="264" spans="1:37" s="1" customFormat="1" ht="15" customHeight="1"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234" t="s">
        <v>75</v>
      </c>
      <c r="O264" s="234"/>
      <c r="P264" s="234"/>
      <c r="Q264" s="234"/>
      <c r="R264" s="234"/>
      <c r="S264" s="234"/>
      <c r="T264" s="234"/>
      <c r="U264" s="234"/>
      <c r="V264" s="234"/>
    </row>
    <row r="265" spans="1:37" s="1" customFormat="1" ht="15" customHeight="1">
      <c r="B265" s="235" t="s">
        <v>76</v>
      </c>
      <c r="C265" s="235"/>
      <c r="D265" s="235"/>
      <c r="E265" s="235"/>
      <c r="F265" s="235"/>
      <c r="G265" s="235"/>
      <c r="H265" s="235"/>
      <c r="I265" s="235"/>
      <c r="J265" s="235"/>
      <c r="K265" s="235"/>
      <c r="L265" s="235"/>
      <c r="M265" s="235"/>
      <c r="N265" s="41"/>
      <c r="O265" s="41"/>
      <c r="P265" s="41"/>
      <c r="Q265" s="41"/>
      <c r="R265" s="41"/>
      <c r="S265" s="41"/>
      <c r="T265" s="41"/>
      <c r="U265" s="152"/>
      <c r="V265" s="153"/>
    </row>
    <row r="266" spans="1:37" s="1" customFormat="1" ht="15" customHeight="1"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152"/>
      <c r="V266" s="153"/>
    </row>
    <row r="267" spans="1:37" s="1" customFormat="1" ht="15" customHeight="1">
      <c r="B267" s="235" t="s">
        <v>77</v>
      </c>
      <c r="C267" s="235"/>
      <c r="D267" s="235"/>
      <c r="E267" s="235"/>
      <c r="F267" s="235"/>
      <c r="G267" s="235"/>
      <c r="H267" s="235"/>
      <c r="I267" s="235"/>
      <c r="J267" s="235"/>
      <c r="K267" s="235"/>
      <c r="L267" s="235"/>
      <c r="M267" s="235"/>
      <c r="N267" s="41"/>
      <c r="O267" s="41"/>
      <c r="P267" s="41"/>
      <c r="Q267" s="41"/>
      <c r="R267" s="41"/>
      <c r="S267" s="41"/>
      <c r="T267" s="41"/>
      <c r="U267" s="152"/>
      <c r="V267" s="153"/>
    </row>
    <row r="268" spans="1:37" s="1" customFormat="1" ht="15" customHeight="1"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1"/>
      <c r="O268" s="41"/>
      <c r="P268" s="41"/>
      <c r="Q268" s="41"/>
      <c r="R268" s="41"/>
      <c r="S268" s="41"/>
      <c r="T268" s="41"/>
      <c r="U268" s="152"/>
      <c r="V268" s="153"/>
    </row>
    <row r="269" spans="1:37" s="1" customFormat="1" ht="15" customHeight="1"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1"/>
      <c r="O269" s="41"/>
      <c r="P269" s="41"/>
      <c r="Q269" s="41"/>
      <c r="R269" s="41"/>
      <c r="S269" s="41"/>
      <c r="T269" s="41"/>
      <c r="U269" s="152"/>
      <c r="V269" s="153"/>
    </row>
    <row r="270" spans="1:37" s="1" customFormat="1" ht="15" customHeight="1"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1"/>
      <c r="O270" s="41"/>
      <c r="P270" s="41"/>
      <c r="Q270" s="41"/>
      <c r="R270" s="41"/>
      <c r="S270" s="41"/>
      <c r="T270" s="41"/>
      <c r="U270" s="152"/>
      <c r="V270" s="153"/>
    </row>
    <row r="271" spans="1:37" s="1" customFormat="1" ht="15" customHeight="1"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1"/>
      <c r="O271" s="41"/>
      <c r="P271" s="41"/>
      <c r="Q271" s="41"/>
      <c r="R271" s="41"/>
      <c r="S271" s="41"/>
      <c r="T271" s="41"/>
      <c r="U271" s="152"/>
      <c r="V271" s="153"/>
    </row>
    <row r="272" spans="1:37" s="46" customFormat="1" ht="15" customHeight="1">
      <c r="B272" s="47"/>
      <c r="C272" s="47"/>
      <c r="D272" s="48" t="s">
        <v>20</v>
      </c>
      <c r="E272" s="46" t="s">
        <v>78</v>
      </c>
      <c r="M272" s="46" t="s">
        <v>53</v>
      </c>
      <c r="V272" s="154"/>
    </row>
    <row r="273" spans="1:37" s="46" customFormat="1" ht="15" customHeight="1">
      <c r="B273" s="47"/>
      <c r="C273" s="47"/>
      <c r="D273" s="48"/>
      <c r="E273" s="50"/>
      <c r="F273" s="50"/>
      <c r="G273" s="50"/>
      <c r="H273" s="50" t="s">
        <v>22</v>
      </c>
      <c r="I273" s="50"/>
      <c r="J273" s="50"/>
      <c r="K273" s="46" t="s">
        <v>23</v>
      </c>
      <c r="V273" s="154"/>
    </row>
    <row r="274" spans="1:37" s="140" customFormat="1" ht="18" customHeight="1">
      <c r="B274" s="239" t="s">
        <v>0</v>
      </c>
      <c r="C274" s="137"/>
      <c r="D274" s="239" t="s">
        <v>1</v>
      </c>
      <c r="E274" s="239" t="s">
        <v>2</v>
      </c>
      <c r="F274" s="239" t="s">
        <v>3</v>
      </c>
      <c r="G274" s="239" t="s">
        <v>17</v>
      </c>
      <c r="H274" s="236" t="s">
        <v>4</v>
      </c>
      <c r="I274" s="237"/>
      <c r="J274" s="237"/>
      <c r="K274" s="237"/>
      <c r="L274" s="237"/>
      <c r="M274" s="237"/>
      <c r="N274" s="237"/>
      <c r="O274" s="238"/>
      <c r="P274" s="239" t="s">
        <v>26</v>
      </c>
      <c r="Q274" s="239" t="s">
        <v>18</v>
      </c>
      <c r="R274" s="239" t="s">
        <v>6</v>
      </c>
      <c r="S274" s="241" t="s">
        <v>16</v>
      </c>
      <c r="T274" s="155"/>
      <c r="U274" s="155"/>
      <c r="V274" s="156"/>
    </row>
    <row r="275" spans="1:37" s="140" customFormat="1" ht="18" customHeight="1">
      <c r="B275" s="240"/>
      <c r="C275" s="137"/>
      <c r="D275" s="240"/>
      <c r="E275" s="240"/>
      <c r="F275" s="240"/>
      <c r="G275" s="240"/>
      <c r="H275" s="136" t="s">
        <v>93</v>
      </c>
      <c r="I275" s="136" t="s">
        <v>94</v>
      </c>
      <c r="J275" s="136" t="s">
        <v>95</v>
      </c>
      <c r="K275" s="136" t="s">
        <v>10</v>
      </c>
      <c r="L275" s="136" t="s">
        <v>80</v>
      </c>
      <c r="M275" s="136" t="s">
        <v>96</v>
      </c>
      <c r="N275" s="136" t="s">
        <v>12</v>
      </c>
      <c r="O275" s="136" t="s">
        <v>11</v>
      </c>
      <c r="P275" s="240"/>
      <c r="Q275" s="240"/>
      <c r="R275" s="240"/>
      <c r="S275" s="241"/>
      <c r="T275" s="155"/>
      <c r="U275" s="155"/>
      <c r="V275" s="156"/>
    </row>
    <row r="276" spans="1:37" s="142" customFormat="1" ht="18" customHeight="1">
      <c r="A276" s="29"/>
      <c r="B276" s="262">
        <v>16</v>
      </c>
      <c r="C276" s="263">
        <f>'S1'!C20</f>
        <v>16</v>
      </c>
      <c r="D276" s="266" t="str">
        <f>Ave!C20</f>
        <v>ሶብሪን ኑሩ አህመድ</v>
      </c>
      <c r="E276" s="262" t="str">
        <f>'S1'!E20</f>
        <v>F</v>
      </c>
      <c r="F276" s="262">
        <f>'S1'!F20</f>
        <v>7</v>
      </c>
      <c r="G276" s="136" t="s">
        <v>88</v>
      </c>
      <c r="H276" s="136">
        <f>'S1'!G20</f>
        <v>65</v>
      </c>
      <c r="I276" s="136">
        <f>'S1'!H20</f>
        <v>68</v>
      </c>
      <c r="J276" s="136">
        <f>'S1'!I20</f>
        <v>81</v>
      </c>
      <c r="K276" s="136">
        <f>'S1'!J20</f>
        <v>71</v>
      </c>
      <c r="L276" s="136">
        <f>'S1'!K20</f>
        <v>64</v>
      </c>
      <c r="M276" s="136">
        <f>'S1'!L20</f>
        <v>57</v>
      </c>
      <c r="N276" s="136">
        <f>'S1'!M20</f>
        <v>86</v>
      </c>
      <c r="O276" s="136">
        <f>'S1'!N20</f>
        <v>69</v>
      </c>
      <c r="P276" s="136">
        <f>'S1'!P20</f>
        <v>561</v>
      </c>
      <c r="Q276" s="136">
        <f>'S1'!Q20</f>
        <v>70.125</v>
      </c>
      <c r="R276" s="136">
        <f>'S1'!R20</f>
        <v>36</v>
      </c>
      <c r="S276" s="269" t="str">
        <f>Ave!Q20</f>
        <v>ተዛውራለች</v>
      </c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  <c r="AH276" s="29"/>
      <c r="AI276" s="29"/>
      <c r="AJ276" s="29"/>
      <c r="AK276" s="29"/>
    </row>
    <row r="277" spans="1:37" s="142" customFormat="1" ht="18" customHeight="1">
      <c r="A277" s="29"/>
      <c r="B277" s="262"/>
      <c r="C277" s="264"/>
      <c r="D277" s="267"/>
      <c r="E277" s="262"/>
      <c r="F277" s="262"/>
      <c r="G277" s="136" t="s">
        <v>89</v>
      </c>
      <c r="H277" s="136">
        <f>'S2'!G20</f>
        <v>41</v>
      </c>
      <c r="I277" s="136">
        <f>'S2'!H20</f>
        <v>62</v>
      </c>
      <c r="J277" s="136">
        <f>'S2'!I20</f>
        <v>81</v>
      </c>
      <c r="K277" s="136">
        <f>'S2'!J20</f>
        <v>44</v>
      </c>
      <c r="L277" s="136">
        <f>'S2'!K20</f>
        <v>54</v>
      </c>
      <c r="M277" s="136">
        <f>'S2'!L20</f>
        <v>52</v>
      </c>
      <c r="N277" s="136">
        <f>'S2'!M20</f>
        <v>67</v>
      </c>
      <c r="O277" s="136">
        <f>'S2'!N20</f>
        <v>71</v>
      </c>
      <c r="P277" s="136">
        <f>'S2'!P20</f>
        <v>472</v>
      </c>
      <c r="Q277" s="136">
        <f>'S2'!Q20</f>
        <v>59</v>
      </c>
      <c r="R277" s="136">
        <f>'S2'!R20</f>
        <v>44</v>
      </c>
      <c r="S277" s="26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</row>
    <row r="278" spans="1:37" s="142" customFormat="1" ht="18" customHeight="1">
      <c r="A278" s="29"/>
      <c r="B278" s="262"/>
      <c r="C278" s="265"/>
      <c r="D278" s="268"/>
      <c r="E278" s="262"/>
      <c r="F278" s="262"/>
      <c r="G278" s="136" t="s">
        <v>18</v>
      </c>
      <c r="H278" s="136">
        <f>Ave!F20</f>
        <v>53</v>
      </c>
      <c r="I278" s="136">
        <f>Ave!G20</f>
        <v>65</v>
      </c>
      <c r="J278" s="136">
        <f>Ave!H20</f>
        <v>81</v>
      </c>
      <c r="K278" s="136">
        <f>Ave!I20</f>
        <v>57.5</v>
      </c>
      <c r="L278" s="136">
        <f>Ave!J20</f>
        <v>59</v>
      </c>
      <c r="M278" s="136">
        <f>Ave!K20</f>
        <v>54.5</v>
      </c>
      <c r="N278" s="136">
        <f>Ave!L20</f>
        <v>76.5</v>
      </c>
      <c r="O278" s="136">
        <f>Ave!M20</f>
        <v>70</v>
      </c>
      <c r="P278" s="136">
        <f>Ave!N20</f>
        <v>516.5</v>
      </c>
      <c r="Q278" s="136">
        <f>Ave!O20</f>
        <v>64.5625</v>
      </c>
      <c r="R278" s="136">
        <f>Ave!P20</f>
        <v>39</v>
      </c>
      <c r="S278" s="26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  <c r="AH278" s="29"/>
      <c r="AI278" s="29"/>
      <c r="AJ278" s="29"/>
      <c r="AK278" s="29"/>
    </row>
    <row r="279" spans="1:37" s="1" customFormat="1" ht="15" customHeight="1"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1"/>
      <c r="T279" s="41"/>
      <c r="U279" s="152"/>
      <c r="V279" s="153"/>
    </row>
    <row r="280" spans="1:37" s="1" customFormat="1" ht="15" customHeight="1">
      <c r="B280" s="242" t="s">
        <v>71</v>
      </c>
      <c r="C280" s="242"/>
      <c r="D280" s="242"/>
      <c r="E280" s="242"/>
      <c r="F280" s="233" t="s">
        <v>72</v>
      </c>
      <c r="G280" s="233"/>
      <c r="H280" s="233"/>
      <c r="I280" s="233"/>
      <c r="J280" s="233"/>
      <c r="K280" s="233"/>
      <c r="L280" s="233"/>
      <c r="M280" s="233"/>
      <c r="N280" s="234" t="s">
        <v>73</v>
      </c>
      <c r="O280" s="234"/>
      <c r="P280" s="234"/>
      <c r="Q280" s="234"/>
      <c r="R280" s="234"/>
      <c r="S280" s="234"/>
      <c r="T280" s="234"/>
      <c r="U280" s="234"/>
      <c r="V280" s="234"/>
    </row>
    <row r="281" spans="1:37" s="1" customFormat="1" ht="15" customHeight="1">
      <c r="B281" s="233" t="s">
        <v>74</v>
      </c>
      <c r="C281" s="233"/>
      <c r="D281" s="233"/>
      <c r="E281" s="233"/>
      <c r="F281" s="233"/>
      <c r="G281" s="233"/>
      <c r="H281" s="233"/>
      <c r="I281" s="233"/>
      <c r="J281" s="233"/>
      <c r="K281" s="233"/>
      <c r="L281" s="233"/>
      <c r="M281" s="233"/>
      <c r="N281" s="49" t="s">
        <v>79</v>
      </c>
      <c r="O281" s="49"/>
      <c r="P281" s="49"/>
      <c r="Q281" s="49"/>
      <c r="R281" s="49"/>
      <c r="S281" s="49"/>
      <c r="T281" s="49"/>
      <c r="U281" s="49"/>
      <c r="V281" s="49"/>
    </row>
    <row r="282" spans="1:37" s="1" customFormat="1" ht="15" customHeight="1">
      <c r="B282" s="233" t="s">
        <v>74</v>
      </c>
      <c r="C282" s="233"/>
      <c r="D282" s="233"/>
      <c r="E282" s="233"/>
      <c r="F282" s="233"/>
      <c r="G282" s="233"/>
      <c r="H282" s="233"/>
      <c r="I282" s="233"/>
      <c r="J282" s="233"/>
      <c r="K282" s="233"/>
      <c r="L282" s="233"/>
      <c r="M282" s="233"/>
      <c r="N282" s="41"/>
      <c r="O282" s="41"/>
      <c r="P282" s="41"/>
      <c r="Q282" s="41"/>
      <c r="R282" s="41"/>
      <c r="S282" s="41"/>
      <c r="T282" s="41"/>
      <c r="U282" s="152"/>
      <c r="V282" s="153"/>
    </row>
    <row r="283" spans="1:37" s="1" customFormat="1" ht="15" customHeight="1"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234" t="s">
        <v>75</v>
      </c>
      <c r="O283" s="234"/>
      <c r="P283" s="234"/>
      <c r="Q283" s="234"/>
      <c r="R283" s="234"/>
      <c r="S283" s="234"/>
      <c r="T283" s="234"/>
      <c r="U283" s="234"/>
      <c r="V283" s="234"/>
    </row>
    <row r="284" spans="1:37" s="1" customFormat="1" ht="15" customHeight="1">
      <c r="B284" s="235" t="s">
        <v>76</v>
      </c>
      <c r="C284" s="235"/>
      <c r="D284" s="235"/>
      <c r="E284" s="235"/>
      <c r="F284" s="235"/>
      <c r="G284" s="235"/>
      <c r="H284" s="235"/>
      <c r="I284" s="235"/>
      <c r="J284" s="235"/>
      <c r="K284" s="235"/>
      <c r="L284" s="235"/>
      <c r="M284" s="235"/>
      <c r="N284" s="41"/>
      <c r="O284" s="41"/>
      <c r="P284" s="41"/>
      <c r="Q284" s="41"/>
      <c r="R284" s="41"/>
      <c r="S284" s="41"/>
      <c r="T284" s="41"/>
      <c r="U284" s="152"/>
      <c r="V284" s="153"/>
    </row>
    <row r="285" spans="1:37" s="1" customFormat="1" ht="15" customHeight="1"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152"/>
      <c r="V285" s="153"/>
    </row>
    <row r="286" spans="1:37" s="1" customFormat="1" ht="15" customHeight="1">
      <c r="B286" s="235" t="s">
        <v>77</v>
      </c>
      <c r="C286" s="235"/>
      <c r="D286" s="235"/>
      <c r="E286" s="235"/>
      <c r="F286" s="235"/>
      <c r="G286" s="235"/>
      <c r="H286" s="235"/>
      <c r="I286" s="235"/>
      <c r="J286" s="235"/>
      <c r="K286" s="235"/>
      <c r="L286" s="235"/>
      <c r="M286" s="235"/>
      <c r="N286" s="41"/>
      <c r="O286" s="41"/>
      <c r="P286" s="41"/>
      <c r="Q286" s="41"/>
      <c r="R286" s="41"/>
      <c r="S286" s="41"/>
      <c r="T286" s="41"/>
      <c r="U286" s="152"/>
      <c r="V286" s="153"/>
    </row>
    <row r="287" spans="1:37" s="1" customFormat="1" ht="15" customHeight="1"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1"/>
      <c r="O287" s="41"/>
      <c r="P287" s="41"/>
      <c r="Q287" s="41"/>
      <c r="R287" s="41"/>
      <c r="S287" s="41"/>
      <c r="T287" s="41"/>
      <c r="U287" s="152"/>
      <c r="V287" s="153"/>
    </row>
    <row r="288" spans="1:37" s="1" customFormat="1" ht="15" customHeight="1"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1"/>
      <c r="O288" s="41"/>
      <c r="P288" s="41"/>
      <c r="Q288" s="41"/>
      <c r="R288" s="41"/>
      <c r="S288" s="41"/>
      <c r="T288" s="41"/>
      <c r="U288" s="152"/>
      <c r="V288" s="153"/>
    </row>
    <row r="289" spans="1:37" s="46" customFormat="1" ht="15" customHeight="1">
      <c r="B289" s="47"/>
      <c r="C289" s="47"/>
      <c r="D289" s="48" t="s">
        <v>20</v>
      </c>
      <c r="E289" s="46" t="s">
        <v>78</v>
      </c>
      <c r="M289" s="46" t="s">
        <v>53</v>
      </c>
      <c r="V289" s="154"/>
    </row>
    <row r="290" spans="1:37" s="46" customFormat="1" ht="15" customHeight="1">
      <c r="B290" s="47"/>
      <c r="C290" s="47"/>
      <c r="D290" s="48"/>
      <c r="E290" s="50"/>
      <c r="F290" s="50"/>
      <c r="G290" s="50"/>
      <c r="H290" s="50" t="s">
        <v>22</v>
      </c>
      <c r="I290" s="50"/>
      <c r="J290" s="50"/>
      <c r="K290" s="46" t="s">
        <v>23</v>
      </c>
      <c r="V290" s="154"/>
    </row>
    <row r="291" spans="1:37" s="140" customFormat="1" ht="18" customHeight="1">
      <c r="B291" s="239" t="s">
        <v>0</v>
      </c>
      <c r="C291" s="137"/>
      <c r="D291" s="239" t="s">
        <v>1</v>
      </c>
      <c r="E291" s="239" t="s">
        <v>2</v>
      </c>
      <c r="F291" s="239" t="s">
        <v>3</v>
      </c>
      <c r="G291" s="239" t="s">
        <v>17</v>
      </c>
      <c r="H291" s="236" t="s">
        <v>4</v>
      </c>
      <c r="I291" s="237"/>
      <c r="J291" s="237"/>
      <c r="K291" s="237"/>
      <c r="L291" s="237"/>
      <c r="M291" s="237"/>
      <c r="N291" s="237"/>
      <c r="O291" s="238"/>
      <c r="P291" s="239" t="s">
        <v>26</v>
      </c>
      <c r="Q291" s="239" t="s">
        <v>18</v>
      </c>
      <c r="R291" s="239" t="s">
        <v>6</v>
      </c>
      <c r="S291" s="241" t="s">
        <v>16</v>
      </c>
      <c r="T291" s="155"/>
      <c r="U291" s="155"/>
      <c r="V291" s="156"/>
    </row>
    <row r="292" spans="1:37" s="140" customFormat="1" ht="18" customHeight="1">
      <c r="B292" s="240"/>
      <c r="C292" s="137"/>
      <c r="D292" s="240"/>
      <c r="E292" s="240"/>
      <c r="F292" s="240"/>
      <c r="G292" s="240"/>
      <c r="H292" s="136" t="s">
        <v>93</v>
      </c>
      <c r="I292" s="136" t="s">
        <v>94</v>
      </c>
      <c r="J292" s="136" t="s">
        <v>95</v>
      </c>
      <c r="K292" s="136" t="s">
        <v>10</v>
      </c>
      <c r="L292" s="136" t="s">
        <v>80</v>
      </c>
      <c r="M292" s="136" t="s">
        <v>96</v>
      </c>
      <c r="N292" s="136" t="s">
        <v>12</v>
      </c>
      <c r="O292" s="136" t="s">
        <v>11</v>
      </c>
      <c r="P292" s="240"/>
      <c r="Q292" s="240"/>
      <c r="R292" s="240"/>
      <c r="S292" s="241"/>
      <c r="T292" s="155"/>
      <c r="U292" s="155"/>
      <c r="V292" s="156"/>
    </row>
    <row r="293" spans="1:37" s="142" customFormat="1" ht="18" customHeight="1">
      <c r="A293" s="29"/>
      <c r="B293" s="262">
        <v>17</v>
      </c>
      <c r="C293" s="263">
        <f>'S1'!C21</f>
        <v>17</v>
      </c>
      <c r="D293" s="266" t="str">
        <f>Ave!C21</f>
        <v>ሷሊሀ ሁሴን ሙሀመድ</v>
      </c>
      <c r="E293" s="262" t="str">
        <f>'S1'!E21</f>
        <v>F</v>
      </c>
      <c r="F293" s="262">
        <f>'S1'!F21</f>
        <v>7</v>
      </c>
      <c r="G293" s="136" t="s">
        <v>88</v>
      </c>
      <c r="H293" s="136">
        <f>'S1'!G21</f>
        <v>42</v>
      </c>
      <c r="I293" s="136">
        <f>'S1'!H21</f>
        <v>74</v>
      </c>
      <c r="J293" s="136">
        <f>'S1'!I21</f>
        <v>53</v>
      </c>
      <c r="K293" s="136">
        <f>'S1'!J21</f>
        <v>57</v>
      </c>
      <c r="L293" s="136">
        <f>'S1'!K21</f>
        <v>78</v>
      </c>
      <c r="M293" s="136">
        <f>'S1'!L21</f>
        <v>67</v>
      </c>
      <c r="N293" s="136">
        <f>'S1'!M21</f>
        <v>73</v>
      </c>
      <c r="O293" s="136">
        <f>'S1'!N21</f>
        <v>74</v>
      </c>
      <c r="P293" s="136">
        <f>'S1'!P21</f>
        <v>518</v>
      </c>
      <c r="Q293" s="136">
        <f>'S1'!Q21</f>
        <v>64.75</v>
      </c>
      <c r="R293" s="136">
        <f>'S1'!R21</f>
        <v>42</v>
      </c>
      <c r="S293" s="269" t="str">
        <f>Ave!Q21</f>
        <v>ተዛውራለች</v>
      </c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  <c r="AH293" s="29"/>
      <c r="AI293" s="29"/>
      <c r="AJ293" s="29"/>
      <c r="AK293" s="29"/>
    </row>
    <row r="294" spans="1:37" s="142" customFormat="1" ht="18" customHeight="1">
      <c r="A294" s="29"/>
      <c r="B294" s="262"/>
      <c r="C294" s="264"/>
      <c r="D294" s="267"/>
      <c r="E294" s="262"/>
      <c r="F294" s="262"/>
      <c r="G294" s="136" t="s">
        <v>89</v>
      </c>
      <c r="H294" s="136">
        <f>'S2'!G21</f>
        <v>38</v>
      </c>
      <c r="I294" s="136">
        <f>'S2'!H21</f>
        <v>56</v>
      </c>
      <c r="J294" s="136">
        <f>'S2'!I21</f>
        <v>68</v>
      </c>
      <c r="K294" s="136">
        <f>'S2'!J21</f>
        <v>51</v>
      </c>
      <c r="L294" s="136">
        <f>'S2'!K21</f>
        <v>56</v>
      </c>
      <c r="M294" s="136">
        <f>'S2'!L21</f>
        <v>55</v>
      </c>
      <c r="N294" s="136">
        <f>'S2'!M21</f>
        <v>82</v>
      </c>
      <c r="O294" s="136">
        <f>'S2'!N21</f>
        <v>76</v>
      </c>
      <c r="P294" s="136">
        <f>'S2'!P21</f>
        <v>482</v>
      </c>
      <c r="Q294" s="136">
        <f>'S2'!Q21</f>
        <v>60.25</v>
      </c>
      <c r="R294" s="136">
        <f>'S2'!R21</f>
        <v>41</v>
      </c>
      <c r="S294" s="26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  <c r="AH294" s="29"/>
      <c r="AI294" s="29"/>
      <c r="AJ294" s="29"/>
      <c r="AK294" s="29"/>
    </row>
    <row r="295" spans="1:37" s="142" customFormat="1" ht="18" customHeight="1">
      <c r="A295" s="29"/>
      <c r="B295" s="262"/>
      <c r="C295" s="265"/>
      <c r="D295" s="268"/>
      <c r="E295" s="262"/>
      <c r="F295" s="262"/>
      <c r="G295" s="136" t="s">
        <v>18</v>
      </c>
      <c r="H295" s="136">
        <f>Ave!F21</f>
        <v>40</v>
      </c>
      <c r="I295" s="136">
        <f>Ave!G21</f>
        <v>65</v>
      </c>
      <c r="J295" s="136">
        <f>Ave!H21</f>
        <v>60.5</v>
      </c>
      <c r="K295" s="136">
        <f>Ave!I21</f>
        <v>54</v>
      </c>
      <c r="L295" s="136">
        <f>Ave!J21</f>
        <v>67</v>
      </c>
      <c r="M295" s="136">
        <f>Ave!K21</f>
        <v>61</v>
      </c>
      <c r="N295" s="136">
        <f>Ave!L21</f>
        <v>77.5</v>
      </c>
      <c r="O295" s="136">
        <f>Ave!M21</f>
        <v>75</v>
      </c>
      <c r="P295" s="136">
        <f>Ave!N21</f>
        <v>500</v>
      </c>
      <c r="Q295" s="136">
        <f>Ave!O21</f>
        <v>62.5</v>
      </c>
      <c r="R295" s="136">
        <f>Ave!P21</f>
        <v>42</v>
      </c>
      <c r="S295" s="26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  <c r="AH295" s="29"/>
      <c r="AI295" s="29"/>
      <c r="AJ295" s="29"/>
      <c r="AK295" s="29"/>
    </row>
    <row r="296" spans="1:37" s="1" customFormat="1" ht="15" customHeight="1"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1"/>
      <c r="T296" s="41"/>
      <c r="U296" s="152"/>
      <c r="V296" s="153"/>
    </row>
    <row r="297" spans="1:37" s="1" customFormat="1" ht="15" customHeight="1">
      <c r="B297" s="242" t="s">
        <v>71</v>
      </c>
      <c r="C297" s="242"/>
      <c r="D297" s="242"/>
      <c r="E297" s="242"/>
      <c r="F297" s="233" t="s">
        <v>72</v>
      </c>
      <c r="G297" s="233"/>
      <c r="H297" s="233"/>
      <c r="I297" s="233"/>
      <c r="J297" s="233"/>
      <c r="K297" s="233"/>
      <c r="L297" s="233"/>
      <c r="M297" s="233"/>
      <c r="N297" s="234" t="s">
        <v>73</v>
      </c>
      <c r="O297" s="234"/>
      <c r="P297" s="234"/>
      <c r="Q297" s="234"/>
      <c r="R297" s="234"/>
      <c r="S297" s="234"/>
      <c r="T297" s="234"/>
      <c r="U297" s="234"/>
      <c r="V297" s="234"/>
    </row>
    <row r="298" spans="1:37" s="1" customFormat="1" ht="15" customHeight="1">
      <c r="B298" s="233" t="s">
        <v>74</v>
      </c>
      <c r="C298" s="233"/>
      <c r="D298" s="233"/>
      <c r="E298" s="233"/>
      <c r="F298" s="233"/>
      <c r="G298" s="233"/>
      <c r="H298" s="233"/>
      <c r="I298" s="233"/>
      <c r="J298" s="233"/>
      <c r="K298" s="233"/>
      <c r="L298" s="233"/>
      <c r="M298" s="233"/>
      <c r="N298" s="49" t="s">
        <v>79</v>
      </c>
      <c r="O298" s="49"/>
      <c r="P298" s="49"/>
      <c r="Q298" s="49"/>
      <c r="R298" s="49"/>
      <c r="S298" s="49"/>
      <c r="T298" s="49"/>
      <c r="U298" s="49"/>
      <c r="V298" s="49"/>
    </row>
    <row r="299" spans="1:37" s="1" customFormat="1" ht="15" customHeight="1">
      <c r="B299" s="233" t="s">
        <v>74</v>
      </c>
      <c r="C299" s="233"/>
      <c r="D299" s="233"/>
      <c r="E299" s="233"/>
      <c r="F299" s="233"/>
      <c r="G299" s="233"/>
      <c r="H299" s="233"/>
      <c r="I299" s="233"/>
      <c r="J299" s="233"/>
      <c r="K299" s="233"/>
      <c r="L299" s="233"/>
      <c r="M299" s="233"/>
      <c r="N299" s="41"/>
      <c r="O299" s="41"/>
      <c r="P299" s="41"/>
      <c r="Q299" s="41"/>
      <c r="R299" s="41"/>
      <c r="S299" s="41"/>
      <c r="T299" s="41"/>
      <c r="U299" s="152"/>
      <c r="V299" s="153"/>
    </row>
    <row r="300" spans="1:37" s="1" customFormat="1" ht="15" customHeight="1"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234" t="s">
        <v>75</v>
      </c>
      <c r="O300" s="234"/>
      <c r="P300" s="234"/>
      <c r="Q300" s="234"/>
      <c r="R300" s="234"/>
      <c r="S300" s="234"/>
      <c r="T300" s="234"/>
      <c r="U300" s="234"/>
      <c r="V300" s="234"/>
    </row>
    <row r="301" spans="1:37" s="1" customFormat="1" ht="15" customHeight="1">
      <c r="B301" s="235" t="s">
        <v>76</v>
      </c>
      <c r="C301" s="235"/>
      <c r="D301" s="235"/>
      <c r="E301" s="235"/>
      <c r="F301" s="235"/>
      <c r="G301" s="235"/>
      <c r="H301" s="235"/>
      <c r="I301" s="235"/>
      <c r="J301" s="235"/>
      <c r="K301" s="235"/>
      <c r="L301" s="235"/>
      <c r="M301" s="235"/>
      <c r="N301" s="41"/>
      <c r="O301" s="41"/>
      <c r="P301" s="41"/>
      <c r="Q301" s="41"/>
      <c r="R301" s="41"/>
      <c r="S301" s="41"/>
      <c r="T301" s="41"/>
      <c r="U301" s="152"/>
      <c r="V301" s="153"/>
    </row>
    <row r="302" spans="1:37" s="1" customFormat="1" ht="15" customHeight="1"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152"/>
      <c r="V302" s="153"/>
    </row>
    <row r="303" spans="1:37" s="1" customFormat="1" ht="15" customHeight="1">
      <c r="B303" s="235" t="s">
        <v>77</v>
      </c>
      <c r="C303" s="235"/>
      <c r="D303" s="235"/>
      <c r="E303" s="235"/>
      <c r="F303" s="235"/>
      <c r="G303" s="235"/>
      <c r="H303" s="235"/>
      <c r="I303" s="235"/>
      <c r="J303" s="235"/>
      <c r="K303" s="235"/>
      <c r="L303" s="235"/>
      <c r="M303" s="235"/>
      <c r="N303" s="41"/>
      <c r="O303" s="41"/>
      <c r="P303" s="41"/>
      <c r="Q303" s="41"/>
      <c r="R303" s="41"/>
      <c r="S303" s="41"/>
      <c r="T303" s="41"/>
      <c r="U303" s="152"/>
      <c r="V303" s="153"/>
    </row>
    <row r="304" spans="1:37" s="1" customFormat="1" ht="15" customHeight="1"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1"/>
      <c r="O304" s="41"/>
      <c r="P304" s="41"/>
      <c r="Q304" s="41"/>
      <c r="R304" s="41"/>
      <c r="S304" s="41"/>
      <c r="T304" s="41"/>
      <c r="U304" s="152"/>
      <c r="V304" s="153"/>
    </row>
    <row r="305" spans="1:37" s="1" customFormat="1" ht="15" customHeight="1"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1"/>
      <c r="O305" s="41"/>
      <c r="P305" s="41"/>
      <c r="Q305" s="41"/>
      <c r="R305" s="41"/>
      <c r="S305" s="41"/>
      <c r="T305" s="41"/>
      <c r="U305" s="152"/>
      <c r="V305" s="153"/>
    </row>
    <row r="306" spans="1:37" s="1" customFormat="1" ht="15" customHeight="1"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1"/>
      <c r="O306" s="41"/>
      <c r="P306" s="41"/>
      <c r="Q306" s="41"/>
      <c r="R306" s="41"/>
      <c r="S306" s="41"/>
      <c r="T306" s="41"/>
      <c r="U306" s="152"/>
      <c r="V306" s="153"/>
    </row>
    <row r="307" spans="1:37" s="1" customFormat="1" ht="15" customHeight="1"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1"/>
      <c r="O307" s="41"/>
      <c r="P307" s="41"/>
      <c r="Q307" s="41"/>
      <c r="R307" s="41"/>
      <c r="S307" s="41"/>
      <c r="T307" s="41"/>
      <c r="U307" s="152"/>
      <c r="V307" s="153"/>
    </row>
    <row r="308" spans="1:37" s="46" customFormat="1" ht="15" customHeight="1">
      <c r="B308" s="47"/>
      <c r="C308" s="47"/>
      <c r="D308" s="48" t="s">
        <v>20</v>
      </c>
      <c r="E308" s="46" t="s">
        <v>78</v>
      </c>
      <c r="M308" s="46" t="s">
        <v>53</v>
      </c>
      <c r="V308" s="154"/>
    </row>
    <row r="309" spans="1:37" s="46" customFormat="1" ht="15" customHeight="1">
      <c r="B309" s="47"/>
      <c r="C309" s="47"/>
      <c r="D309" s="48"/>
      <c r="E309" s="50"/>
      <c r="F309" s="50"/>
      <c r="G309" s="50"/>
      <c r="H309" s="50" t="s">
        <v>22</v>
      </c>
      <c r="I309" s="50"/>
      <c r="J309" s="50"/>
      <c r="K309" s="46" t="s">
        <v>23</v>
      </c>
      <c r="V309" s="154"/>
    </row>
    <row r="310" spans="1:37" s="140" customFormat="1" ht="18" customHeight="1">
      <c r="B310" s="239" t="s">
        <v>0</v>
      </c>
      <c r="C310" s="137"/>
      <c r="D310" s="239" t="s">
        <v>1</v>
      </c>
      <c r="E310" s="239" t="s">
        <v>2</v>
      </c>
      <c r="F310" s="239" t="s">
        <v>3</v>
      </c>
      <c r="G310" s="239" t="s">
        <v>17</v>
      </c>
      <c r="H310" s="236" t="s">
        <v>4</v>
      </c>
      <c r="I310" s="237"/>
      <c r="J310" s="237"/>
      <c r="K310" s="237"/>
      <c r="L310" s="237"/>
      <c r="M310" s="237"/>
      <c r="N310" s="237"/>
      <c r="O310" s="238"/>
      <c r="P310" s="239" t="s">
        <v>26</v>
      </c>
      <c r="Q310" s="239" t="s">
        <v>18</v>
      </c>
      <c r="R310" s="239" t="s">
        <v>6</v>
      </c>
      <c r="S310" s="241" t="s">
        <v>16</v>
      </c>
      <c r="T310" s="155"/>
      <c r="U310" s="155"/>
      <c r="V310" s="156"/>
    </row>
    <row r="311" spans="1:37" s="140" customFormat="1" ht="18" customHeight="1">
      <c r="B311" s="240"/>
      <c r="C311" s="137"/>
      <c r="D311" s="240"/>
      <c r="E311" s="240"/>
      <c r="F311" s="240"/>
      <c r="G311" s="240"/>
      <c r="H311" s="136" t="s">
        <v>93</v>
      </c>
      <c r="I311" s="136" t="s">
        <v>94</v>
      </c>
      <c r="J311" s="136" t="s">
        <v>95</v>
      </c>
      <c r="K311" s="136" t="s">
        <v>10</v>
      </c>
      <c r="L311" s="136" t="s">
        <v>80</v>
      </c>
      <c r="M311" s="136" t="s">
        <v>96</v>
      </c>
      <c r="N311" s="136" t="s">
        <v>12</v>
      </c>
      <c r="O311" s="136" t="s">
        <v>11</v>
      </c>
      <c r="P311" s="240"/>
      <c r="Q311" s="240"/>
      <c r="R311" s="240"/>
      <c r="S311" s="241"/>
      <c r="T311" s="155"/>
      <c r="U311" s="155"/>
      <c r="V311" s="156"/>
    </row>
    <row r="312" spans="1:37" s="142" customFormat="1" ht="18" customHeight="1">
      <c r="A312" s="29"/>
      <c r="B312" s="262">
        <v>18</v>
      </c>
      <c r="C312" s="263">
        <f>'S1'!C22</f>
        <v>18</v>
      </c>
      <c r="D312" s="266" t="str">
        <f>Ave!C22</f>
        <v>ረሂማ ሰኢድ አሊ</v>
      </c>
      <c r="E312" s="262" t="str">
        <f>'S1'!E22</f>
        <v>F</v>
      </c>
      <c r="F312" s="262">
        <f>'S1'!F22</f>
        <v>7</v>
      </c>
      <c r="G312" s="136" t="s">
        <v>88</v>
      </c>
      <c r="H312" s="136">
        <f>'S1'!G22</f>
        <v>71</v>
      </c>
      <c r="I312" s="136">
        <f>'S1'!H22</f>
        <v>87</v>
      </c>
      <c r="J312" s="136">
        <f>'S1'!I22</f>
        <v>59</v>
      </c>
      <c r="K312" s="136">
        <f>'S1'!J22</f>
        <v>66</v>
      </c>
      <c r="L312" s="136">
        <f>'S1'!K22</f>
        <v>54</v>
      </c>
      <c r="M312" s="136">
        <f>'S1'!L22</f>
        <v>47</v>
      </c>
      <c r="N312" s="136">
        <f>'S1'!M22</f>
        <v>77</v>
      </c>
      <c r="O312" s="136">
        <f>'S1'!N22</f>
        <v>77</v>
      </c>
      <c r="P312" s="136">
        <f>'S1'!P22</f>
        <v>538</v>
      </c>
      <c r="Q312" s="136">
        <f>'S1'!Q22</f>
        <v>67.25</v>
      </c>
      <c r="R312" s="136">
        <f>'S1'!R22</f>
        <v>39</v>
      </c>
      <c r="S312" s="269" t="str">
        <f>Ave!Q22</f>
        <v>ተዛውራለች</v>
      </c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  <c r="AH312" s="29"/>
      <c r="AI312" s="29"/>
      <c r="AJ312" s="29"/>
      <c r="AK312" s="29"/>
    </row>
    <row r="313" spans="1:37" s="142" customFormat="1" ht="18" customHeight="1">
      <c r="A313" s="29"/>
      <c r="B313" s="262"/>
      <c r="C313" s="264"/>
      <c r="D313" s="267"/>
      <c r="E313" s="262"/>
      <c r="F313" s="262"/>
      <c r="G313" s="136" t="s">
        <v>89</v>
      </c>
      <c r="H313" s="136">
        <f>'S2'!G22</f>
        <v>53</v>
      </c>
      <c r="I313" s="136">
        <f>'S2'!H22</f>
        <v>67</v>
      </c>
      <c r="J313" s="136">
        <f>'S2'!I22</f>
        <v>65</v>
      </c>
      <c r="K313" s="136">
        <f>'S2'!J22</f>
        <v>68</v>
      </c>
      <c r="L313" s="136">
        <f>'S2'!K22</f>
        <v>57</v>
      </c>
      <c r="M313" s="136">
        <f>'S2'!L22</f>
        <v>66</v>
      </c>
      <c r="N313" s="136">
        <f>'S2'!M22</f>
        <v>87</v>
      </c>
      <c r="O313" s="136">
        <f>'S2'!N22</f>
        <v>73</v>
      </c>
      <c r="P313" s="136">
        <f>'S2'!P22</f>
        <v>536</v>
      </c>
      <c r="Q313" s="136">
        <f>'S2'!Q22</f>
        <v>67</v>
      </c>
      <c r="R313" s="136">
        <f>'S2'!R22</f>
        <v>32</v>
      </c>
      <c r="S313" s="26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  <c r="AH313" s="29"/>
      <c r="AI313" s="29"/>
      <c r="AJ313" s="29"/>
      <c r="AK313" s="29"/>
    </row>
    <row r="314" spans="1:37" s="142" customFormat="1" ht="18" customHeight="1">
      <c r="A314" s="29"/>
      <c r="B314" s="262"/>
      <c r="C314" s="265"/>
      <c r="D314" s="268"/>
      <c r="E314" s="262"/>
      <c r="F314" s="262"/>
      <c r="G314" s="136" t="s">
        <v>18</v>
      </c>
      <c r="H314" s="136">
        <f>Ave!F22</f>
        <v>62</v>
      </c>
      <c r="I314" s="136">
        <f>Ave!G22</f>
        <v>77</v>
      </c>
      <c r="J314" s="136">
        <f>Ave!H22</f>
        <v>62</v>
      </c>
      <c r="K314" s="136">
        <f>Ave!I22</f>
        <v>67</v>
      </c>
      <c r="L314" s="136">
        <f>Ave!J22</f>
        <v>55.5</v>
      </c>
      <c r="M314" s="136">
        <f>Ave!K22</f>
        <v>56.5</v>
      </c>
      <c r="N314" s="136">
        <f>Ave!L22</f>
        <v>82</v>
      </c>
      <c r="O314" s="136">
        <f>Ave!M22</f>
        <v>75</v>
      </c>
      <c r="P314" s="136">
        <f>Ave!N22</f>
        <v>537</v>
      </c>
      <c r="Q314" s="136">
        <f>Ave!O22</f>
        <v>67.125</v>
      </c>
      <c r="R314" s="136">
        <f>Ave!P22</f>
        <v>36</v>
      </c>
      <c r="S314" s="26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</row>
    <row r="315" spans="1:37" s="1" customFormat="1" ht="15" customHeight="1"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1"/>
      <c r="T315" s="41"/>
      <c r="U315" s="152"/>
      <c r="V315" s="153"/>
    </row>
    <row r="316" spans="1:37" s="1" customFormat="1" ht="15" customHeight="1">
      <c r="B316" s="242" t="s">
        <v>71</v>
      </c>
      <c r="C316" s="242"/>
      <c r="D316" s="242"/>
      <c r="E316" s="242"/>
      <c r="F316" s="233" t="s">
        <v>72</v>
      </c>
      <c r="G316" s="233"/>
      <c r="H316" s="233"/>
      <c r="I316" s="233"/>
      <c r="J316" s="233"/>
      <c r="K316" s="233"/>
      <c r="L316" s="233"/>
      <c r="M316" s="233"/>
      <c r="N316" s="234" t="s">
        <v>73</v>
      </c>
      <c r="O316" s="234"/>
      <c r="P316" s="234"/>
      <c r="Q316" s="234"/>
      <c r="R316" s="234"/>
      <c r="S316" s="234"/>
      <c r="T316" s="234"/>
      <c r="U316" s="234"/>
      <c r="V316" s="234"/>
    </row>
    <row r="317" spans="1:37" s="1" customFormat="1" ht="15" customHeight="1">
      <c r="B317" s="233" t="s">
        <v>74</v>
      </c>
      <c r="C317" s="233"/>
      <c r="D317" s="233"/>
      <c r="E317" s="233"/>
      <c r="F317" s="233"/>
      <c r="G317" s="233"/>
      <c r="H317" s="233"/>
      <c r="I317" s="233"/>
      <c r="J317" s="233"/>
      <c r="K317" s="233"/>
      <c r="L317" s="233"/>
      <c r="M317" s="233"/>
      <c r="N317" s="49" t="s">
        <v>79</v>
      </c>
      <c r="O317" s="49"/>
      <c r="P317" s="49"/>
      <c r="Q317" s="49"/>
      <c r="R317" s="49"/>
      <c r="S317" s="49"/>
      <c r="T317" s="49"/>
      <c r="U317" s="49"/>
      <c r="V317" s="49"/>
    </row>
    <row r="318" spans="1:37" s="1" customFormat="1" ht="15" customHeight="1">
      <c r="B318" s="233" t="s">
        <v>74</v>
      </c>
      <c r="C318" s="233"/>
      <c r="D318" s="233"/>
      <c r="E318" s="233"/>
      <c r="F318" s="233"/>
      <c r="G318" s="233"/>
      <c r="H318" s="233"/>
      <c r="I318" s="233"/>
      <c r="J318" s="233"/>
      <c r="K318" s="233"/>
      <c r="L318" s="233"/>
      <c r="M318" s="233"/>
      <c r="N318" s="41"/>
      <c r="O318" s="41"/>
      <c r="P318" s="41"/>
      <c r="Q318" s="41"/>
      <c r="R318" s="41"/>
      <c r="S318" s="41"/>
      <c r="T318" s="41"/>
      <c r="U318" s="152"/>
      <c r="V318" s="153"/>
    </row>
    <row r="319" spans="1:37" s="1" customFormat="1" ht="15" customHeight="1"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234" t="s">
        <v>75</v>
      </c>
      <c r="O319" s="234"/>
      <c r="P319" s="234"/>
      <c r="Q319" s="234"/>
      <c r="R319" s="234"/>
      <c r="S319" s="234"/>
      <c r="T319" s="234"/>
      <c r="U319" s="234"/>
      <c r="V319" s="234"/>
    </row>
    <row r="320" spans="1:37" s="1" customFormat="1" ht="15" customHeight="1">
      <c r="B320" s="235" t="s">
        <v>76</v>
      </c>
      <c r="C320" s="235"/>
      <c r="D320" s="235"/>
      <c r="E320" s="235"/>
      <c r="F320" s="235"/>
      <c r="G320" s="235"/>
      <c r="H320" s="235"/>
      <c r="I320" s="235"/>
      <c r="J320" s="235"/>
      <c r="K320" s="235"/>
      <c r="L320" s="235"/>
      <c r="M320" s="235"/>
      <c r="N320" s="41"/>
      <c r="O320" s="41"/>
      <c r="P320" s="41"/>
      <c r="Q320" s="41"/>
      <c r="R320" s="41"/>
      <c r="S320" s="41"/>
      <c r="T320" s="41"/>
      <c r="U320" s="152"/>
      <c r="V320" s="153"/>
    </row>
    <row r="321" spans="1:37" s="1" customFormat="1" ht="15" customHeight="1"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152"/>
      <c r="V321" s="153"/>
    </row>
    <row r="322" spans="1:37" s="1" customFormat="1" ht="15" customHeight="1">
      <c r="B322" s="235" t="s">
        <v>77</v>
      </c>
      <c r="C322" s="235"/>
      <c r="D322" s="235"/>
      <c r="E322" s="235"/>
      <c r="F322" s="235"/>
      <c r="G322" s="235"/>
      <c r="H322" s="235"/>
      <c r="I322" s="235"/>
      <c r="J322" s="235"/>
      <c r="K322" s="235"/>
      <c r="L322" s="235"/>
      <c r="M322" s="235"/>
      <c r="N322" s="41"/>
      <c r="O322" s="41"/>
      <c r="P322" s="41"/>
      <c r="Q322" s="41"/>
      <c r="R322" s="41"/>
      <c r="S322" s="41"/>
      <c r="T322" s="41"/>
      <c r="U322" s="152"/>
      <c r="V322" s="153"/>
    </row>
    <row r="323" spans="1:37" s="1" customFormat="1" ht="15" customHeight="1"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1"/>
      <c r="O323" s="41"/>
      <c r="P323" s="41"/>
      <c r="Q323" s="41"/>
      <c r="R323" s="41"/>
      <c r="S323" s="41"/>
      <c r="T323" s="41"/>
      <c r="U323" s="152"/>
      <c r="V323" s="153"/>
    </row>
    <row r="324" spans="1:37" s="1" customFormat="1" ht="15" customHeight="1"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1"/>
      <c r="O324" s="41"/>
      <c r="P324" s="41"/>
      <c r="Q324" s="41"/>
      <c r="R324" s="41"/>
      <c r="S324" s="41"/>
      <c r="T324" s="41"/>
      <c r="U324" s="152"/>
      <c r="V324" s="153"/>
    </row>
    <row r="325" spans="1:37" s="46" customFormat="1" ht="15" customHeight="1">
      <c r="B325" s="47"/>
      <c r="C325" s="47"/>
      <c r="D325" s="48" t="s">
        <v>20</v>
      </c>
      <c r="E325" s="46" t="s">
        <v>78</v>
      </c>
      <c r="M325" s="46" t="s">
        <v>53</v>
      </c>
      <c r="V325" s="154"/>
    </row>
    <row r="326" spans="1:37" s="46" customFormat="1" ht="15" customHeight="1">
      <c r="B326" s="47"/>
      <c r="C326" s="47"/>
      <c r="D326" s="48"/>
      <c r="E326" s="50"/>
      <c r="F326" s="50"/>
      <c r="G326" s="50"/>
      <c r="H326" s="50" t="s">
        <v>22</v>
      </c>
      <c r="I326" s="50"/>
      <c r="J326" s="50"/>
      <c r="K326" s="46" t="s">
        <v>23</v>
      </c>
      <c r="V326" s="154"/>
    </row>
    <row r="327" spans="1:37" s="140" customFormat="1" ht="18" customHeight="1">
      <c r="B327" s="239" t="s">
        <v>0</v>
      </c>
      <c r="C327" s="137"/>
      <c r="D327" s="239" t="s">
        <v>1</v>
      </c>
      <c r="E327" s="239" t="s">
        <v>2</v>
      </c>
      <c r="F327" s="239" t="s">
        <v>3</v>
      </c>
      <c r="G327" s="239" t="s">
        <v>17</v>
      </c>
      <c r="H327" s="236" t="s">
        <v>4</v>
      </c>
      <c r="I327" s="237"/>
      <c r="J327" s="237"/>
      <c r="K327" s="237"/>
      <c r="L327" s="237"/>
      <c r="M327" s="237"/>
      <c r="N327" s="237"/>
      <c r="O327" s="238"/>
      <c r="P327" s="239" t="s">
        <v>26</v>
      </c>
      <c r="Q327" s="239" t="s">
        <v>18</v>
      </c>
      <c r="R327" s="239" t="s">
        <v>6</v>
      </c>
      <c r="S327" s="241" t="s">
        <v>16</v>
      </c>
      <c r="T327" s="155"/>
      <c r="U327" s="155"/>
      <c r="V327" s="156"/>
    </row>
    <row r="328" spans="1:37" s="140" customFormat="1" ht="18" customHeight="1">
      <c r="B328" s="240"/>
      <c r="C328" s="137"/>
      <c r="D328" s="240"/>
      <c r="E328" s="240"/>
      <c r="F328" s="240"/>
      <c r="G328" s="240"/>
      <c r="H328" s="136" t="s">
        <v>93</v>
      </c>
      <c r="I328" s="136" t="s">
        <v>94</v>
      </c>
      <c r="J328" s="136" t="s">
        <v>95</v>
      </c>
      <c r="K328" s="136" t="s">
        <v>10</v>
      </c>
      <c r="L328" s="136" t="s">
        <v>80</v>
      </c>
      <c r="M328" s="136" t="s">
        <v>96</v>
      </c>
      <c r="N328" s="136" t="s">
        <v>12</v>
      </c>
      <c r="O328" s="136" t="s">
        <v>11</v>
      </c>
      <c r="P328" s="240"/>
      <c r="Q328" s="240"/>
      <c r="R328" s="240"/>
      <c r="S328" s="241"/>
      <c r="T328" s="155"/>
      <c r="U328" s="155"/>
      <c r="V328" s="156"/>
    </row>
    <row r="329" spans="1:37" s="142" customFormat="1" ht="18" customHeight="1">
      <c r="A329" s="29"/>
      <c r="B329" s="262">
        <v>19</v>
      </c>
      <c r="C329" s="263">
        <f>'S1'!C23</f>
        <v>19</v>
      </c>
      <c r="D329" s="266" t="str">
        <f>Ave!C23</f>
        <v>ረያን ሲራጅ የሱፍ</v>
      </c>
      <c r="E329" s="262" t="str">
        <f>'S1'!E23</f>
        <v>M</v>
      </c>
      <c r="F329" s="262">
        <f>'S1'!F23</f>
        <v>7</v>
      </c>
      <c r="G329" s="136" t="s">
        <v>88</v>
      </c>
      <c r="H329" s="136">
        <f>'S1'!G23</f>
        <v>77</v>
      </c>
      <c r="I329" s="136">
        <f>'S1'!H23</f>
        <v>74</v>
      </c>
      <c r="J329" s="136">
        <f>'S1'!I23</f>
        <v>65</v>
      </c>
      <c r="K329" s="136">
        <f>'S1'!J23</f>
        <v>67</v>
      </c>
      <c r="L329" s="136">
        <f>'S1'!K23</f>
        <v>73</v>
      </c>
      <c r="M329" s="136">
        <f>'S1'!L23</f>
        <v>50</v>
      </c>
      <c r="N329" s="136">
        <f>'S1'!M23</f>
        <v>75</v>
      </c>
      <c r="O329" s="136">
        <f>'S1'!N23</f>
        <v>78</v>
      </c>
      <c r="P329" s="136">
        <f>'S1'!P23</f>
        <v>559</v>
      </c>
      <c r="Q329" s="136">
        <f>'S1'!Q23</f>
        <v>69.875</v>
      </c>
      <c r="R329" s="136">
        <f>'S1'!R23</f>
        <v>37</v>
      </c>
      <c r="S329" s="269" t="str">
        <f>Ave!Q23</f>
        <v>ተዛውሯል</v>
      </c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  <c r="AH329" s="29"/>
      <c r="AI329" s="29"/>
      <c r="AJ329" s="29"/>
      <c r="AK329" s="29"/>
    </row>
    <row r="330" spans="1:37" s="142" customFormat="1" ht="18" customHeight="1">
      <c r="A330" s="29"/>
      <c r="B330" s="262"/>
      <c r="C330" s="264"/>
      <c r="D330" s="267"/>
      <c r="E330" s="262"/>
      <c r="F330" s="262"/>
      <c r="G330" s="136" t="s">
        <v>89</v>
      </c>
      <c r="H330" s="136">
        <f>'S2'!G23</f>
        <v>24</v>
      </c>
      <c r="I330" s="136">
        <f>'S2'!H23</f>
        <v>81</v>
      </c>
      <c r="J330" s="136">
        <f>'S2'!I23</f>
        <v>30</v>
      </c>
      <c r="K330" s="136">
        <f>'S2'!J23</f>
        <v>57</v>
      </c>
      <c r="L330" s="136">
        <f>'S2'!K23</f>
        <v>42</v>
      </c>
      <c r="M330" s="136">
        <f>'S2'!L23</f>
        <v>56</v>
      </c>
      <c r="N330" s="136">
        <f>'S2'!M23</f>
        <v>49</v>
      </c>
      <c r="O330" s="136">
        <f>'S2'!N23</f>
        <v>40</v>
      </c>
      <c r="P330" s="136">
        <f>'S2'!P23</f>
        <v>379</v>
      </c>
      <c r="Q330" s="136">
        <f>'S2'!Q23</f>
        <v>47.375</v>
      </c>
      <c r="R330" s="136">
        <f>'S2'!R23</f>
        <v>49</v>
      </c>
      <c r="S330" s="26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  <c r="AH330" s="29"/>
      <c r="AI330" s="29"/>
      <c r="AJ330" s="29"/>
      <c r="AK330" s="29"/>
    </row>
    <row r="331" spans="1:37" s="142" customFormat="1" ht="18" customHeight="1">
      <c r="A331" s="29"/>
      <c r="B331" s="262"/>
      <c r="C331" s="265"/>
      <c r="D331" s="268"/>
      <c r="E331" s="262"/>
      <c r="F331" s="262"/>
      <c r="G331" s="136" t="s">
        <v>18</v>
      </c>
      <c r="H331" s="136">
        <f>Ave!F23</f>
        <v>50.5</v>
      </c>
      <c r="I331" s="136">
        <f>Ave!G23</f>
        <v>77.5</v>
      </c>
      <c r="J331" s="136">
        <f>Ave!H23</f>
        <v>47.5</v>
      </c>
      <c r="K331" s="136">
        <f>Ave!I23</f>
        <v>62</v>
      </c>
      <c r="L331" s="136">
        <f>Ave!J23</f>
        <v>57.5</v>
      </c>
      <c r="M331" s="136">
        <f>Ave!K23</f>
        <v>53</v>
      </c>
      <c r="N331" s="136">
        <f>Ave!L23</f>
        <v>62</v>
      </c>
      <c r="O331" s="136">
        <f>Ave!M23</f>
        <v>59</v>
      </c>
      <c r="P331" s="136">
        <f>Ave!N23</f>
        <v>469</v>
      </c>
      <c r="Q331" s="136">
        <f>Ave!O23</f>
        <v>58.625</v>
      </c>
      <c r="R331" s="136">
        <f>Ave!P23</f>
        <v>48</v>
      </c>
      <c r="S331" s="26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  <c r="AH331" s="29"/>
      <c r="AI331" s="29"/>
      <c r="AJ331" s="29"/>
      <c r="AK331" s="29"/>
    </row>
    <row r="332" spans="1:37" s="1" customFormat="1" ht="15" customHeight="1"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1"/>
      <c r="T332" s="41"/>
      <c r="U332" s="152"/>
      <c r="V332" s="153"/>
    </row>
    <row r="333" spans="1:37" s="1" customFormat="1" ht="15" customHeight="1">
      <c r="B333" s="242" t="s">
        <v>71</v>
      </c>
      <c r="C333" s="242"/>
      <c r="D333" s="242"/>
      <c r="E333" s="242"/>
      <c r="F333" s="233" t="s">
        <v>72</v>
      </c>
      <c r="G333" s="233"/>
      <c r="H333" s="233"/>
      <c r="I333" s="233"/>
      <c r="J333" s="233"/>
      <c r="K333" s="233"/>
      <c r="L333" s="233"/>
      <c r="M333" s="233"/>
      <c r="N333" s="234" t="s">
        <v>73</v>
      </c>
      <c r="O333" s="234"/>
      <c r="P333" s="234"/>
      <c r="Q333" s="234"/>
      <c r="R333" s="234"/>
      <c r="S333" s="234"/>
      <c r="T333" s="234"/>
      <c r="U333" s="234"/>
      <c r="V333" s="234"/>
    </row>
    <row r="334" spans="1:37" s="1" customFormat="1" ht="15" customHeight="1">
      <c r="B334" s="233" t="s">
        <v>74</v>
      </c>
      <c r="C334" s="233"/>
      <c r="D334" s="233"/>
      <c r="E334" s="233"/>
      <c r="F334" s="233"/>
      <c r="G334" s="233"/>
      <c r="H334" s="233"/>
      <c r="I334" s="233"/>
      <c r="J334" s="233"/>
      <c r="K334" s="233"/>
      <c r="L334" s="233"/>
      <c r="M334" s="233"/>
      <c r="N334" s="49" t="s">
        <v>79</v>
      </c>
      <c r="O334" s="49"/>
      <c r="P334" s="49"/>
      <c r="Q334" s="49"/>
      <c r="R334" s="49"/>
      <c r="S334" s="49"/>
      <c r="T334" s="49"/>
      <c r="U334" s="49"/>
      <c r="V334" s="49"/>
    </row>
    <row r="335" spans="1:37" s="1" customFormat="1" ht="15" customHeight="1">
      <c r="B335" s="233" t="s">
        <v>74</v>
      </c>
      <c r="C335" s="233"/>
      <c r="D335" s="233"/>
      <c r="E335" s="233"/>
      <c r="F335" s="233"/>
      <c r="G335" s="233"/>
      <c r="H335" s="233"/>
      <c r="I335" s="233"/>
      <c r="J335" s="233"/>
      <c r="K335" s="233"/>
      <c r="L335" s="233"/>
      <c r="M335" s="233"/>
      <c r="N335" s="41"/>
      <c r="O335" s="41"/>
      <c r="P335" s="41"/>
      <c r="Q335" s="41"/>
      <c r="R335" s="41"/>
      <c r="S335" s="41"/>
      <c r="T335" s="41"/>
      <c r="U335" s="152"/>
      <c r="V335" s="153"/>
    </row>
    <row r="336" spans="1:37" s="1" customFormat="1" ht="15" customHeight="1"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234" t="s">
        <v>75</v>
      </c>
      <c r="O336" s="234"/>
      <c r="P336" s="234"/>
      <c r="Q336" s="234"/>
      <c r="R336" s="234"/>
      <c r="S336" s="234"/>
      <c r="T336" s="234"/>
      <c r="U336" s="234"/>
      <c r="V336" s="234"/>
    </row>
    <row r="337" spans="1:37" s="1" customFormat="1" ht="15" customHeight="1">
      <c r="B337" s="235" t="s">
        <v>76</v>
      </c>
      <c r="C337" s="235"/>
      <c r="D337" s="235"/>
      <c r="E337" s="235"/>
      <c r="F337" s="235"/>
      <c r="G337" s="235"/>
      <c r="H337" s="235"/>
      <c r="I337" s="235"/>
      <c r="J337" s="235"/>
      <c r="K337" s="235"/>
      <c r="L337" s="235"/>
      <c r="M337" s="235"/>
      <c r="N337" s="41"/>
      <c r="O337" s="41"/>
      <c r="P337" s="41"/>
      <c r="Q337" s="41"/>
      <c r="R337" s="41"/>
      <c r="S337" s="41"/>
      <c r="T337" s="41"/>
      <c r="U337" s="152"/>
      <c r="V337" s="153"/>
    </row>
    <row r="338" spans="1:37" s="1" customFormat="1" ht="15" customHeight="1"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152"/>
      <c r="V338" s="153"/>
    </row>
    <row r="339" spans="1:37" s="1" customFormat="1" ht="15" customHeight="1">
      <c r="B339" s="235" t="s">
        <v>77</v>
      </c>
      <c r="C339" s="235"/>
      <c r="D339" s="235"/>
      <c r="E339" s="235"/>
      <c r="F339" s="235"/>
      <c r="G339" s="235"/>
      <c r="H339" s="235"/>
      <c r="I339" s="235"/>
      <c r="J339" s="235"/>
      <c r="K339" s="235"/>
      <c r="L339" s="235"/>
      <c r="M339" s="235"/>
      <c r="N339" s="41"/>
      <c r="O339" s="41"/>
      <c r="P339" s="41"/>
      <c r="Q339" s="41"/>
      <c r="R339" s="41"/>
      <c r="S339" s="41"/>
      <c r="T339" s="41"/>
      <c r="U339" s="152"/>
      <c r="V339" s="153"/>
    </row>
    <row r="340" spans="1:37" s="1" customFormat="1" ht="15" customHeight="1"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1"/>
      <c r="O340" s="41"/>
      <c r="P340" s="41"/>
      <c r="Q340" s="41"/>
      <c r="R340" s="41"/>
      <c r="S340" s="41"/>
      <c r="T340" s="41"/>
      <c r="U340" s="152"/>
      <c r="V340" s="153"/>
    </row>
    <row r="341" spans="1:37" s="1" customFormat="1" ht="15" customHeight="1"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1"/>
      <c r="O341" s="41"/>
      <c r="P341" s="41"/>
      <c r="Q341" s="41"/>
      <c r="R341" s="41"/>
      <c r="S341" s="41"/>
      <c r="T341" s="41"/>
      <c r="U341" s="152"/>
      <c r="V341" s="153"/>
    </row>
    <row r="342" spans="1:37" s="1" customFormat="1" ht="15" customHeight="1"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1"/>
      <c r="O342" s="41"/>
      <c r="P342" s="41"/>
      <c r="Q342" s="41"/>
      <c r="R342" s="41"/>
      <c r="S342" s="41"/>
      <c r="T342" s="41"/>
      <c r="U342" s="152"/>
      <c r="V342" s="153"/>
    </row>
    <row r="343" spans="1:37" s="1" customFormat="1" ht="15" customHeight="1"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1"/>
      <c r="O343" s="41"/>
      <c r="P343" s="41"/>
      <c r="Q343" s="41"/>
      <c r="R343" s="41"/>
      <c r="S343" s="41"/>
      <c r="T343" s="41"/>
      <c r="U343" s="152"/>
      <c r="V343" s="153"/>
    </row>
    <row r="344" spans="1:37" s="46" customFormat="1" ht="15" customHeight="1">
      <c r="B344" s="47"/>
      <c r="C344" s="47"/>
      <c r="D344" s="48" t="s">
        <v>20</v>
      </c>
      <c r="E344" s="46" t="s">
        <v>78</v>
      </c>
      <c r="M344" s="46" t="s">
        <v>53</v>
      </c>
      <c r="V344" s="154"/>
    </row>
    <row r="345" spans="1:37" s="46" customFormat="1" ht="15" customHeight="1">
      <c r="B345" s="47"/>
      <c r="C345" s="47"/>
      <c r="D345" s="48"/>
      <c r="E345" s="50"/>
      <c r="F345" s="50"/>
      <c r="G345" s="50"/>
      <c r="H345" s="50" t="s">
        <v>22</v>
      </c>
      <c r="I345" s="50"/>
      <c r="J345" s="50"/>
      <c r="K345" s="46" t="s">
        <v>23</v>
      </c>
      <c r="V345" s="154"/>
    </row>
    <row r="346" spans="1:37" s="140" customFormat="1" ht="18" customHeight="1">
      <c r="B346" s="239" t="s">
        <v>0</v>
      </c>
      <c r="C346" s="137"/>
      <c r="D346" s="239" t="s">
        <v>1</v>
      </c>
      <c r="E346" s="239" t="s">
        <v>2</v>
      </c>
      <c r="F346" s="239" t="s">
        <v>3</v>
      </c>
      <c r="G346" s="239" t="s">
        <v>17</v>
      </c>
      <c r="H346" s="236" t="s">
        <v>4</v>
      </c>
      <c r="I346" s="237"/>
      <c r="J346" s="237"/>
      <c r="K346" s="237"/>
      <c r="L346" s="237"/>
      <c r="M346" s="237"/>
      <c r="N346" s="237"/>
      <c r="O346" s="238"/>
      <c r="P346" s="239" t="s">
        <v>26</v>
      </c>
      <c r="Q346" s="239" t="s">
        <v>18</v>
      </c>
      <c r="R346" s="239" t="s">
        <v>6</v>
      </c>
      <c r="S346" s="241" t="s">
        <v>16</v>
      </c>
      <c r="T346" s="155"/>
      <c r="U346" s="155"/>
      <c r="V346" s="156"/>
    </row>
    <row r="347" spans="1:37" s="140" customFormat="1" ht="18" customHeight="1">
      <c r="B347" s="240"/>
      <c r="C347" s="137"/>
      <c r="D347" s="240"/>
      <c r="E347" s="240"/>
      <c r="F347" s="240"/>
      <c r="G347" s="240"/>
      <c r="H347" s="136" t="s">
        <v>93</v>
      </c>
      <c r="I347" s="136" t="s">
        <v>94</v>
      </c>
      <c r="J347" s="136" t="s">
        <v>95</v>
      </c>
      <c r="K347" s="136" t="s">
        <v>10</v>
      </c>
      <c r="L347" s="136" t="s">
        <v>80</v>
      </c>
      <c r="M347" s="136" t="s">
        <v>96</v>
      </c>
      <c r="N347" s="136" t="s">
        <v>12</v>
      </c>
      <c r="O347" s="136" t="s">
        <v>11</v>
      </c>
      <c r="P347" s="240"/>
      <c r="Q347" s="240"/>
      <c r="R347" s="240"/>
      <c r="S347" s="241"/>
      <c r="T347" s="155"/>
      <c r="U347" s="155"/>
      <c r="V347" s="156"/>
    </row>
    <row r="348" spans="1:37" s="142" customFormat="1" ht="18" customHeight="1">
      <c r="A348" s="29"/>
      <c r="B348" s="262">
        <v>20</v>
      </c>
      <c r="C348" s="263">
        <f>'S1'!C24</f>
        <v>20</v>
      </c>
      <c r="D348" s="266" t="str">
        <f>Ave!C24</f>
        <v>ሪዝዋና ፉኣድ አብደላ</v>
      </c>
      <c r="E348" s="262" t="str">
        <f>'S1'!E24</f>
        <v>F</v>
      </c>
      <c r="F348" s="262">
        <f>'S1'!F24</f>
        <v>7</v>
      </c>
      <c r="G348" s="136" t="s">
        <v>88</v>
      </c>
      <c r="H348" s="136">
        <f>'S1'!G24</f>
        <v>59</v>
      </c>
      <c r="I348" s="136">
        <f>'S1'!H24</f>
        <v>68</v>
      </c>
      <c r="J348" s="136">
        <f>'S1'!I24</f>
        <v>48</v>
      </c>
      <c r="K348" s="136">
        <f>'S1'!J24</f>
        <v>56</v>
      </c>
      <c r="L348" s="136">
        <f>'S1'!K24</f>
        <v>62</v>
      </c>
      <c r="M348" s="136">
        <f>'S1'!L24</f>
        <v>54</v>
      </c>
      <c r="N348" s="136">
        <f>'S1'!M24</f>
        <v>69</v>
      </c>
      <c r="O348" s="136">
        <f>'S1'!N24</f>
        <v>71</v>
      </c>
      <c r="P348" s="136">
        <f>'S1'!P24</f>
        <v>487</v>
      </c>
      <c r="Q348" s="136">
        <f>'S1'!Q24</f>
        <v>60.875</v>
      </c>
      <c r="R348" s="136">
        <f>'S1'!R24</f>
        <v>46</v>
      </c>
      <c r="S348" s="269" t="str">
        <f>Ave!Q24</f>
        <v>ተዛውራለች</v>
      </c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</row>
    <row r="349" spans="1:37" s="142" customFormat="1" ht="18" customHeight="1">
      <c r="A349" s="29"/>
      <c r="B349" s="262"/>
      <c r="C349" s="264"/>
      <c r="D349" s="267"/>
      <c r="E349" s="262"/>
      <c r="F349" s="262"/>
      <c r="G349" s="136" t="s">
        <v>89</v>
      </c>
      <c r="H349" s="136">
        <f>'S2'!G24</f>
        <v>55</v>
      </c>
      <c r="I349" s="136">
        <f>'S2'!H24</f>
        <v>59</v>
      </c>
      <c r="J349" s="136">
        <f>'S2'!I24</f>
        <v>53</v>
      </c>
      <c r="K349" s="136">
        <f>'S2'!J24</f>
        <v>48</v>
      </c>
      <c r="L349" s="136">
        <f>'S2'!K24</f>
        <v>59</v>
      </c>
      <c r="M349" s="136">
        <f>'S2'!L24</f>
        <v>54</v>
      </c>
      <c r="N349" s="136">
        <f>'S2'!M24</f>
        <v>59</v>
      </c>
      <c r="O349" s="136">
        <f>'S2'!N24</f>
        <v>74</v>
      </c>
      <c r="P349" s="136">
        <f>'S2'!P24</f>
        <v>461</v>
      </c>
      <c r="Q349" s="136">
        <f>'S2'!Q24</f>
        <v>57.625</v>
      </c>
      <c r="R349" s="136">
        <f>'S2'!R24</f>
        <v>46</v>
      </c>
      <c r="S349" s="26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  <c r="AH349" s="29"/>
      <c r="AI349" s="29"/>
      <c r="AJ349" s="29"/>
      <c r="AK349" s="29"/>
    </row>
    <row r="350" spans="1:37" s="142" customFormat="1" ht="18" customHeight="1">
      <c r="A350" s="29"/>
      <c r="B350" s="262"/>
      <c r="C350" s="265"/>
      <c r="D350" s="268"/>
      <c r="E350" s="262"/>
      <c r="F350" s="262"/>
      <c r="G350" s="136" t="s">
        <v>18</v>
      </c>
      <c r="H350" s="136">
        <f>Ave!F24</f>
        <v>57</v>
      </c>
      <c r="I350" s="136">
        <f>Ave!G24</f>
        <v>63.5</v>
      </c>
      <c r="J350" s="136">
        <f>Ave!H24</f>
        <v>50.5</v>
      </c>
      <c r="K350" s="136">
        <f>Ave!I24</f>
        <v>52</v>
      </c>
      <c r="L350" s="136">
        <f>Ave!J24</f>
        <v>60.5</v>
      </c>
      <c r="M350" s="136">
        <f>Ave!K24</f>
        <v>54</v>
      </c>
      <c r="N350" s="136">
        <f>Ave!L24</f>
        <v>64</v>
      </c>
      <c r="O350" s="136">
        <f>Ave!M24</f>
        <v>72.5</v>
      </c>
      <c r="P350" s="136">
        <f>Ave!N24</f>
        <v>474</v>
      </c>
      <c r="Q350" s="136">
        <f>Ave!O24</f>
        <v>59.25</v>
      </c>
      <c r="R350" s="136">
        <f>Ave!P24</f>
        <v>47</v>
      </c>
      <c r="S350" s="26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  <c r="AH350" s="29"/>
      <c r="AI350" s="29"/>
      <c r="AJ350" s="29"/>
      <c r="AK350" s="29"/>
    </row>
    <row r="351" spans="1:37" s="1" customFormat="1" ht="15" customHeight="1"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1"/>
      <c r="T351" s="41"/>
      <c r="U351" s="152"/>
      <c r="V351" s="153"/>
    </row>
    <row r="352" spans="1:37" s="1" customFormat="1" ht="15" customHeight="1">
      <c r="B352" s="242" t="s">
        <v>71</v>
      </c>
      <c r="C352" s="242"/>
      <c r="D352" s="242"/>
      <c r="E352" s="242"/>
      <c r="F352" s="233" t="s">
        <v>72</v>
      </c>
      <c r="G352" s="233"/>
      <c r="H352" s="233"/>
      <c r="I352" s="233"/>
      <c r="J352" s="233"/>
      <c r="K352" s="233"/>
      <c r="L352" s="233"/>
      <c r="M352" s="233"/>
      <c r="N352" s="234" t="s">
        <v>73</v>
      </c>
      <c r="O352" s="234"/>
      <c r="P352" s="234"/>
      <c r="Q352" s="234"/>
      <c r="R352" s="234"/>
      <c r="S352" s="234"/>
      <c r="T352" s="234"/>
      <c r="U352" s="234"/>
      <c r="V352" s="234"/>
    </row>
    <row r="353" spans="1:42" s="1" customFormat="1" ht="15" customHeight="1">
      <c r="B353" s="233" t="s">
        <v>74</v>
      </c>
      <c r="C353" s="233"/>
      <c r="D353" s="233"/>
      <c r="E353" s="233"/>
      <c r="F353" s="233"/>
      <c r="G353" s="233"/>
      <c r="H353" s="233"/>
      <c r="I353" s="233"/>
      <c r="J353" s="233"/>
      <c r="K353" s="233"/>
      <c r="L353" s="233"/>
      <c r="M353" s="233"/>
      <c r="N353" s="49" t="s">
        <v>79</v>
      </c>
      <c r="O353" s="49"/>
      <c r="P353" s="49"/>
      <c r="Q353" s="49"/>
      <c r="R353" s="49"/>
      <c r="S353" s="49"/>
      <c r="T353" s="49"/>
      <c r="U353" s="49"/>
      <c r="V353" s="49"/>
    </row>
    <row r="354" spans="1:42" s="1" customFormat="1" ht="15" customHeight="1">
      <c r="B354" s="233" t="s">
        <v>74</v>
      </c>
      <c r="C354" s="233"/>
      <c r="D354" s="233"/>
      <c r="E354" s="233"/>
      <c r="F354" s="233"/>
      <c r="G354" s="233"/>
      <c r="H354" s="233"/>
      <c r="I354" s="233"/>
      <c r="J354" s="233"/>
      <c r="K354" s="233"/>
      <c r="L354" s="233"/>
      <c r="M354" s="233"/>
      <c r="N354" s="41"/>
      <c r="O354" s="41"/>
      <c r="P354" s="41"/>
      <c r="Q354" s="41"/>
      <c r="R354" s="41"/>
      <c r="S354" s="41"/>
      <c r="T354" s="41"/>
      <c r="U354" s="152"/>
      <c r="V354" s="153"/>
    </row>
    <row r="355" spans="1:42" s="1" customFormat="1" ht="15" customHeight="1"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234" t="s">
        <v>75</v>
      </c>
      <c r="O355" s="234"/>
      <c r="P355" s="234"/>
      <c r="Q355" s="234"/>
      <c r="R355" s="234"/>
      <c r="S355" s="234"/>
      <c r="T355" s="234"/>
      <c r="U355" s="234"/>
      <c r="V355" s="234"/>
    </row>
    <row r="356" spans="1:42" s="1" customFormat="1" ht="15" customHeight="1">
      <c r="B356" s="235" t="s">
        <v>76</v>
      </c>
      <c r="C356" s="235"/>
      <c r="D356" s="235"/>
      <c r="E356" s="235"/>
      <c r="F356" s="235"/>
      <c r="G356" s="235"/>
      <c r="H356" s="235"/>
      <c r="I356" s="235"/>
      <c r="J356" s="235"/>
      <c r="K356" s="235"/>
      <c r="L356" s="235"/>
      <c r="M356" s="235"/>
      <c r="N356" s="41"/>
      <c r="O356" s="41"/>
      <c r="P356" s="41"/>
      <c r="Q356" s="41"/>
      <c r="R356" s="41"/>
      <c r="S356" s="41"/>
      <c r="T356" s="41"/>
      <c r="U356" s="152"/>
      <c r="V356" s="153"/>
    </row>
    <row r="357" spans="1:42" s="1" customFormat="1" ht="15" customHeight="1"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152"/>
      <c r="V357" s="153"/>
    </row>
    <row r="358" spans="1:42" s="1" customFormat="1" ht="15" customHeight="1">
      <c r="B358" s="235" t="s">
        <v>77</v>
      </c>
      <c r="C358" s="235"/>
      <c r="D358" s="235"/>
      <c r="E358" s="235"/>
      <c r="F358" s="235"/>
      <c r="G358" s="235"/>
      <c r="H358" s="235"/>
      <c r="I358" s="235"/>
      <c r="J358" s="235"/>
      <c r="K358" s="235"/>
      <c r="L358" s="235"/>
      <c r="M358" s="235"/>
      <c r="N358" s="41"/>
      <c r="O358" s="41"/>
      <c r="P358" s="41"/>
      <c r="Q358" s="41"/>
      <c r="R358" s="41"/>
      <c r="S358" s="41"/>
      <c r="T358" s="41"/>
      <c r="U358" s="152"/>
      <c r="V358" s="153"/>
    </row>
    <row r="359" spans="1:42" s="1" customFormat="1" ht="15" customHeight="1"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1"/>
      <c r="O359" s="41"/>
      <c r="P359" s="41"/>
      <c r="Q359" s="41"/>
      <c r="R359" s="41"/>
      <c r="S359" s="41"/>
      <c r="T359" s="41"/>
      <c r="U359" s="152"/>
      <c r="V359" s="153"/>
    </row>
    <row r="360" spans="1:42" s="1" customFormat="1" ht="15" customHeight="1"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1"/>
      <c r="O360" s="41"/>
      <c r="P360" s="41"/>
      <c r="Q360" s="41"/>
      <c r="R360" s="41"/>
      <c r="S360" s="41"/>
      <c r="T360" s="41"/>
      <c r="U360" s="152"/>
      <c r="V360" s="153"/>
    </row>
    <row r="361" spans="1:42" s="46" customFormat="1" ht="15" customHeight="1">
      <c r="B361" s="47"/>
      <c r="C361" s="47"/>
      <c r="D361" s="48" t="s">
        <v>20</v>
      </c>
      <c r="E361" s="46" t="s">
        <v>78</v>
      </c>
      <c r="M361" s="46" t="s">
        <v>53</v>
      </c>
      <c r="V361" s="154"/>
    </row>
    <row r="362" spans="1:42" s="46" customFormat="1" ht="15" customHeight="1">
      <c r="B362" s="47"/>
      <c r="C362" s="47"/>
      <c r="D362" s="48"/>
      <c r="E362" s="50"/>
      <c r="F362" s="50"/>
      <c r="G362" s="50"/>
      <c r="H362" s="50" t="s">
        <v>22</v>
      </c>
      <c r="I362" s="50"/>
      <c r="J362" s="50"/>
      <c r="K362" s="46" t="s">
        <v>23</v>
      </c>
      <c r="V362" s="154"/>
    </row>
    <row r="363" spans="1:42" s="140" customFormat="1" ht="18" customHeight="1">
      <c r="B363" s="239" t="s">
        <v>0</v>
      </c>
      <c r="C363" s="137"/>
      <c r="D363" s="239" t="s">
        <v>1</v>
      </c>
      <c r="E363" s="239" t="s">
        <v>2</v>
      </c>
      <c r="F363" s="239" t="s">
        <v>3</v>
      </c>
      <c r="G363" s="239" t="s">
        <v>17</v>
      </c>
      <c r="H363" s="236" t="s">
        <v>4</v>
      </c>
      <c r="I363" s="237"/>
      <c r="J363" s="237"/>
      <c r="K363" s="237"/>
      <c r="L363" s="237"/>
      <c r="M363" s="237"/>
      <c r="N363" s="237"/>
      <c r="O363" s="238"/>
      <c r="P363" s="239" t="s">
        <v>26</v>
      </c>
      <c r="Q363" s="239" t="s">
        <v>18</v>
      </c>
      <c r="R363" s="239" t="s">
        <v>6</v>
      </c>
      <c r="S363" s="241" t="s">
        <v>16</v>
      </c>
      <c r="T363" s="155"/>
      <c r="U363" s="155"/>
      <c r="V363" s="156"/>
    </row>
    <row r="364" spans="1:42" s="140" customFormat="1" ht="18" customHeight="1">
      <c r="B364" s="240"/>
      <c r="C364" s="137"/>
      <c r="D364" s="240"/>
      <c r="E364" s="240"/>
      <c r="F364" s="240"/>
      <c r="G364" s="240"/>
      <c r="H364" s="136" t="s">
        <v>93</v>
      </c>
      <c r="I364" s="136" t="s">
        <v>94</v>
      </c>
      <c r="J364" s="136" t="s">
        <v>95</v>
      </c>
      <c r="K364" s="136" t="s">
        <v>10</v>
      </c>
      <c r="L364" s="136" t="s">
        <v>80</v>
      </c>
      <c r="M364" s="136" t="s">
        <v>96</v>
      </c>
      <c r="N364" s="136" t="s">
        <v>12</v>
      </c>
      <c r="O364" s="136" t="s">
        <v>11</v>
      </c>
      <c r="P364" s="240"/>
      <c r="Q364" s="240"/>
      <c r="R364" s="240"/>
      <c r="S364" s="241"/>
      <c r="T364" s="155"/>
      <c r="U364" s="155"/>
      <c r="V364" s="156"/>
    </row>
    <row r="365" spans="1:42" s="142" customFormat="1" ht="18" customHeight="1">
      <c r="A365" s="29"/>
      <c r="B365" s="262">
        <v>21</v>
      </c>
      <c r="C365" s="263">
        <f>'S1'!C25</f>
        <v>21</v>
      </c>
      <c r="D365" s="266" t="str">
        <f>Ave!C25</f>
        <v>ሮዛ ኢብራሂም ሸጋው</v>
      </c>
      <c r="E365" s="262" t="str">
        <f>'S1'!E25</f>
        <v>F</v>
      </c>
      <c r="F365" s="262">
        <f>'S1'!F25</f>
        <v>7</v>
      </c>
      <c r="G365" s="136" t="s">
        <v>88</v>
      </c>
      <c r="H365" s="136">
        <f>'S1'!G25</f>
        <v>53</v>
      </c>
      <c r="I365" s="136">
        <f>'S1'!H25</f>
        <v>83</v>
      </c>
      <c r="J365" s="136">
        <f>'S1'!I25</f>
        <v>86</v>
      </c>
      <c r="K365" s="136">
        <f>'S1'!J25</f>
        <v>67</v>
      </c>
      <c r="L365" s="136">
        <f>'S1'!K25</f>
        <v>41</v>
      </c>
      <c r="M365" s="136">
        <f>'S1'!L25</f>
        <v>54</v>
      </c>
      <c r="N365" s="136">
        <f>'S1'!M25</f>
        <v>82</v>
      </c>
      <c r="O365" s="136">
        <f>'S1'!N25</f>
        <v>52</v>
      </c>
      <c r="P365" s="136">
        <f>'S1'!P25</f>
        <v>518</v>
      </c>
      <c r="Q365" s="136">
        <f>'S1'!Q25</f>
        <v>64.75</v>
      </c>
      <c r="R365" s="136">
        <f>'S1'!R25</f>
        <v>42</v>
      </c>
      <c r="S365" s="269" t="str">
        <f>Ave!Q25</f>
        <v>ተዛውራለች</v>
      </c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  <c r="AH365" s="29"/>
      <c r="AI365" s="29"/>
      <c r="AJ365" s="29"/>
      <c r="AK365" s="29"/>
      <c r="AL365" s="145"/>
      <c r="AM365" s="145"/>
      <c r="AN365" s="145"/>
      <c r="AO365" s="145"/>
      <c r="AP365" s="145"/>
    </row>
    <row r="366" spans="1:42" s="142" customFormat="1" ht="18" customHeight="1">
      <c r="A366" s="29"/>
      <c r="B366" s="262"/>
      <c r="C366" s="264"/>
      <c r="D366" s="267"/>
      <c r="E366" s="262"/>
      <c r="F366" s="262"/>
      <c r="G366" s="136" t="s">
        <v>89</v>
      </c>
      <c r="H366" s="136">
        <f>'S2'!G25</f>
        <v>64</v>
      </c>
      <c r="I366" s="136">
        <f>'S2'!H25</f>
        <v>72</v>
      </c>
      <c r="J366" s="136">
        <f>'S2'!I25</f>
        <v>92</v>
      </c>
      <c r="K366" s="136">
        <f>'S2'!J25</f>
        <v>62</v>
      </c>
      <c r="L366" s="136">
        <f>'S2'!K25</f>
        <v>70</v>
      </c>
      <c r="M366" s="136">
        <f>'S2'!L25</f>
        <v>68</v>
      </c>
      <c r="N366" s="136">
        <f>'S2'!M25</f>
        <v>68</v>
      </c>
      <c r="O366" s="136">
        <f>'S2'!N25</f>
        <v>53</v>
      </c>
      <c r="P366" s="136">
        <f>'S2'!P25</f>
        <v>549</v>
      </c>
      <c r="Q366" s="136">
        <f>'S2'!Q25</f>
        <v>68.625</v>
      </c>
      <c r="R366" s="136">
        <f>'S2'!R25</f>
        <v>28</v>
      </c>
      <c r="S366" s="26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  <c r="AH366" s="29"/>
      <c r="AI366" s="29"/>
      <c r="AJ366" s="29"/>
      <c r="AK366" s="29"/>
      <c r="AL366" s="145"/>
      <c r="AM366" s="145"/>
      <c r="AN366" s="145"/>
      <c r="AO366" s="145"/>
      <c r="AP366" s="145"/>
    </row>
    <row r="367" spans="1:42" s="142" customFormat="1" ht="18" customHeight="1">
      <c r="A367" s="29"/>
      <c r="B367" s="262"/>
      <c r="C367" s="265"/>
      <c r="D367" s="268"/>
      <c r="E367" s="262"/>
      <c r="F367" s="262"/>
      <c r="G367" s="136" t="s">
        <v>18</v>
      </c>
      <c r="H367" s="136">
        <f>Ave!F25</f>
        <v>58.5</v>
      </c>
      <c r="I367" s="136">
        <f>Ave!G25</f>
        <v>77.5</v>
      </c>
      <c r="J367" s="136">
        <f>Ave!H25</f>
        <v>89</v>
      </c>
      <c r="K367" s="136">
        <f>Ave!I25</f>
        <v>64.5</v>
      </c>
      <c r="L367" s="136">
        <f>Ave!J25</f>
        <v>55.5</v>
      </c>
      <c r="M367" s="136">
        <f>Ave!K25</f>
        <v>61</v>
      </c>
      <c r="N367" s="136">
        <f>Ave!L25</f>
        <v>75</v>
      </c>
      <c r="O367" s="136">
        <f>Ave!M25</f>
        <v>52.5</v>
      </c>
      <c r="P367" s="136">
        <f>Ave!N25</f>
        <v>533.5</v>
      </c>
      <c r="Q367" s="136">
        <f>Ave!O25</f>
        <v>66.6875</v>
      </c>
      <c r="R367" s="136">
        <f>Ave!P25</f>
        <v>37</v>
      </c>
      <c r="S367" s="26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  <c r="AH367" s="29"/>
      <c r="AI367" s="29"/>
      <c r="AJ367" s="29"/>
      <c r="AK367" s="29"/>
      <c r="AL367" s="145"/>
      <c r="AM367" s="145"/>
      <c r="AN367" s="145"/>
      <c r="AO367" s="145"/>
      <c r="AP367" s="145"/>
    </row>
    <row r="368" spans="1:42" s="1" customFormat="1" ht="15" customHeight="1"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1"/>
      <c r="T368" s="41"/>
      <c r="U368" s="152"/>
      <c r="V368" s="153"/>
    </row>
    <row r="369" spans="1:42" s="1" customFormat="1" ht="15" customHeight="1">
      <c r="B369" s="242" t="s">
        <v>71</v>
      </c>
      <c r="C369" s="242"/>
      <c r="D369" s="242"/>
      <c r="E369" s="242"/>
      <c r="F369" s="233" t="s">
        <v>72</v>
      </c>
      <c r="G369" s="233"/>
      <c r="H369" s="233"/>
      <c r="I369" s="233"/>
      <c r="J369" s="233"/>
      <c r="K369" s="233"/>
      <c r="L369" s="233"/>
      <c r="M369" s="233"/>
      <c r="N369" s="234" t="s">
        <v>73</v>
      </c>
      <c r="O369" s="234"/>
      <c r="P369" s="234"/>
      <c r="Q369" s="234"/>
      <c r="R369" s="234"/>
      <c r="S369" s="234"/>
      <c r="T369" s="234"/>
      <c r="U369" s="234"/>
      <c r="V369" s="234"/>
    </row>
    <row r="370" spans="1:42" s="1" customFormat="1" ht="15" customHeight="1">
      <c r="B370" s="233" t="s">
        <v>74</v>
      </c>
      <c r="C370" s="233"/>
      <c r="D370" s="233"/>
      <c r="E370" s="233"/>
      <c r="F370" s="233"/>
      <c r="G370" s="233"/>
      <c r="H370" s="233"/>
      <c r="I370" s="233"/>
      <c r="J370" s="233"/>
      <c r="K370" s="233"/>
      <c r="L370" s="233"/>
      <c r="M370" s="233"/>
      <c r="N370" s="49" t="s">
        <v>79</v>
      </c>
      <c r="O370" s="49"/>
      <c r="P370" s="49"/>
      <c r="Q370" s="49"/>
      <c r="R370" s="49"/>
      <c r="S370" s="49"/>
      <c r="T370" s="49"/>
      <c r="U370" s="49"/>
      <c r="V370" s="49"/>
    </row>
    <row r="371" spans="1:42" s="1" customFormat="1" ht="15" customHeight="1">
      <c r="B371" s="233" t="s">
        <v>74</v>
      </c>
      <c r="C371" s="233"/>
      <c r="D371" s="233"/>
      <c r="E371" s="233"/>
      <c r="F371" s="233"/>
      <c r="G371" s="233"/>
      <c r="H371" s="233"/>
      <c r="I371" s="233"/>
      <c r="J371" s="233"/>
      <c r="K371" s="233"/>
      <c r="L371" s="233"/>
      <c r="M371" s="233"/>
      <c r="N371" s="41"/>
      <c r="O371" s="41"/>
      <c r="P371" s="41"/>
      <c r="Q371" s="41"/>
      <c r="R371" s="41"/>
      <c r="S371" s="41"/>
      <c r="T371" s="41"/>
      <c r="U371" s="152"/>
      <c r="V371" s="153"/>
    </row>
    <row r="372" spans="1:42" s="1" customFormat="1" ht="15" customHeight="1"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234" t="s">
        <v>75</v>
      </c>
      <c r="O372" s="234"/>
      <c r="P372" s="234"/>
      <c r="Q372" s="234"/>
      <c r="R372" s="234"/>
      <c r="S372" s="234"/>
      <c r="T372" s="234"/>
      <c r="U372" s="234"/>
      <c r="V372" s="234"/>
    </row>
    <row r="373" spans="1:42" s="1" customFormat="1" ht="15" customHeight="1">
      <c r="B373" s="235" t="s">
        <v>76</v>
      </c>
      <c r="C373" s="235"/>
      <c r="D373" s="235"/>
      <c r="E373" s="235"/>
      <c r="F373" s="235"/>
      <c r="G373" s="235"/>
      <c r="H373" s="235"/>
      <c r="I373" s="235"/>
      <c r="J373" s="235"/>
      <c r="K373" s="235"/>
      <c r="L373" s="235"/>
      <c r="M373" s="235"/>
      <c r="N373" s="41"/>
      <c r="O373" s="41"/>
      <c r="P373" s="41"/>
      <c r="Q373" s="41"/>
      <c r="R373" s="41"/>
      <c r="S373" s="41"/>
      <c r="T373" s="41"/>
      <c r="U373" s="152"/>
      <c r="V373" s="153"/>
    </row>
    <row r="374" spans="1:42" s="1" customFormat="1" ht="15" customHeight="1"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152"/>
      <c r="V374" s="153"/>
    </row>
    <row r="375" spans="1:42" s="1" customFormat="1" ht="15" customHeight="1">
      <c r="B375" s="235" t="s">
        <v>77</v>
      </c>
      <c r="C375" s="235"/>
      <c r="D375" s="235"/>
      <c r="E375" s="235"/>
      <c r="F375" s="235"/>
      <c r="G375" s="235"/>
      <c r="H375" s="235"/>
      <c r="I375" s="235"/>
      <c r="J375" s="235"/>
      <c r="K375" s="235"/>
      <c r="L375" s="235"/>
      <c r="M375" s="235"/>
      <c r="N375" s="41"/>
      <c r="O375" s="41"/>
      <c r="P375" s="41"/>
      <c r="Q375" s="41"/>
      <c r="R375" s="41"/>
      <c r="S375" s="41"/>
      <c r="T375" s="41"/>
      <c r="U375" s="152"/>
      <c r="V375" s="153"/>
    </row>
    <row r="376" spans="1:42" s="1" customFormat="1" ht="15" customHeight="1"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1"/>
      <c r="O376" s="41"/>
      <c r="P376" s="41"/>
      <c r="Q376" s="41"/>
      <c r="R376" s="41"/>
      <c r="S376" s="41"/>
      <c r="T376" s="41"/>
      <c r="U376" s="152"/>
      <c r="V376" s="153"/>
    </row>
    <row r="377" spans="1:42" s="1" customFormat="1" ht="15" customHeight="1"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1"/>
      <c r="O377" s="41"/>
      <c r="P377" s="41"/>
      <c r="Q377" s="41"/>
      <c r="R377" s="41"/>
      <c r="S377" s="41"/>
      <c r="T377" s="41"/>
      <c r="U377" s="152"/>
      <c r="V377" s="153"/>
    </row>
    <row r="378" spans="1:42" s="1" customFormat="1" ht="15" customHeight="1"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1"/>
      <c r="O378" s="41"/>
      <c r="P378" s="41"/>
      <c r="Q378" s="41"/>
      <c r="R378" s="41"/>
      <c r="S378" s="41"/>
      <c r="T378" s="41"/>
      <c r="U378" s="152"/>
      <c r="V378" s="153"/>
    </row>
    <row r="379" spans="1:42" s="1" customFormat="1" ht="15" customHeight="1"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1"/>
      <c r="O379" s="41"/>
      <c r="P379" s="41"/>
      <c r="Q379" s="41"/>
      <c r="R379" s="41"/>
      <c r="S379" s="41"/>
      <c r="T379" s="41"/>
      <c r="U379" s="152"/>
      <c r="V379" s="153"/>
    </row>
    <row r="380" spans="1:42" s="46" customFormat="1" ht="15" customHeight="1">
      <c r="B380" s="47"/>
      <c r="C380" s="47"/>
      <c r="D380" s="48" t="s">
        <v>20</v>
      </c>
      <c r="E380" s="46" t="s">
        <v>78</v>
      </c>
      <c r="M380" s="46" t="s">
        <v>53</v>
      </c>
      <c r="V380" s="154"/>
    </row>
    <row r="381" spans="1:42" s="46" customFormat="1" ht="15" customHeight="1">
      <c r="B381" s="47"/>
      <c r="C381" s="47"/>
      <c r="D381" s="48"/>
      <c r="E381" s="50"/>
      <c r="F381" s="50"/>
      <c r="G381" s="50"/>
      <c r="H381" s="50" t="s">
        <v>22</v>
      </c>
      <c r="I381" s="50"/>
      <c r="J381" s="50"/>
      <c r="K381" s="46" t="s">
        <v>23</v>
      </c>
      <c r="V381" s="154"/>
    </row>
    <row r="382" spans="1:42" s="140" customFormat="1" ht="18" customHeight="1">
      <c r="B382" s="239" t="s">
        <v>0</v>
      </c>
      <c r="C382" s="137"/>
      <c r="D382" s="239" t="s">
        <v>1</v>
      </c>
      <c r="E382" s="239" t="s">
        <v>2</v>
      </c>
      <c r="F382" s="239" t="s">
        <v>3</v>
      </c>
      <c r="G382" s="239" t="s">
        <v>17</v>
      </c>
      <c r="H382" s="236" t="s">
        <v>4</v>
      </c>
      <c r="I382" s="237"/>
      <c r="J382" s="237"/>
      <c r="K382" s="237"/>
      <c r="L382" s="237"/>
      <c r="M382" s="237"/>
      <c r="N382" s="237"/>
      <c r="O382" s="238"/>
      <c r="P382" s="239" t="s">
        <v>26</v>
      </c>
      <c r="Q382" s="239" t="s">
        <v>18</v>
      </c>
      <c r="R382" s="239" t="s">
        <v>6</v>
      </c>
      <c r="S382" s="241" t="s">
        <v>16</v>
      </c>
      <c r="T382" s="155"/>
      <c r="U382" s="155"/>
      <c r="V382" s="156"/>
    </row>
    <row r="383" spans="1:42" s="140" customFormat="1" ht="18" customHeight="1">
      <c r="B383" s="240"/>
      <c r="C383" s="137"/>
      <c r="D383" s="240"/>
      <c r="E383" s="240"/>
      <c r="F383" s="240"/>
      <c r="G383" s="240"/>
      <c r="H383" s="136" t="s">
        <v>93</v>
      </c>
      <c r="I383" s="136" t="s">
        <v>94</v>
      </c>
      <c r="J383" s="136" t="s">
        <v>95</v>
      </c>
      <c r="K383" s="136" t="s">
        <v>10</v>
      </c>
      <c r="L383" s="136" t="s">
        <v>80</v>
      </c>
      <c r="M383" s="136" t="s">
        <v>96</v>
      </c>
      <c r="N383" s="136" t="s">
        <v>12</v>
      </c>
      <c r="O383" s="136" t="s">
        <v>11</v>
      </c>
      <c r="P383" s="240"/>
      <c r="Q383" s="240"/>
      <c r="R383" s="240"/>
      <c r="S383" s="241"/>
      <c r="T383" s="155"/>
      <c r="U383" s="155"/>
      <c r="V383" s="156"/>
    </row>
    <row r="384" spans="1:42" s="142" customFormat="1" ht="18" customHeight="1">
      <c r="A384" s="29"/>
      <c r="B384" s="262">
        <v>22</v>
      </c>
      <c r="C384" s="263">
        <f>'S1'!C26</f>
        <v>22</v>
      </c>
      <c r="D384" s="266" t="str">
        <f>Ave!C26</f>
        <v>ነጅዋ ሲራጅ ቦጋለ</v>
      </c>
      <c r="E384" s="262" t="str">
        <f>'S1'!E26</f>
        <v>F</v>
      </c>
      <c r="F384" s="262">
        <f>'S1'!F26</f>
        <v>7</v>
      </c>
      <c r="G384" s="136" t="s">
        <v>88</v>
      </c>
      <c r="H384" s="136">
        <f>'S1'!G26</f>
        <v>92</v>
      </c>
      <c r="I384" s="136">
        <f>'S1'!H26</f>
        <v>94</v>
      </c>
      <c r="J384" s="136">
        <f>'S1'!I26</f>
        <v>94</v>
      </c>
      <c r="K384" s="136">
        <f>'S1'!J26</f>
        <v>86</v>
      </c>
      <c r="L384" s="136">
        <f>'S1'!K26</f>
        <v>92</v>
      </c>
      <c r="M384" s="136">
        <f>'S1'!L26</f>
        <v>69</v>
      </c>
      <c r="N384" s="136">
        <f>'S1'!M26</f>
        <v>97</v>
      </c>
      <c r="O384" s="136">
        <f>'S1'!N26</f>
        <v>69</v>
      </c>
      <c r="P384" s="136">
        <f>'S1'!P26</f>
        <v>693</v>
      </c>
      <c r="Q384" s="136">
        <f>'S1'!Q26</f>
        <v>86.625</v>
      </c>
      <c r="R384" s="136">
        <f>'S1'!R26</f>
        <v>9</v>
      </c>
      <c r="S384" s="269" t="str">
        <f>Ave!Q26</f>
        <v>ተዛውራለች</v>
      </c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  <c r="AH384" s="29"/>
      <c r="AI384" s="29"/>
      <c r="AJ384" s="29"/>
      <c r="AK384" s="29"/>
      <c r="AL384" s="145"/>
      <c r="AM384" s="145"/>
      <c r="AN384" s="145"/>
      <c r="AO384" s="145"/>
      <c r="AP384" s="145"/>
    </row>
    <row r="385" spans="1:42" s="142" customFormat="1" ht="18" customHeight="1">
      <c r="A385" s="29"/>
      <c r="B385" s="262"/>
      <c r="C385" s="264"/>
      <c r="D385" s="267"/>
      <c r="E385" s="262"/>
      <c r="F385" s="262"/>
      <c r="G385" s="136" t="s">
        <v>89</v>
      </c>
      <c r="H385" s="136">
        <f>'S2'!G26</f>
        <v>77</v>
      </c>
      <c r="I385" s="136">
        <f>'S2'!H26</f>
        <v>71</v>
      </c>
      <c r="J385" s="136">
        <f>'S2'!I26</f>
        <v>60</v>
      </c>
      <c r="K385" s="136">
        <f>'S2'!J26</f>
        <v>64</v>
      </c>
      <c r="L385" s="136">
        <f>'S2'!K26</f>
        <v>84</v>
      </c>
      <c r="M385" s="136">
        <f>'S2'!L26</f>
        <v>58</v>
      </c>
      <c r="N385" s="136">
        <f>'S2'!M26</f>
        <v>88</v>
      </c>
      <c r="O385" s="136">
        <f>'S2'!N26</f>
        <v>74</v>
      </c>
      <c r="P385" s="136">
        <f>'S2'!P26</f>
        <v>576</v>
      </c>
      <c r="Q385" s="136">
        <f>'S2'!Q26</f>
        <v>72</v>
      </c>
      <c r="R385" s="136">
        <f>'S2'!R26</f>
        <v>24</v>
      </c>
      <c r="S385" s="26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  <c r="AH385" s="29"/>
      <c r="AI385" s="29"/>
      <c r="AJ385" s="29"/>
      <c r="AK385" s="29"/>
      <c r="AL385" s="145"/>
      <c r="AM385" s="145"/>
      <c r="AN385" s="145"/>
      <c r="AO385" s="145"/>
      <c r="AP385" s="145"/>
    </row>
    <row r="386" spans="1:42" s="142" customFormat="1" ht="18" customHeight="1">
      <c r="A386" s="29"/>
      <c r="B386" s="262"/>
      <c r="C386" s="265"/>
      <c r="D386" s="268"/>
      <c r="E386" s="262"/>
      <c r="F386" s="262"/>
      <c r="G386" s="136" t="s">
        <v>18</v>
      </c>
      <c r="H386" s="136">
        <f>Ave!F26</f>
        <v>84.5</v>
      </c>
      <c r="I386" s="136">
        <f>Ave!G26</f>
        <v>82.5</v>
      </c>
      <c r="J386" s="136">
        <f>Ave!H26</f>
        <v>77</v>
      </c>
      <c r="K386" s="136">
        <f>Ave!I26</f>
        <v>75</v>
      </c>
      <c r="L386" s="136">
        <f>Ave!J26</f>
        <v>88</v>
      </c>
      <c r="M386" s="136">
        <f>Ave!K26</f>
        <v>63.5</v>
      </c>
      <c r="N386" s="136">
        <f>Ave!L26</f>
        <v>92.5</v>
      </c>
      <c r="O386" s="136">
        <f>Ave!M26</f>
        <v>71.5</v>
      </c>
      <c r="P386" s="136">
        <f>Ave!N26</f>
        <v>634.5</v>
      </c>
      <c r="Q386" s="136">
        <f>Ave!O26</f>
        <v>79.3125</v>
      </c>
      <c r="R386" s="136">
        <f>Ave!P26</f>
        <v>18</v>
      </c>
      <c r="S386" s="26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  <c r="AH386" s="29"/>
      <c r="AI386" s="29"/>
      <c r="AJ386" s="29"/>
      <c r="AK386" s="29"/>
      <c r="AL386" s="145"/>
      <c r="AM386" s="145"/>
      <c r="AN386" s="145"/>
      <c r="AO386" s="145"/>
      <c r="AP386" s="145"/>
    </row>
    <row r="387" spans="1:42" s="1" customFormat="1" ht="15" customHeight="1"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1"/>
      <c r="T387" s="41"/>
      <c r="U387" s="152"/>
      <c r="V387" s="153"/>
    </row>
    <row r="388" spans="1:42" s="1" customFormat="1" ht="15" customHeight="1">
      <c r="B388" s="242" t="s">
        <v>71</v>
      </c>
      <c r="C388" s="242"/>
      <c r="D388" s="242"/>
      <c r="E388" s="242"/>
      <c r="F388" s="233" t="s">
        <v>72</v>
      </c>
      <c r="G388" s="233"/>
      <c r="H388" s="233"/>
      <c r="I388" s="233"/>
      <c r="J388" s="233"/>
      <c r="K388" s="233"/>
      <c r="L388" s="233"/>
      <c r="M388" s="233"/>
      <c r="N388" s="234" t="s">
        <v>73</v>
      </c>
      <c r="O388" s="234"/>
      <c r="P388" s="234"/>
      <c r="Q388" s="234"/>
      <c r="R388" s="234"/>
      <c r="S388" s="234"/>
      <c r="T388" s="234"/>
      <c r="U388" s="234"/>
      <c r="V388" s="234"/>
    </row>
    <row r="389" spans="1:42" s="1" customFormat="1" ht="15" customHeight="1">
      <c r="B389" s="233" t="s">
        <v>74</v>
      </c>
      <c r="C389" s="233"/>
      <c r="D389" s="233"/>
      <c r="E389" s="233"/>
      <c r="F389" s="233"/>
      <c r="G389" s="233"/>
      <c r="H389" s="233"/>
      <c r="I389" s="233"/>
      <c r="J389" s="233"/>
      <c r="K389" s="233"/>
      <c r="L389" s="233"/>
      <c r="M389" s="233"/>
      <c r="N389" s="49" t="s">
        <v>79</v>
      </c>
      <c r="O389" s="49"/>
      <c r="P389" s="49"/>
      <c r="Q389" s="49"/>
      <c r="R389" s="49"/>
      <c r="S389" s="49"/>
      <c r="T389" s="49"/>
      <c r="U389" s="49"/>
      <c r="V389" s="49"/>
    </row>
    <row r="390" spans="1:42" s="1" customFormat="1" ht="15" customHeight="1">
      <c r="B390" s="233" t="s">
        <v>74</v>
      </c>
      <c r="C390" s="233"/>
      <c r="D390" s="233"/>
      <c r="E390" s="233"/>
      <c r="F390" s="233"/>
      <c r="G390" s="233"/>
      <c r="H390" s="233"/>
      <c r="I390" s="233"/>
      <c r="J390" s="233"/>
      <c r="K390" s="233"/>
      <c r="L390" s="233"/>
      <c r="M390" s="233"/>
      <c r="N390" s="41"/>
      <c r="O390" s="41"/>
      <c r="P390" s="41"/>
      <c r="Q390" s="41"/>
      <c r="R390" s="41"/>
      <c r="S390" s="41"/>
      <c r="T390" s="41"/>
      <c r="U390" s="152"/>
      <c r="V390" s="153"/>
    </row>
    <row r="391" spans="1:42" s="1" customFormat="1" ht="15" customHeight="1"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234" t="s">
        <v>75</v>
      </c>
      <c r="O391" s="234"/>
      <c r="P391" s="234"/>
      <c r="Q391" s="234"/>
      <c r="R391" s="234"/>
      <c r="S391" s="234"/>
      <c r="T391" s="234"/>
      <c r="U391" s="234"/>
      <c r="V391" s="234"/>
    </row>
    <row r="392" spans="1:42" s="1" customFormat="1" ht="15" customHeight="1">
      <c r="B392" s="235" t="s">
        <v>76</v>
      </c>
      <c r="C392" s="235"/>
      <c r="D392" s="235"/>
      <c r="E392" s="235"/>
      <c r="F392" s="235"/>
      <c r="G392" s="235"/>
      <c r="H392" s="235"/>
      <c r="I392" s="235"/>
      <c r="J392" s="235"/>
      <c r="K392" s="235"/>
      <c r="L392" s="235"/>
      <c r="M392" s="235"/>
      <c r="N392" s="41"/>
      <c r="O392" s="41"/>
      <c r="P392" s="41"/>
      <c r="Q392" s="41"/>
      <c r="R392" s="41"/>
      <c r="S392" s="41"/>
      <c r="T392" s="41"/>
      <c r="U392" s="152"/>
      <c r="V392" s="153"/>
    </row>
    <row r="393" spans="1:42" s="1" customFormat="1" ht="15" customHeight="1"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152"/>
      <c r="V393" s="153"/>
    </row>
    <row r="394" spans="1:42" s="1" customFormat="1" ht="15" customHeight="1">
      <c r="B394" s="235" t="s">
        <v>77</v>
      </c>
      <c r="C394" s="235"/>
      <c r="D394" s="235"/>
      <c r="E394" s="235"/>
      <c r="F394" s="235"/>
      <c r="G394" s="235"/>
      <c r="H394" s="235"/>
      <c r="I394" s="235"/>
      <c r="J394" s="235"/>
      <c r="K394" s="235"/>
      <c r="L394" s="235"/>
      <c r="M394" s="235"/>
      <c r="N394" s="41"/>
      <c r="O394" s="41"/>
      <c r="P394" s="41"/>
      <c r="Q394" s="41"/>
      <c r="R394" s="41"/>
      <c r="S394" s="41"/>
      <c r="T394" s="41"/>
      <c r="U394" s="152"/>
      <c r="V394" s="153"/>
    </row>
    <row r="395" spans="1:42" s="1" customFormat="1" ht="15" customHeight="1"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1"/>
      <c r="O395" s="41"/>
      <c r="P395" s="41"/>
      <c r="Q395" s="41"/>
      <c r="R395" s="41"/>
      <c r="S395" s="41"/>
      <c r="T395" s="41"/>
      <c r="U395" s="152"/>
      <c r="V395" s="153"/>
    </row>
    <row r="396" spans="1:42" s="1" customFormat="1" ht="15" customHeight="1"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1"/>
      <c r="O396" s="41"/>
      <c r="P396" s="41"/>
      <c r="Q396" s="41"/>
      <c r="R396" s="41"/>
      <c r="S396" s="41"/>
      <c r="T396" s="41"/>
      <c r="U396" s="152"/>
      <c r="V396" s="153"/>
    </row>
    <row r="397" spans="1:42" s="46" customFormat="1" ht="15" customHeight="1">
      <c r="B397" s="47"/>
      <c r="C397" s="47"/>
      <c r="D397" s="48" t="s">
        <v>20</v>
      </c>
      <c r="E397" s="46" t="s">
        <v>78</v>
      </c>
      <c r="M397" s="46" t="s">
        <v>53</v>
      </c>
      <c r="V397" s="154"/>
    </row>
    <row r="398" spans="1:42" s="46" customFormat="1" ht="15" customHeight="1">
      <c r="B398" s="47"/>
      <c r="C398" s="47"/>
      <c r="D398" s="48"/>
      <c r="E398" s="50"/>
      <c r="F398" s="50"/>
      <c r="G398" s="50"/>
      <c r="H398" s="50" t="s">
        <v>22</v>
      </c>
      <c r="I398" s="50"/>
      <c r="J398" s="50"/>
      <c r="K398" s="46" t="s">
        <v>23</v>
      </c>
      <c r="V398" s="154"/>
    </row>
    <row r="399" spans="1:42" s="140" customFormat="1" ht="18" customHeight="1">
      <c r="B399" s="239" t="s">
        <v>0</v>
      </c>
      <c r="C399" s="137"/>
      <c r="D399" s="239" t="s">
        <v>1</v>
      </c>
      <c r="E399" s="239" t="s">
        <v>2</v>
      </c>
      <c r="F399" s="239" t="s">
        <v>3</v>
      </c>
      <c r="G399" s="239" t="s">
        <v>17</v>
      </c>
      <c r="H399" s="236" t="s">
        <v>4</v>
      </c>
      <c r="I399" s="237"/>
      <c r="J399" s="237"/>
      <c r="K399" s="237"/>
      <c r="L399" s="237"/>
      <c r="M399" s="237"/>
      <c r="N399" s="237"/>
      <c r="O399" s="238"/>
      <c r="P399" s="239" t="s">
        <v>26</v>
      </c>
      <c r="Q399" s="239" t="s">
        <v>18</v>
      </c>
      <c r="R399" s="239" t="s">
        <v>6</v>
      </c>
      <c r="S399" s="241" t="s">
        <v>16</v>
      </c>
      <c r="T399" s="155"/>
      <c r="U399" s="155"/>
      <c r="V399" s="156"/>
    </row>
    <row r="400" spans="1:42" s="140" customFormat="1" ht="18" customHeight="1">
      <c r="B400" s="240"/>
      <c r="C400" s="137"/>
      <c r="D400" s="240"/>
      <c r="E400" s="240"/>
      <c r="F400" s="240"/>
      <c r="G400" s="240"/>
      <c r="H400" s="136" t="s">
        <v>93</v>
      </c>
      <c r="I400" s="136" t="s">
        <v>94</v>
      </c>
      <c r="J400" s="136" t="s">
        <v>95</v>
      </c>
      <c r="K400" s="136" t="s">
        <v>10</v>
      </c>
      <c r="L400" s="136" t="s">
        <v>80</v>
      </c>
      <c r="M400" s="136" t="s">
        <v>96</v>
      </c>
      <c r="N400" s="136" t="s">
        <v>12</v>
      </c>
      <c r="O400" s="136" t="s">
        <v>11</v>
      </c>
      <c r="P400" s="240"/>
      <c r="Q400" s="240"/>
      <c r="R400" s="240"/>
      <c r="S400" s="241"/>
      <c r="T400" s="155"/>
      <c r="U400" s="155"/>
      <c r="V400" s="156"/>
    </row>
    <row r="401" spans="1:42" s="142" customFormat="1" ht="18" customHeight="1">
      <c r="A401" s="29"/>
      <c r="B401" s="262">
        <v>23</v>
      </c>
      <c r="C401" s="263">
        <f>'S1'!C27</f>
        <v>23</v>
      </c>
      <c r="D401" s="266" t="str">
        <f>Ave!C27</f>
        <v>አሚር ሙሀመድ ሁሴን</v>
      </c>
      <c r="E401" s="262" t="str">
        <f>'S1'!E27</f>
        <v>M</v>
      </c>
      <c r="F401" s="262">
        <f>'S1'!F27</f>
        <v>7</v>
      </c>
      <c r="G401" s="136" t="s">
        <v>88</v>
      </c>
      <c r="H401" s="136">
        <f>'S1'!G27</f>
        <v>66</v>
      </c>
      <c r="I401" s="136">
        <f>'S1'!H27</f>
        <v>69</v>
      </c>
      <c r="J401" s="136">
        <f>'S1'!I27</f>
        <v>67</v>
      </c>
      <c r="K401" s="136">
        <f>'S1'!J27</f>
        <v>77</v>
      </c>
      <c r="L401" s="136">
        <f>'S1'!K27</f>
        <v>82</v>
      </c>
      <c r="M401" s="136">
        <f>'S1'!L27</f>
        <v>50</v>
      </c>
      <c r="N401" s="136">
        <f>'S1'!M27</f>
        <v>90</v>
      </c>
      <c r="O401" s="136">
        <f>'S1'!N27</f>
        <v>99</v>
      </c>
      <c r="P401" s="136">
        <f>'S1'!P27</f>
        <v>600</v>
      </c>
      <c r="Q401" s="136">
        <f>'S1'!Q27</f>
        <v>75</v>
      </c>
      <c r="R401" s="136">
        <f>'S1'!R27</f>
        <v>31</v>
      </c>
      <c r="S401" s="269" t="str">
        <f>Ave!Q27</f>
        <v>ተዛውሯል</v>
      </c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  <c r="AH401" s="29"/>
      <c r="AI401" s="29"/>
      <c r="AJ401" s="29"/>
      <c r="AK401" s="29"/>
      <c r="AL401" s="145"/>
      <c r="AM401" s="145"/>
      <c r="AN401" s="145"/>
      <c r="AO401" s="145"/>
      <c r="AP401" s="145"/>
    </row>
    <row r="402" spans="1:42" s="142" customFormat="1" ht="18" customHeight="1">
      <c r="A402" s="29"/>
      <c r="B402" s="262"/>
      <c r="C402" s="264"/>
      <c r="D402" s="267"/>
      <c r="E402" s="262"/>
      <c r="F402" s="262"/>
      <c r="G402" s="136" t="s">
        <v>89</v>
      </c>
      <c r="H402" s="136">
        <f>'S2'!G27</f>
        <v>52</v>
      </c>
      <c r="I402" s="136">
        <f>'S2'!H27</f>
        <v>68</v>
      </c>
      <c r="J402" s="136">
        <f>'S2'!I27</f>
        <v>62</v>
      </c>
      <c r="K402" s="136">
        <f>'S2'!J27</f>
        <v>55</v>
      </c>
      <c r="L402" s="136">
        <f>'S2'!K27</f>
        <v>76</v>
      </c>
      <c r="M402" s="136">
        <f>'S2'!L27</f>
        <v>57</v>
      </c>
      <c r="N402" s="136">
        <f>'S2'!M27</f>
        <v>59</v>
      </c>
      <c r="O402" s="136">
        <f>'S2'!N27</f>
        <v>97</v>
      </c>
      <c r="P402" s="136">
        <f>'S2'!P27</f>
        <v>526</v>
      </c>
      <c r="Q402" s="136">
        <f>'S2'!Q27</f>
        <v>65.75</v>
      </c>
      <c r="R402" s="136">
        <f>'S2'!R27</f>
        <v>34</v>
      </c>
      <c r="S402" s="26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  <c r="AH402" s="29"/>
      <c r="AI402" s="29"/>
      <c r="AJ402" s="29"/>
      <c r="AK402" s="29"/>
      <c r="AL402" s="145"/>
      <c r="AM402" s="145"/>
      <c r="AN402" s="145"/>
      <c r="AO402" s="145"/>
      <c r="AP402" s="145"/>
    </row>
    <row r="403" spans="1:42" s="142" customFormat="1" ht="18" customHeight="1">
      <c r="A403" s="29"/>
      <c r="B403" s="262"/>
      <c r="C403" s="265"/>
      <c r="D403" s="268"/>
      <c r="E403" s="262"/>
      <c r="F403" s="262"/>
      <c r="G403" s="136" t="s">
        <v>18</v>
      </c>
      <c r="H403" s="136">
        <f>Ave!F27</f>
        <v>59</v>
      </c>
      <c r="I403" s="136">
        <f>Ave!G27</f>
        <v>68.5</v>
      </c>
      <c r="J403" s="136">
        <f>Ave!H27</f>
        <v>64.5</v>
      </c>
      <c r="K403" s="136">
        <f>Ave!I27</f>
        <v>66</v>
      </c>
      <c r="L403" s="136">
        <f>Ave!J27</f>
        <v>79</v>
      </c>
      <c r="M403" s="136">
        <f>Ave!K27</f>
        <v>53.5</v>
      </c>
      <c r="N403" s="136">
        <f>Ave!L27</f>
        <v>74.5</v>
      </c>
      <c r="O403" s="136">
        <f>Ave!M27</f>
        <v>98</v>
      </c>
      <c r="P403" s="136">
        <f>Ave!N27</f>
        <v>563</v>
      </c>
      <c r="Q403" s="136">
        <f>Ave!O27</f>
        <v>70.375</v>
      </c>
      <c r="R403" s="136">
        <f>Ave!P27</f>
        <v>31</v>
      </c>
      <c r="S403" s="26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  <c r="AH403" s="29"/>
      <c r="AI403" s="29"/>
      <c r="AJ403" s="29"/>
      <c r="AK403" s="29"/>
      <c r="AL403" s="145"/>
      <c r="AM403" s="145"/>
      <c r="AN403" s="145"/>
      <c r="AO403" s="145"/>
      <c r="AP403" s="145"/>
    </row>
    <row r="404" spans="1:42" s="1" customFormat="1" ht="15" customHeight="1"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1"/>
      <c r="T404" s="41"/>
      <c r="U404" s="152"/>
      <c r="V404" s="153"/>
    </row>
    <row r="405" spans="1:42" s="1" customFormat="1" ht="15" customHeight="1">
      <c r="B405" s="242" t="s">
        <v>71</v>
      </c>
      <c r="C405" s="242"/>
      <c r="D405" s="242"/>
      <c r="E405" s="242"/>
      <c r="F405" s="233" t="s">
        <v>72</v>
      </c>
      <c r="G405" s="233"/>
      <c r="H405" s="233"/>
      <c r="I405" s="233"/>
      <c r="J405" s="233"/>
      <c r="K405" s="233"/>
      <c r="L405" s="233"/>
      <c r="M405" s="233"/>
      <c r="N405" s="234" t="s">
        <v>73</v>
      </c>
      <c r="O405" s="234"/>
      <c r="P405" s="234"/>
      <c r="Q405" s="234"/>
      <c r="R405" s="234"/>
      <c r="S405" s="234"/>
      <c r="T405" s="234"/>
      <c r="U405" s="234"/>
      <c r="V405" s="234"/>
    </row>
    <row r="406" spans="1:42" s="1" customFormat="1" ht="15" customHeight="1">
      <c r="B406" s="233" t="s">
        <v>74</v>
      </c>
      <c r="C406" s="233"/>
      <c r="D406" s="233"/>
      <c r="E406" s="233"/>
      <c r="F406" s="233"/>
      <c r="G406" s="233"/>
      <c r="H406" s="233"/>
      <c r="I406" s="233"/>
      <c r="J406" s="233"/>
      <c r="K406" s="233"/>
      <c r="L406" s="233"/>
      <c r="M406" s="233"/>
      <c r="N406" s="49" t="s">
        <v>79</v>
      </c>
      <c r="O406" s="49"/>
      <c r="P406" s="49"/>
      <c r="Q406" s="49"/>
      <c r="R406" s="49"/>
      <c r="S406" s="49"/>
      <c r="T406" s="49"/>
      <c r="U406" s="49"/>
      <c r="V406" s="49"/>
    </row>
    <row r="407" spans="1:42" s="1" customFormat="1" ht="15" customHeight="1">
      <c r="B407" s="233" t="s">
        <v>74</v>
      </c>
      <c r="C407" s="233"/>
      <c r="D407" s="233"/>
      <c r="E407" s="233"/>
      <c r="F407" s="233"/>
      <c r="G407" s="233"/>
      <c r="H407" s="233"/>
      <c r="I407" s="233"/>
      <c r="J407" s="233"/>
      <c r="K407" s="233"/>
      <c r="L407" s="233"/>
      <c r="M407" s="233"/>
      <c r="N407" s="41"/>
      <c r="O407" s="41"/>
      <c r="P407" s="41"/>
      <c r="Q407" s="41"/>
      <c r="R407" s="41"/>
      <c r="S407" s="41"/>
      <c r="T407" s="41"/>
      <c r="U407" s="152"/>
      <c r="V407" s="153"/>
    </row>
    <row r="408" spans="1:42" s="1" customFormat="1" ht="15" customHeight="1"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234" t="s">
        <v>75</v>
      </c>
      <c r="O408" s="234"/>
      <c r="P408" s="234"/>
      <c r="Q408" s="234"/>
      <c r="R408" s="234"/>
      <c r="S408" s="234"/>
      <c r="T408" s="234"/>
      <c r="U408" s="234"/>
      <c r="V408" s="234"/>
    </row>
    <row r="409" spans="1:42" s="1" customFormat="1" ht="15" customHeight="1">
      <c r="B409" s="235" t="s">
        <v>76</v>
      </c>
      <c r="C409" s="235"/>
      <c r="D409" s="235"/>
      <c r="E409" s="235"/>
      <c r="F409" s="235"/>
      <c r="G409" s="235"/>
      <c r="H409" s="235"/>
      <c r="I409" s="235"/>
      <c r="J409" s="235"/>
      <c r="K409" s="235"/>
      <c r="L409" s="235"/>
      <c r="M409" s="235"/>
      <c r="N409" s="41"/>
      <c r="O409" s="41"/>
      <c r="P409" s="41"/>
      <c r="Q409" s="41"/>
      <c r="R409" s="41"/>
      <c r="S409" s="41"/>
      <c r="T409" s="41"/>
      <c r="U409" s="152"/>
      <c r="V409" s="153"/>
    </row>
    <row r="410" spans="1:42" s="1" customFormat="1" ht="15" customHeight="1"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152"/>
      <c r="V410" s="153"/>
    </row>
    <row r="411" spans="1:42" s="1" customFormat="1" ht="15" customHeight="1">
      <c r="B411" s="235" t="s">
        <v>77</v>
      </c>
      <c r="C411" s="235"/>
      <c r="D411" s="235"/>
      <c r="E411" s="235"/>
      <c r="F411" s="235"/>
      <c r="G411" s="235"/>
      <c r="H411" s="235"/>
      <c r="I411" s="235"/>
      <c r="J411" s="235"/>
      <c r="K411" s="235"/>
      <c r="L411" s="235"/>
      <c r="M411" s="235"/>
      <c r="N411" s="41"/>
      <c r="O411" s="41"/>
      <c r="P411" s="41"/>
      <c r="Q411" s="41"/>
      <c r="R411" s="41"/>
      <c r="S411" s="41"/>
      <c r="T411" s="41"/>
      <c r="U411" s="152"/>
      <c r="V411" s="153"/>
    </row>
    <row r="412" spans="1:42" s="1" customFormat="1" ht="15" customHeight="1"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1"/>
      <c r="O412" s="41"/>
      <c r="P412" s="41"/>
      <c r="Q412" s="41"/>
      <c r="R412" s="41"/>
      <c r="S412" s="41"/>
      <c r="T412" s="41"/>
      <c r="U412" s="152"/>
      <c r="V412" s="153"/>
    </row>
    <row r="413" spans="1:42" s="1" customFormat="1" ht="15" customHeight="1"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1"/>
      <c r="O413" s="41"/>
      <c r="P413" s="41"/>
      <c r="Q413" s="41"/>
      <c r="R413" s="41"/>
      <c r="S413" s="41"/>
      <c r="T413" s="41"/>
      <c r="U413" s="152"/>
      <c r="V413" s="153"/>
    </row>
    <row r="414" spans="1:42" s="1" customFormat="1" ht="15" customHeight="1"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1"/>
      <c r="O414" s="41"/>
      <c r="P414" s="41"/>
      <c r="Q414" s="41"/>
      <c r="R414" s="41"/>
      <c r="S414" s="41"/>
      <c r="T414" s="41"/>
      <c r="U414" s="152"/>
      <c r="V414" s="153"/>
    </row>
    <row r="415" spans="1:42" s="1" customFormat="1" ht="15" customHeight="1"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1"/>
      <c r="O415" s="41"/>
      <c r="P415" s="41"/>
      <c r="Q415" s="41"/>
      <c r="R415" s="41"/>
      <c r="S415" s="41"/>
      <c r="T415" s="41"/>
      <c r="U415" s="152"/>
      <c r="V415" s="153"/>
    </row>
    <row r="416" spans="1:42" s="46" customFormat="1" ht="15" customHeight="1">
      <c r="B416" s="47"/>
      <c r="C416" s="47"/>
      <c r="D416" s="48" t="s">
        <v>20</v>
      </c>
      <c r="E416" s="46" t="s">
        <v>78</v>
      </c>
      <c r="M416" s="46" t="s">
        <v>53</v>
      </c>
      <c r="V416" s="154"/>
    </row>
    <row r="417" spans="1:42" s="46" customFormat="1" ht="15" customHeight="1">
      <c r="B417" s="47"/>
      <c r="C417" s="47"/>
      <c r="D417" s="48"/>
      <c r="E417" s="50"/>
      <c r="F417" s="50"/>
      <c r="G417" s="50"/>
      <c r="H417" s="50" t="s">
        <v>22</v>
      </c>
      <c r="I417" s="50"/>
      <c r="J417" s="50"/>
      <c r="K417" s="46" t="s">
        <v>23</v>
      </c>
      <c r="V417" s="154"/>
    </row>
    <row r="418" spans="1:42" s="140" customFormat="1" ht="18" customHeight="1">
      <c r="B418" s="239" t="s">
        <v>0</v>
      </c>
      <c r="C418" s="137"/>
      <c r="D418" s="239" t="s">
        <v>1</v>
      </c>
      <c r="E418" s="239" t="s">
        <v>2</v>
      </c>
      <c r="F418" s="239" t="s">
        <v>3</v>
      </c>
      <c r="G418" s="239" t="s">
        <v>17</v>
      </c>
      <c r="H418" s="236" t="s">
        <v>4</v>
      </c>
      <c r="I418" s="237"/>
      <c r="J418" s="237"/>
      <c r="K418" s="237"/>
      <c r="L418" s="237"/>
      <c r="M418" s="237"/>
      <c r="N418" s="237"/>
      <c r="O418" s="238"/>
      <c r="P418" s="239" t="s">
        <v>26</v>
      </c>
      <c r="Q418" s="239" t="s">
        <v>18</v>
      </c>
      <c r="R418" s="239" t="s">
        <v>6</v>
      </c>
      <c r="S418" s="241" t="s">
        <v>16</v>
      </c>
      <c r="T418" s="155"/>
      <c r="U418" s="155"/>
      <c r="V418" s="156"/>
    </row>
    <row r="419" spans="1:42" s="140" customFormat="1" ht="18" customHeight="1">
      <c r="B419" s="240"/>
      <c r="C419" s="137"/>
      <c r="D419" s="240"/>
      <c r="E419" s="240"/>
      <c r="F419" s="240"/>
      <c r="G419" s="240"/>
      <c r="H419" s="136" t="s">
        <v>93</v>
      </c>
      <c r="I419" s="136" t="s">
        <v>94</v>
      </c>
      <c r="J419" s="136" t="s">
        <v>95</v>
      </c>
      <c r="K419" s="136" t="s">
        <v>10</v>
      </c>
      <c r="L419" s="136" t="s">
        <v>80</v>
      </c>
      <c r="M419" s="136" t="s">
        <v>96</v>
      </c>
      <c r="N419" s="136" t="s">
        <v>12</v>
      </c>
      <c r="O419" s="136" t="s">
        <v>11</v>
      </c>
      <c r="P419" s="240"/>
      <c r="Q419" s="240"/>
      <c r="R419" s="240"/>
      <c r="S419" s="241"/>
      <c r="T419" s="155"/>
      <c r="U419" s="155"/>
      <c r="V419" s="156"/>
    </row>
    <row r="420" spans="1:42" s="142" customFormat="1" ht="18" customHeight="1">
      <c r="A420" s="29"/>
      <c r="B420" s="262">
        <v>24</v>
      </c>
      <c r="C420" s="263">
        <f>'S1'!C28</f>
        <v>24</v>
      </c>
      <c r="D420" s="266" t="str">
        <f>Ave!C28</f>
        <v>አማር ጀማል ሞላው</v>
      </c>
      <c r="E420" s="262" t="str">
        <f>'S1'!E28</f>
        <v>M</v>
      </c>
      <c r="F420" s="262">
        <f>'S1'!F28</f>
        <v>7</v>
      </c>
      <c r="G420" s="136" t="s">
        <v>88</v>
      </c>
      <c r="H420" s="136">
        <f>'S1'!G28</f>
        <v>93</v>
      </c>
      <c r="I420" s="136">
        <f>'S1'!H28</f>
        <v>93</v>
      </c>
      <c r="J420" s="136">
        <f>'S1'!I28</f>
        <v>96</v>
      </c>
      <c r="K420" s="136">
        <f>'S1'!J28</f>
        <v>87</v>
      </c>
      <c r="L420" s="136">
        <f>'S1'!K28</f>
        <v>88</v>
      </c>
      <c r="M420" s="136">
        <f>'S1'!L28</f>
        <v>64</v>
      </c>
      <c r="N420" s="136">
        <f>'S1'!M28</f>
        <v>90</v>
      </c>
      <c r="O420" s="136">
        <f>'S1'!N28</f>
        <v>90</v>
      </c>
      <c r="P420" s="136">
        <f>'S1'!P28</f>
        <v>701</v>
      </c>
      <c r="Q420" s="136">
        <f>'S1'!Q28</f>
        <v>87.625</v>
      </c>
      <c r="R420" s="136">
        <f>'S1'!R28</f>
        <v>8</v>
      </c>
      <c r="S420" s="269" t="str">
        <f>Ave!Q28</f>
        <v>ተዛውሯል</v>
      </c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  <c r="AH420" s="29"/>
      <c r="AI420" s="29"/>
      <c r="AJ420" s="29"/>
      <c r="AK420" s="29"/>
      <c r="AL420" s="145"/>
      <c r="AM420" s="145"/>
      <c r="AN420" s="145"/>
      <c r="AO420" s="145"/>
      <c r="AP420" s="145"/>
    </row>
    <row r="421" spans="1:42" s="142" customFormat="1" ht="18" customHeight="1">
      <c r="A421" s="29"/>
      <c r="B421" s="262"/>
      <c r="C421" s="264"/>
      <c r="D421" s="267"/>
      <c r="E421" s="262"/>
      <c r="F421" s="262"/>
      <c r="G421" s="136" t="s">
        <v>89</v>
      </c>
      <c r="H421" s="136">
        <f>'S2'!G28</f>
        <v>93</v>
      </c>
      <c r="I421" s="136">
        <f>'S2'!H28</f>
        <v>77</v>
      </c>
      <c r="J421" s="136">
        <f>'S2'!I28</f>
        <v>73</v>
      </c>
      <c r="K421" s="136">
        <f>'S2'!J28</f>
        <v>68</v>
      </c>
      <c r="L421" s="136">
        <f>'S2'!K28</f>
        <v>88</v>
      </c>
      <c r="M421" s="136">
        <f>'S2'!L28</f>
        <v>87</v>
      </c>
      <c r="N421" s="136">
        <f>'S2'!M28</f>
        <v>86</v>
      </c>
      <c r="O421" s="136">
        <f>'S2'!N28</f>
        <v>98</v>
      </c>
      <c r="P421" s="136">
        <f>'S2'!P28</f>
        <v>670</v>
      </c>
      <c r="Q421" s="136">
        <f>'S2'!Q28</f>
        <v>83.75</v>
      </c>
      <c r="R421" s="136">
        <f>'S2'!R28</f>
        <v>9</v>
      </c>
      <c r="S421" s="26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  <c r="AH421" s="29"/>
      <c r="AI421" s="29"/>
      <c r="AJ421" s="29"/>
      <c r="AK421" s="29"/>
      <c r="AL421" s="145"/>
      <c r="AM421" s="145"/>
      <c r="AN421" s="145"/>
      <c r="AO421" s="145"/>
      <c r="AP421" s="145"/>
    </row>
    <row r="422" spans="1:42" s="142" customFormat="1" ht="18" customHeight="1">
      <c r="A422" s="29"/>
      <c r="B422" s="262"/>
      <c r="C422" s="265"/>
      <c r="D422" s="268"/>
      <c r="E422" s="262"/>
      <c r="F422" s="262"/>
      <c r="G422" s="136" t="s">
        <v>18</v>
      </c>
      <c r="H422" s="136">
        <f>Ave!F28</f>
        <v>93</v>
      </c>
      <c r="I422" s="136">
        <f>Ave!G28</f>
        <v>85</v>
      </c>
      <c r="J422" s="136">
        <f>Ave!H28</f>
        <v>84.5</v>
      </c>
      <c r="K422" s="136">
        <f>Ave!I28</f>
        <v>77.5</v>
      </c>
      <c r="L422" s="136">
        <f>Ave!J28</f>
        <v>88</v>
      </c>
      <c r="M422" s="136">
        <f>Ave!K28</f>
        <v>75.5</v>
      </c>
      <c r="N422" s="136">
        <f>Ave!L28</f>
        <v>88</v>
      </c>
      <c r="O422" s="136">
        <f>Ave!M28</f>
        <v>94</v>
      </c>
      <c r="P422" s="136">
        <f>Ave!N28</f>
        <v>685.5</v>
      </c>
      <c r="Q422" s="136">
        <f>Ave!O28</f>
        <v>85.6875</v>
      </c>
      <c r="R422" s="136">
        <f>Ave!P28</f>
        <v>8</v>
      </c>
      <c r="S422" s="26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  <c r="AH422" s="29"/>
      <c r="AI422" s="29"/>
      <c r="AJ422" s="29"/>
      <c r="AK422" s="29"/>
      <c r="AL422" s="145"/>
      <c r="AM422" s="145"/>
      <c r="AN422" s="145"/>
      <c r="AO422" s="145"/>
      <c r="AP422" s="145"/>
    </row>
    <row r="423" spans="1:42" s="1" customFormat="1" ht="15" customHeight="1"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1"/>
      <c r="T423" s="41"/>
      <c r="U423" s="152"/>
      <c r="V423" s="153"/>
    </row>
    <row r="424" spans="1:42" s="1" customFormat="1" ht="15" customHeight="1">
      <c r="B424" s="242" t="s">
        <v>71</v>
      </c>
      <c r="C424" s="242"/>
      <c r="D424" s="242"/>
      <c r="E424" s="242"/>
      <c r="F424" s="233" t="s">
        <v>72</v>
      </c>
      <c r="G424" s="233"/>
      <c r="H424" s="233"/>
      <c r="I424" s="233"/>
      <c r="J424" s="233"/>
      <c r="K424" s="233"/>
      <c r="L424" s="233"/>
      <c r="M424" s="233"/>
      <c r="N424" s="234" t="s">
        <v>73</v>
      </c>
      <c r="O424" s="234"/>
      <c r="P424" s="234"/>
      <c r="Q424" s="234"/>
      <c r="R424" s="234"/>
      <c r="S424" s="234"/>
      <c r="T424" s="234"/>
      <c r="U424" s="234"/>
      <c r="V424" s="234"/>
    </row>
    <row r="425" spans="1:42" s="1" customFormat="1" ht="15" customHeight="1">
      <c r="B425" s="233" t="s">
        <v>74</v>
      </c>
      <c r="C425" s="233"/>
      <c r="D425" s="233"/>
      <c r="E425" s="233"/>
      <c r="F425" s="233"/>
      <c r="G425" s="233"/>
      <c r="H425" s="233"/>
      <c r="I425" s="233"/>
      <c r="J425" s="233"/>
      <c r="K425" s="233"/>
      <c r="L425" s="233"/>
      <c r="M425" s="233"/>
      <c r="N425" s="49" t="s">
        <v>79</v>
      </c>
      <c r="O425" s="49"/>
      <c r="P425" s="49"/>
      <c r="Q425" s="49"/>
      <c r="R425" s="49"/>
      <c r="S425" s="49"/>
      <c r="T425" s="49"/>
      <c r="U425" s="49"/>
      <c r="V425" s="49"/>
    </row>
    <row r="426" spans="1:42" s="1" customFormat="1" ht="15" customHeight="1">
      <c r="B426" s="233" t="s">
        <v>74</v>
      </c>
      <c r="C426" s="233"/>
      <c r="D426" s="233"/>
      <c r="E426" s="233"/>
      <c r="F426" s="233"/>
      <c r="G426" s="233"/>
      <c r="H426" s="233"/>
      <c r="I426" s="233"/>
      <c r="J426" s="233"/>
      <c r="K426" s="233"/>
      <c r="L426" s="233"/>
      <c r="M426" s="233"/>
      <c r="N426" s="41"/>
      <c r="O426" s="41"/>
      <c r="P426" s="41"/>
      <c r="Q426" s="41"/>
      <c r="R426" s="41"/>
      <c r="S426" s="41"/>
      <c r="T426" s="41"/>
      <c r="U426" s="152"/>
      <c r="V426" s="153"/>
    </row>
    <row r="427" spans="1:42" s="1" customFormat="1" ht="15" customHeight="1"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234" t="s">
        <v>75</v>
      </c>
      <c r="O427" s="234"/>
      <c r="P427" s="234"/>
      <c r="Q427" s="234"/>
      <c r="R427" s="234"/>
      <c r="S427" s="234"/>
      <c r="T427" s="234"/>
      <c r="U427" s="234"/>
      <c r="V427" s="234"/>
    </row>
    <row r="428" spans="1:42" s="1" customFormat="1" ht="15" customHeight="1">
      <c r="B428" s="235" t="s">
        <v>76</v>
      </c>
      <c r="C428" s="235"/>
      <c r="D428" s="235"/>
      <c r="E428" s="235"/>
      <c r="F428" s="235"/>
      <c r="G428" s="235"/>
      <c r="H428" s="235"/>
      <c r="I428" s="235"/>
      <c r="J428" s="235"/>
      <c r="K428" s="235"/>
      <c r="L428" s="235"/>
      <c r="M428" s="235"/>
      <c r="N428" s="41"/>
      <c r="O428" s="41"/>
      <c r="P428" s="41"/>
      <c r="Q428" s="41"/>
      <c r="R428" s="41"/>
      <c r="S428" s="41"/>
      <c r="T428" s="41"/>
      <c r="U428" s="152"/>
      <c r="V428" s="153"/>
    </row>
    <row r="429" spans="1:42" s="1" customFormat="1" ht="15" customHeight="1"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152"/>
      <c r="V429" s="153"/>
    </row>
    <row r="430" spans="1:42" s="1" customFormat="1" ht="15" customHeight="1">
      <c r="B430" s="235" t="s">
        <v>77</v>
      </c>
      <c r="C430" s="235"/>
      <c r="D430" s="235"/>
      <c r="E430" s="235"/>
      <c r="F430" s="235"/>
      <c r="G430" s="235"/>
      <c r="H430" s="235"/>
      <c r="I430" s="235"/>
      <c r="J430" s="235"/>
      <c r="K430" s="235"/>
      <c r="L430" s="235"/>
      <c r="M430" s="235"/>
      <c r="N430" s="41"/>
      <c r="O430" s="41"/>
      <c r="P430" s="41"/>
      <c r="Q430" s="41"/>
      <c r="R430" s="41"/>
      <c r="S430" s="41"/>
      <c r="T430" s="41"/>
      <c r="U430" s="152"/>
      <c r="V430" s="153"/>
    </row>
    <row r="431" spans="1:42" s="1" customFormat="1" ht="15" customHeight="1"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1"/>
      <c r="O431" s="41"/>
      <c r="P431" s="41"/>
      <c r="Q431" s="41"/>
      <c r="R431" s="41"/>
      <c r="S431" s="41"/>
      <c r="T431" s="41"/>
      <c r="U431" s="152"/>
      <c r="V431" s="153"/>
    </row>
    <row r="432" spans="1:42" s="1" customFormat="1" ht="15" customHeight="1"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1"/>
      <c r="O432" s="41"/>
      <c r="P432" s="41"/>
      <c r="Q432" s="41"/>
      <c r="R432" s="41"/>
      <c r="S432" s="41"/>
      <c r="T432" s="41"/>
      <c r="U432" s="152"/>
      <c r="V432" s="153"/>
    </row>
    <row r="433" spans="2:22" s="46" customFormat="1" ht="15" customHeight="1">
      <c r="B433" s="47"/>
      <c r="C433" s="47"/>
      <c r="D433" s="48" t="s">
        <v>20</v>
      </c>
      <c r="E433" s="46" t="s">
        <v>78</v>
      </c>
      <c r="M433" s="46" t="s">
        <v>53</v>
      </c>
      <c r="V433" s="154"/>
    </row>
    <row r="434" spans="2:22" s="46" customFormat="1" ht="15" customHeight="1">
      <c r="B434" s="47"/>
      <c r="C434" s="47"/>
      <c r="D434" s="48"/>
      <c r="E434" s="50"/>
      <c r="F434" s="50"/>
      <c r="G434" s="50"/>
      <c r="H434" s="50" t="s">
        <v>22</v>
      </c>
      <c r="I434" s="50"/>
      <c r="J434" s="50"/>
      <c r="K434" s="46" t="s">
        <v>23</v>
      </c>
      <c r="V434" s="154"/>
    </row>
    <row r="435" spans="2:22" s="140" customFormat="1" ht="18" customHeight="1">
      <c r="B435" s="239" t="s">
        <v>0</v>
      </c>
      <c r="C435" s="137"/>
      <c r="D435" s="239" t="s">
        <v>1</v>
      </c>
      <c r="E435" s="239" t="s">
        <v>2</v>
      </c>
      <c r="F435" s="239" t="s">
        <v>3</v>
      </c>
      <c r="G435" s="239" t="s">
        <v>17</v>
      </c>
      <c r="H435" s="236" t="s">
        <v>4</v>
      </c>
      <c r="I435" s="237"/>
      <c r="J435" s="237"/>
      <c r="K435" s="237"/>
      <c r="L435" s="237"/>
      <c r="M435" s="237"/>
      <c r="N435" s="237"/>
      <c r="O435" s="238"/>
      <c r="P435" s="239" t="s">
        <v>26</v>
      </c>
      <c r="Q435" s="239" t="s">
        <v>18</v>
      </c>
      <c r="R435" s="239" t="s">
        <v>6</v>
      </c>
      <c r="S435" s="241" t="s">
        <v>16</v>
      </c>
      <c r="T435" s="155"/>
      <c r="U435" s="155"/>
      <c r="V435" s="156"/>
    </row>
    <row r="436" spans="2:22" s="140" customFormat="1" ht="18" customHeight="1">
      <c r="B436" s="240"/>
      <c r="C436" s="137"/>
      <c r="D436" s="240"/>
      <c r="E436" s="240"/>
      <c r="F436" s="240"/>
      <c r="G436" s="240"/>
      <c r="H436" s="136" t="s">
        <v>93</v>
      </c>
      <c r="I436" s="136" t="s">
        <v>94</v>
      </c>
      <c r="J436" s="136" t="s">
        <v>95</v>
      </c>
      <c r="K436" s="136" t="s">
        <v>10</v>
      </c>
      <c r="L436" s="136" t="s">
        <v>80</v>
      </c>
      <c r="M436" s="136" t="s">
        <v>96</v>
      </c>
      <c r="N436" s="136" t="s">
        <v>12</v>
      </c>
      <c r="O436" s="136" t="s">
        <v>11</v>
      </c>
      <c r="P436" s="240"/>
      <c r="Q436" s="240"/>
      <c r="R436" s="240"/>
      <c r="S436" s="241"/>
      <c r="T436" s="155"/>
      <c r="U436" s="155"/>
      <c r="V436" s="156"/>
    </row>
    <row r="437" spans="2:22" s="140" customFormat="1" ht="18" customHeight="1">
      <c r="B437" s="239">
        <v>25</v>
      </c>
      <c r="C437" s="137"/>
      <c r="D437" s="277" t="str">
        <f>Ave!C29</f>
        <v>አባስ ጀማል መኮነን</v>
      </c>
      <c r="E437" s="239" t="str">
        <f>'S1'!E29</f>
        <v>M</v>
      </c>
      <c r="F437" s="239">
        <f>'S1'!F29</f>
        <v>7</v>
      </c>
      <c r="G437" s="136" t="s">
        <v>88</v>
      </c>
      <c r="H437" s="137">
        <f>'S1'!G29</f>
        <v>92</v>
      </c>
      <c r="I437" s="137">
        <f>'S1'!H29</f>
        <v>89</v>
      </c>
      <c r="J437" s="137">
        <f>'S1'!I29</f>
        <v>85</v>
      </c>
      <c r="K437" s="137">
        <f>'S1'!J29</f>
        <v>72</v>
      </c>
      <c r="L437" s="137">
        <f>'S1'!K29</f>
        <v>88</v>
      </c>
      <c r="M437" s="137">
        <f>'S1'!L29</f>
        <v>67</v>
      </c>
      <c r="N437" s="137">
        <f>'S1'!M29</f>
        <v>67</v>
      </c>
      <c r="O437" s="137">
        <f>'S1'!N29</f>
        <v>48</v>
      </c>
      <c r="P437" s="137">
        <f>'S1'!P29</f>
        <v>608</v>
      </c>
      <c r="Q437" s="137">
        <f>'S1'!Q29</f>
        <v>76</v>
      </c>
      <c r="R437" s="137">
        <f>'S1'!R29</f>
        <v>26</v>
      </c>
      <c r="S437" s="241" t="str">
        <f>Ave!Q29</f>
        <v>ተዛውሯል</v>
      </c>
      <c r="T437" s="155"/>
      <c r="U437" s="155"/>
      <c r="V437" s="156"/>
    </row>
    <row r="438" spans="2:22" s="140" customFormat="1" ht="18" customHeight="1">
      <c r="B438" s="276"/>
      <c r="C438" s="137"/>
      <c r="D438" s="278"/>
      <c r="E438" s="276"/>
      <c r="F438" s="276"/>
      <c r="G438" s="136" t="s">
        <v>89</v>
      </c>
      <c r="H438" s="137">
        <f>'S2'!G29</f>
        <v>67</v>
      </c>
      <c r="I438" s="137">
        <f>'S2'!H29</f>
        <v>84</v>
      </c>
      <c r="J438" s="137">
        <f>'S2'!I29</f>
        <v>75</v>
      </c>
      <c r="K438" s="137">
        <f>'S2'!J29</f>
        <v>58</v>
      </c>
      <c r="L438" s="137">
        <f>'S2'!K29</f>
        <v>80</v>
      </c>
      <c r="M438" s="137">
        <f>'S2'!L29</f>
        <v>68</v>
      </c>
      <c r="N438" s="137">
        <f>'S2'!M29</f>
        <v>56</v>
      </c>
      <c r="O438" s="137">
        <f>'S2'!N29</f>
        <v>58</v>
      </c>
      <c r="P438" s="137">
        <f>'S2'!P29</f>
        <v>546</v>
      </c>
      <c r="Q438" s="137">
        <f>'S2'!Q29</f>
        <v>68.25</v>
      </c>
      <c r="R438" s="137">
        <f>'S2'!R29</f>
        <v>29</v>
      </c>
      <c r="S438" s="241"/>
      <c r="T438" s="155"/>
      <c r="U438" s="155"/>
      <c r="V438" s="156"/>
    </row>
    <row r="439" spans="2:22" s="140" customFormat="1" ht="18" customHeight="1">
      <c r="B439" s="240"/>
      <c r="C439" s="137"/>
      <c r="D439" s="279"/>
      <c r="E439" s="240"/>
      <c r="F439" s="240"/>
      <c r="G439" s="136" t="s">
        <v>18</v>
      </c>
      <c r="H439" s="137">
        <f>Ave!F29</f>
        <v>79.5</v>
      </c>
      <c r="I439" s="137">
        <f>Ave!G29</f>
        <v>86.5</v>
      </c>
      <c r="J439" s="137">
        <f>Ave!H29</f>
        <v>80</v>
      </c>
      <c r="K439" s="137">
        <f>Ave!I29</f>
        <v>65</v>
      </c>
      <c r="L439" s="137">
        <f>Ave!J29</f>
        <v>84</v>
      </c>
      <c r="M439" s="137">
        <f>Ave!K29</f>
        <v>67.5</v>
      </c>
      <c r="N439" s="137">
        <f>Ave!L29</f>
        <v>61.5</v>
      </c>
      <c r="O439" s="137">
        <f>Ave!M29</f>
        <v>53</v>
      </c>
      <c r="P439" s="137">
        <f>Ave!N29</f>
        <v>577</v>
      </c>
      <c r="Q439" s="137">
        <f>Ave!O29</f>
        <v>72.125</v>
      </c>
      <c r="R439" s="137">
        <f>Ave!P29</f>
        <v>27</v>
      </c>
      <c r="S439" s="241"/>
      <c r="T439" s="155"/>
      <c r="U439" s="155"/>
      <c r="V439" s="156"/>
    </row>
    <row r="440" spans="2:22" s="1" customFormat="1" ht="15" customHeight="1"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1"/>
      <c r="T440" s="41"/>
      <c r="U440" s="152"/>
      <c r="V440" s="153"/>
    </row>
    <row r="441" spans="2:22" s="1" customFormat="1" ht="15" customHeight="1">
      <c r="B441" s="242" t="s">
        <v>71</v>
      </c>
      <c r="C441" s="242"/>
      <c r="D441" s="242"/>
      <c r="E441" s="242"/>
      <c r="F441" s="233" t="s">
        <v>72</v>
      </c>
      <c r="G441" s="233"/>
      <c r="H441" s="233"/>
      <c r="I441" s="233"/>
      <c r="J441" s="233"/>
      <c r="K441" s="233"/>
      <c r="L441" s="233"/>
      <c r="M441" s="233"/>
      <c r="N441" s="234" t="s">
        <v>73</v>
      </c>
      <c r="O441" s="234"/>
      <c r="P441" s="234"/>
      <c r="Q441" s="234"/>
      <c r="R441" s="234"/>
      <c r="S441" s="234"/>
      <c r="T441" s="234"/>
      <c r="U441" s="234"/>
      <c r="V441" s="234"/>
    </row>
    <row r="442" spans="2:22" s="1" customFormat="1" ht="15" customHeight="1">
      <c r="B442" s="233" t="s">
        <v>74</v>
      </c>
      <c r="C442" s="233"/>
      <c r="D442" s="233"/>
      <c r="E442" s="233"/>
      <c r="F442" s="233"/>
      <c r="G442" s="233"/>
      <c r="H442" s="233"/>
      <c r="I442" s="233"/>
      <c r="J442" s="233"/>
      <c r="K442" s="233"/>
      <c r="L442" s="233"/>
      <c r="M442" s="233"/>
      <c r="N442" s="49" t="s">
        <v>79</v>
      </c>
      <c r="O442" s="49"/>
      <c r="P442" s="49"/>
      <c r="Q442" s="49"/>
      <c r="R442" s="49"/>
      <c r="S442" s="49"/>
      <c r="T442" s="49"/>
      <c r="U442" s="49"/>
      <c r="V442" s="49"/>
    </row>
    <row r="443" spans="2:22" s="1" customFormat="1" ht="15" customHeight="1">
      <c r="B443" s="233" t="s">
        <v>74</v>
      </c>
      <c r="C443" s="233"/>
      <c r="D443" s="233"/>
      <c r="E443" s="233"/>
      <c r="F443" s="233"/>
      <c r="G443" s="233"/>
      <c r="H443" s="233"/>
      <c r="I443" s="233"/>
      <c r="J443" s="233"/>
      <c r="K443" s="233"/>
      <c r="L443" s="233"/>
      <c r="M443" s="233"/>
      <c r="N443" s="41"/>
      <c r="O443" s="41"/>
      <c r="P443" s="41"/>
      <c r="Q443" s="41"/>
      <c r="R443" s="41"/>
      <c r="S443" s="41"/>
      <c r="T443" s="41"/>
      <c r="U443" s="152"/>
      <c r="V443" s="153"/>
    </row>
    <row r="444" spans="2:22" s="1" customFormat="1" ht="15" customHeight="1"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234" t="s">
        <v>75</v>
      </c>
      <c r="O444" s="234"/>
      <c r="P444" s="234"/>
      <c r="Q444" s="234"/>
      <c r="R444" s="234"/>
      <c r="S444" s="234"/>
      <c r="T444" s="234"/>
      <c r="U444" s="234"/>
      <c r="V444" s="234"/>
    </row>
    <row r="445" spans="2:22" s="1" customFormat="1" ht="15" customHeight="1">
      <c r="B445" s="235" t="s">
        <v>76</v>
      </c>
      <c r="C445" s="235"/>
      <c r="D445" s="235"/>
      <c r="E445" s="235"/>
      <c r="F445" s="235"/>
      <c r="G445" s="235"/>
      <c r="H445" s="235"/>
      <c r="I445" s="235"/>
      <c r="J445" s="235"/>
      <c r="K445" s="235"/>
      <c r="L445" s="235"/>
      <c r="M445" s="235"/>
      <c r="N445" s="41"/>
      <c r="O445" s="41"/>
      <c r="P445" s="41"/>
      <c r="Q445" s="41"/>
      <c r="R445" s="41"/>
      <c r="S445" s="41"/>
      <c r="T445" s="41"/>
      <c r="U445" s="152"/>
      <c r="V445" s="153"/>
    </row>
    <row r="446" spans="2:22" s="1" customFormat="1" ht="15" customHeight="1"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152"/>
      <c r="V446" s="153"/>
    </row>
    <row r="447" spans="2:22" s="1" customFormat="1" ht="15" customHeight="1">
      <c r="B447" s="235" t="s">
        <v>77</v>
      </c>
      <c r="C447" s="235"/>
      <c r="D447" s="235"/>
      <c r="E447" s="235"/>
      <c r="F447" s="235"/>
      <c r="G447" s="235"/>
      <c r="H447" s="235"/>
      <c r="I447" s="235"/>
      <c r="J447" s="235"/>
      <c r="K447" s="235"/>
      <c r="L447" s="235"/>
      <c r="M447" s="235"/>
      <c r="N447" s="41"/>
      <c r="O447" s="41"/>
      <c r="P447" s="41"/>
      <c r="Q447" s="41"/>
      <c r="R447" s="41"/>
      <c r="S447" s="41"/>
      <c r="T447" s="41"/>
      <c r="U447" s="152"/>
      <c r="V447" s="153"/>
    </row>
    <row r="448" spans="2:22" s="1" customFormat="1" ht="15" customHeight="1"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1"/>
      <c r="O448" s="41"/>
      <c r="P448" s="41"/>
      <c r="Q448" s="41"/>
      <c r="R448" s="41"/>
      <c r="S448" s="41"/>
      <c r="T448" s="41"/>
      <c r="U448" s="152"/>
      <c r="V448" s="153"/>
    </row>
    <row r="449" spans="2:22" s="1" customFormat="1" ht="15" customHeight="1"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1"/>
      <c r="O449" s="41"/>
      <c r="P449" s="41"/>
      <c r="Q449" s="41"/>
      <c r="R449" s="41"/>
      <c r="S449" s="41"/>
      <c r="T449" s="41"/>
      <c r="U449" s="152"/>
      <c r="V449" s="153"/>
    </row>
    <row r="450" spans="2:22" s="1" customFormat="1" ht="15" customHeight="1"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1"/>
      <c r="O450" s="41"/>
      <c r="P450" s="41"/>
      <c r="Q450" s="41"/>
      <c r="R450" s="41"/>
      <c r="S450" s="41"/>
      <c r="T450" s="41"/>
      <c r="U450" s="152"/>
      <c r="V450" s="153"/>
    </row>
    <row r="451" spans="2:22" s="1" customFormat="1" ht="15" customHeight="1"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1"/>
      <c r="O451" s="41"/>
      <c r="P451" s="41"/>
      <c r="Q451" s="41"/>
      <c r="R451" s="41"/>
      <c r="S451" s="41"/>
      <c r="T451" s="41"/>
      <c r="U451" s="152"/>
      <c r="V451" s="153"/>
    </row>
    <row r="452" spans="2:22" s="46" customFormat="1" ht="15" customHeight="1">
      <c r="B452" s="47"/>
      <c r="C452" s="47"/>
      <c r="D452" s="48" t="s">
        <v>20</v>
      </c>
      <c r="E452" s="46" t="s">
        <v>78</v>
      </c>
      <c r="M452" s="46" t="s">
        <v>53</v>
      </c>
      <c r="V452" s="154"/>
    </row>
    <row r="453" spans="2:22" s="46" customFormat="1" ht="15" customHeight="1">
      <c r="B453" s="47"/>
      <c r="C453" s="47"/>
      <c r="D453" s="48"/>
      <c r="E453" s="50"/>
      <c r="F453" s="50"/>
      <c r="G453" s="50"/>
      <c r="H453" s="50" t="s">
        <v>22</v>
      </c>
      <c r="I453" s="50"/>
      <c r="J453" s="50"/>
      <c r="K453" s="46" t="s">
        <v>23</v>
      </c>
      <c r="V453" s="154"/>
    </row>
    <row r="454" spans="2:22" s="140" customFormat="1" ht="18" customHeight="1">
      <c r="B454" s="239" t="s">
        <v>0</v>
      </c>
      <c r="C454" s="137"/>
      <c r="D454" s="239" t="s">
        <v>1</v>
      </c>
      <c r="E454" s="239" t="s">
        <v>2</v>
      </c>
      <c r="F454" s="239" t="s">
        <v>3</v>
      </c>
      <c r="G454" s="239" t="s">
        <v>17</v>
      </c>
      <c r="H454" s="236" t="s">
        <v>4</v>
      </c>
      <c r="I454" s="237"/>
      <c r="J454" s="237"/>
      <c r="K454" s="237"/>
      <c r="L454" s="237"/>
      <c r="M454" s="237"/>
      <c r="N454" s="237"/>
      <c r="O454" s="238"/>
      <c r="P454" s="239" t="s">
        <v>26</v>
      </c>
      <c r="Q454" s="239" t="s">
        <v>18</v>
      </c>
      <c r="R454" s="239" t="s">
        <v>6</v>
      </c>
      <c r="S454" s="241" t="s">
        <v>16</v>
      </c>
      <c r="T454" s="155"/>
      <c r="U454" s="155"/>
      <c r="V454" s="156"/>
    </row>
    <row r="455" spans="2:22" s="140" customFormat="1" ht="18" customHeight="1">
      <c r="B455" s="240"/>
      <c r="C455" s="137"/>
      <c r="D455" s="240"/>
      <c r="E455" s="240"/>
      <c r="F455" s="240"/>
      <c r="G455" s="240"/>
      <c r="H455" s="136" t="s">
        <v>93</v>
      </c>
      <c r="I455" s="136" t="s">
        <v>94</v>
      </c>
      <c r="J455" s="136" t="s">
        <v>95</v>
      </c>
      <c r="K455" s="136" t="s">
        <v>10</v>
      </c>
      <c r="L455" s="136" t="s">
        <v>80</v>
      </c>
      <c r="M455" s="136" t="s">
        <v>96</v>
      </c>
      <c r="N455" s="136" t="s">
        <v>12</v>
      </c>
      <c r="O455" s="136" t="s">
        <v>11</v>
      </c>
      <c r="P455" s="240"/>
      <c r="Q455" s="240"/>
      <c r="R455" s="240"/>
      <c r="S455" s="241"/>
      <c r="T455" s="155"/>
      <c r="U455" s="155"/>
      <c r="V455" s="156"/>
    </row>
    <row r="456" spans="2:22" s="140" customFormat="1" ht="18" customHeight="1">
      <c r="B456" s="239">
        <v>26</v>
      </c>
      <c r="C456" s="137"/>
      <c r="D456" s="277" t="str">
        <f>Ave!C30</f>
        <v>አብዱልባሲጥ ሙሀመድ ሰኢድ</v>
      </c>
      <c r="E456" s="239" t="str">
        <f>'S1'!E30</f>
        <v>M</v>
      </c>
      <c r="F456" s="239">
        <f>'S1'!F30</f>
        <v>7</v>
      </c>
      <c r="G456" s="136" t="s">
        <v>88</v>
      </c>
      <c r="H456" s="137">
        <f>'S1'!G30</f>
        <v>82</v>
      </c>
      <c r="I456" s="137">
        <f>'S1'!H30</f>
        <v>82</v>
      </c>
      <c r="J456" s="137">
        <f>'S1'!I30</f>
        <v>82</v>
      </c>
      <c r="K456" s="137">
        <f>'S1'!J30</f>
        <v>70</v>
      </c>
      <c r="L456" s="137">
        <f>'S1'!K30</f>
        <v>84</v>
      </c>
      <c r="M456" s="137">
        <f>'S1'!L30</f>
        <v>74</v>
      </c>
      <c r="N456" s="137">
        <f>'S1'!M30</f>
        <v>91</v>
      </c>
      <c r="O456" s="137">
        <f>'S1'!N30</f>
        <v>87</v>
      </c>
      <c r="P456" s="137">
        <f>'S1'!P30</f>
        <v>652</v>
      </c>
      <c r="Q456" s="137">
        <f>'S1'!Q30</f>
        <v>81.5</v>
      </c>
      <c r="R456" s="137">
        <f>'S1'!R30</f>
        <v>19</v>
      </c>
      <c r="S456" s="241" t="str">
        <f>Ave!Q30</f>
        <v>ተዛውሯል</v>
      </c>
      <c r="T456" s="155"/>
      <c r="U456" s="155"/>
      <c r="V456" s="156"/>
    </row>
    <row r="457" spans="2:22" s="140" customFormat="1" ht="18" customHeight="1">
      <c r="B457" s="276"/>
      <c r="C457" s="137"/>
      <c r="D457" s="278"/>
      <c r="E457" s="276"/>
      <c r="F457" s="276"/>
      <c r="G457" s="136" t="s">
        <v>89</v>
      </c>
      <c r="H457" s="137">
        <f>'S2'!G30</f>
        <v>68</v>
      </c>
      <c r="I457" s="137">
        <f>'S2'!H30</f>
        <v>59</v>
      </c>
      <c r="J457" s="137">
        <f>'S2'!I30</f>
        <v>82</v>
      </c>
      <c r="K457" s="137">
        <f>'S2'!J30</f>
        <v>71</v>
      </c>
      <c r="L457" s="137">
        <f>'S2'!K30</f>
        <v>82</v>
      </c>
      <c r="M457" s="137">
        <f>'S2'!L30</f>
        <v>59</v>
      </c>
      <c r="N457" s="137">
        <f>'S2'!M30</f>
        <v>84</v>
      </c>
      <c r="O457" s="137">
        <f>'S2'!N30</f>
        <v>90</v>
      </c>
      <c r="P457" s="137">
        <f>'S2'!P30</f>
        <v>595</v>
      </c>
      <c r="Q457" s="137">
        <f>'S2'!Q30</f>
        <v>74.375</v>
      </c>
      <c r="R457" s="137">
        <f>'S2'!R30</f>
        <v>20</v>
      </c>
      <c r="S457" s="241"/>
      <c r="T457" s="155"/>
      <c r="U457" s="155"/>
      <c r="V457" s="156"/>
    </row>
    <row r="458" spans="2:22" s="140" customFormat="1" ht="18" customHeight="1">
      <c r="B458" s="240"/>
      <c r="C458" s="137"/>
      <c r="D458" s="279"/>
      <c r="E458" s="240"/>
      <c r="F458" s="240"/>
      <c r="G458" s="136" t="s">
        <v>18</v>
      </c>
      <c r="H458" s="137">
        <f>Ave!F30</f>
        <v>75</v>
      </c>
      <c r="I458" s="137">
        <f>Ave!G30</f>
        <v>70.5</v>
      </c>
      <c r="J458" s="137">
        <f>Ave!H30</f>
        <v>82</v>
      </c>
      <c r="K458" s="137">
        <f>Ave!I30</f>
        <v>70.5</v>
      </c>
      <c r="L458" s="137">
        <f>Ave!J30</f>
        <v>83</v>
      </c>
      <c r="M458" s="137">
        <f>Ave!K30</f>
        <v>66.5</v>
      </c>
      <c r="N458" s="137">
        <f>Ave!L30</f>
        <v>87.5</v>
      </c>
      <c r="O458" s="137">
        <f>Ave!M30</f>
        <v>88.5</v>
      </c>
      <c r="P458" s="137">
        <f>Ave!N30</f>
        <v>623.5</v>
      </c>
      <c r="Q458" s="137">
        <f>Ave!O30</f>
        <v>77.9375</v>
      </c>
      <c r="R458" s="137">
        <f>Ave!P30</f>
        <v>19</v>
      </c>
      <c r="S458" s="241"/>
      <c r="T458" s="155"/>
      <c r="U458" s="155"/>
      <c r="V458" s="156"/>
    </row>
    <row r="459" spans="2:22" s="1" customFormat="1" ht="15" customHeight="1"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1"/>
      <c r="T459" s="41"/>
      <c r="U459" s="152"/>
      <c r="V459" s="153"/>
    </row>
    <row r="460" spans="2:22" s="1" customFormat="1" ht="15" customHeight="1">
      <c r="B460" s="242" t="s">
        <v>71</v>
      </c>
      <c r="C460" s="242"/>
      <c r="D460" s="242"/>
      <c r="E460" s="242"/>
      <c r="F460" s="233" t="s">
        <v>72</v>
      </c>
      <c r="G460" s="233"/>
      <c r="H460" s="233"/>
      <c r="I460" s="233"/>
      <c r="J460" s="233"/>
      <c r="K460" s="233"/>
      <c r="L460" s="233"/>
      <c r="M460" s="233"/>
      <c r="N460" s="234" t="s">
        <v>73</v>
      </c>
      <c r="O460" s="234"/>
      <c r="P460" s="234"/>
      <c r="Q460" s="234"/>
      <c r="R460" s="234"/>
      <c r="S460" s="234"/>
      <c r="T460" s="234"/>
      <c r="U460" s="234"/>
      <c r="V460" s="234"/>
    </row>
    <row r="461" spans="2:22" s="1" customFormat="1" ht="15" customHeight="1">
      <c r="B461" s="233" t="s">
        <v>74</v>
      </c>
      <c r="C461" s="233"/>
      <c r="D461" s="233"/>
      <c r="E461" s="233"/>
      <c r="F461" s="233"/>
      <c r="G461" s="233"/>
      <c r="H461" s="233"/>
      <c r="I461" s="233"/>
      <c r="J461" s="233"/>
      <c r="K461" s="233"/>
      <c r="L461" s="233"/>
      <c r="M461" s="233"/>
      <c r="N461" s="49" t="s">
        <v>79</v>
      </c>
      <c r="O461" s="49"/>
      <c r="P461" s="49"/>
      <c r="Q461" s="49"/>
      <c r="R461" s="49"/>
      <c r="S461" s="49"/>
      <c r="T461" s="49"/>
      <c r="U461" s="49"/>
      <c r="V461" s="49"/>
    </row>
    <row r="462" spans="2:22" s="1" customFormat="1" ht="15" customHeight="1">
      <c r="B462" s="233" t="s">
        <v>74</v>
      </c>
      <c r="C462" s="233"/>
      <c r="D462" s="233"/>
      <c r="E462" s="233"/>
      <c r="F462" s="233"/>
      <c r="G462" s="233"/>
      <c r="H462" s="233"/>
      <c r="I462" s="233"/>
      <c r="J462" s="233"/>
      <c r="K462" s="233"/>
      <c r="L462" s="233"/>
      <c r="M462" s="233"/>
      <c r="N462" s="41"/>
      <c r="O462" s="41"/>
      <c r="P462" s="41"/>
      <c r="Q462" s="41"/>
      <c r="R462" s="41"/>
      <c r="S462" s="41"/>
      <c r="T462" s="41"/>
      <c r="U462" s="152"/>
      <c r="V462" s="153"/>
    </row>
    <row r="463" spans="2:22" s="1" customFormat="1" ht="15" customHeight="1"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234" t="s">
        <v>75</v>
      </c>
      <c r="O463" s="234"/>
      <c r="P463" s="234"/>
      <c r="Q463" s="234"/>
      <c r="R463" s="234"/>
      <c r="S463" s="234"/>
      <c r="T463" s="234"/>
      <c r="U463" s="234"/>
      <c r="V463" s="234"/>
    </row>
    <row r="464" spans="2:22" s="1" customFormat="1" ht="15" customHeight="1">
      <c r="B464" s="235" t="s">
        <v>76</v>
      </c>
      <c r="C464" s="235"/>
      <c r="D464" s="235"/>
      <c r="E464" s="235"/>
      <c r="F464" s="235"/>
      <c r="G464" s="235"/>
      <c r="H464" s="235"/>
      <c r="I464" s="235"/>
      <c r="J464" s="235"/>
      <c r="K464" s="235"/>
      <c r="L464" s="235"/>
      <c r="M464" s="235"/>
      <c r="N464" s="41"/>
      <c r="O464" s="41"/>
      <c r="P464" s="41"/>
      <c r="Q464" s="41"/>
      <c r="R464" s="41"/>
      <c r="S464" s="41"/>
      <c r="T464" s="41"/>
      <c r="U464" s="152"/>
      <c r="V464" s="153"/>
    </row>
    <row r="465" spans="1:42" s="1" customFormat="1" ht="15" customHeight="1"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152"/>
      <c r="V465" s="153"/>
    </row>
    <row r="466" spans="1:42" s="1" customFormat="1" ht="15" customHeight="1">
      <c r="B466" s="235" t="s">
        <v>77</v>
      </c>
      <c r="C466" s="235"/>
      <c r="D466" s="235"/>
      <c r="E466" s="235"/>
      <c r="F466" s="235"/>
      <c r="G466" s="235"/>
      <c r="H466" s="235"/>
      <c r="I466" s="235"/>
      <c r="J466" s="235"/>
      <c r="K466" s="235"/>
      <c r="L466" s="235"/>
      <c r="M466" s="235"/>
      <c r="N466" s="41"/>
      <c r="O466" s="41"/>
      <c r="P466" s="41"/>
      <c r="Q466" s="41"/>
      <c r="R466" s="41"/>
      <c r="S466" s="41"/>
      <c r="T466" s="41"/>
      <c r="U466" s="152"/>
      <c r="V466" s="153"/>
    </row>
    <row r="467" spans="1:42" s="1" customFormat="1" ht="15" customHeight="1"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1"/>
      <c r="O467" s="41"/>
      <c r="P467" s="41"/>
      <c r="Q467" s="41"/>
      <c r="R467" s="41"/>
      <c r="S467" s="41"/>
      <c r="T467" s="41"/>
      <c r="U467" s="152"/>
      <c r="V467" s="153"/>
    </row>
    <row r="468" spans="1:42" s="1" customFormat="1" ht="15" customHeight="1"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1"/>
      <c r="O468" s="41"/>
      <c r="P468" s="41"/>
      <c r="Q468" s="41"/>
      <c r="R468" s="41"/>
      <c r="S468" s="41"/>
      <c r="T468" s="41"/>
      <c r="U468" s="152"/>
      <c r="V468" s="153"/>
    </row>
    <row r="469" spans="1:42" s="46" customFormat="1" ht="15" customHeight="1">
      <c r="B469" s="47"/>
      <c r="C469" s="47"/>
      <c r="D469" s="48" t="s">
        <v>20</v>
      </c>
      <c r="E469" s="46" t="s">
        <v>78</v>
      </c>
      <c r="M469" s="46" t="s">
        <v>53</v>
      </c>
      <c r="V469" s="154"/>
    </row>
    <row r="470" spans="1:42" s="46" customFormat="1" ht="15" customHeight="1">
      <c r="B470" s="47"/>
      <c r="C470" s="47"/>
      <c r="D470" s="48"/>
      <c r="E470" s="50"/>
      <c r="F470" s="50"/>
      <c r="G470" s="50"/>
      <c r="H470" s="50" t="s">
        <v>22</v>
      </c>
      <c r="I470" s="50"/>
      <c r="J470" s="50"/>
      <c r="K470" s="46" t="s">
        <v>23</v>
      </c>
      <c r="V470" s="154"/>
    </row>
    <row r="471" spans="1:42" s="140" customFormat="1" ht="18" customHeight="1">
      <c r="B471" s="239" t="s">
        <v>0</v>
      </c>
      <c r="C471" s="137"/>
      <c r="D471" s="239" t="s">
        <v>1</v>
      </c>
      <c r="E471" s="239" t="s">
        <v>2</v>
      </c>
      <c r="F471" s="239" t="s">
        <v>3</v>
      </c>
      <c r="G471" s="239" t="s">
        <v>17</v>
      </c>
      <c r="H471" s="236" t="s">
        <v>4</v>
      </c>
      <c r="I471" s="237"/>
      <c r="J471" s="237"/>
      <c r="K471" s="237"/>
      <c r="L471" s="237"/>
      <c r="M471" s="237"/>
      <c r="N471" s="237"/>
      <c r="O471" s="238"/>
      <c r="P471" s="239" t="s">
        <v>26</v>
      </c>
      <c r="Q471" s="239" t="s">
        <v>18</v>
      </c>
      <c r="R471" s="239" t="s">
        <v>6</v>
      </c>
      <c r="S471" s="241" t="s">
        <v>16</v>
      </c>
      <c r="T471" s="155"/>
      <c r="U471" s="155"/>
      <c r="V471" s="156"/>
    </row>
    <row r="472" spans="1:42" s="140" customFormat="1" ht="18" customHeight="1">
      <c r="B472" s="240"/>
      <c r="C472" s="137"/>
      <c r="D472" s="240"/>
      <c r="E472" s="240"/>
      <c r="F472" s="240"/>
      <c r="G472" s="240"/>
      <c r="H472" s="136" t="s">
        <v>93</v>
      </c>
      <c r="I472" s="136" t="s">
        <v>94</v>
      </c>
      <c r="J472" s="136" t="s">
        <v>95</v>
      </c>
      <c r="K472" s="136" t="s">
        <v>10</v>
      </c>
      <c r="L472" s="136" t="s">
        <v>80</v>
      </c>
      <c r="M472" s="136" t="s">
        <v>96</v>
      </c>
      <c r="N472" s="136" t="s">
        <v>12</v>
      </c>
      <c r="O472" s="136" t="s">
        <v>11</v>
      </c>
      <c r="P472" s="240"/>
      <c r="Q472" s="240"/>
      <c r="R472" s="240"/>
      <c r="S472" s="241"/>
      <c r="T472" s="155"/>
      <c r="U472" s="155"/>
      <c r="V472" s="156"/>
    </row>
    <row r="473" spans="1:42" s="142" customFormat="1" ht="18" customHeight="1">
      <c r="A473" s="29"/>
      <c r="B473" s="262">
        <v>27</v>
      </c>
      <c r="C473" s="263">
        <f>'S1'!C31</f>
        <v>27</v>
      </c>
      <c r="D473" s="266" t="str">
        <f>Ave!C31</f>
        <v>አብዱልአዚዝ ሰኢድ ሙሀመድ</v>
      </c>
      <c r="E473" s="262" t="str">
        <f>'S1'!E31</f>
        <v>M</v>
      </c>
      <c r="F473" s="262">
        <f>'S1'!F31</f>
        <v>7</v>
      </c>
      <c r="G473" s="136" t="s">
        <v>88</v>
      </c>
      <c r="H473" s="136">
        <f>'S1'!G31</f>
        <v>56</v>
      </c>
      <c r="I473" s="136">
        <f>'S1'!H31</f>
        <v>72</v>
      </c>
      <c r="J473" s="136">
        <f>'S1'!I31</f>
        <v>54</v>
      </c>
      <c r="K473" s="136">
        <f>'S1'!J31</f>
        <v>60</v>
      </c>
      <c r="L473" s="136">
        <f>'S1'!K31</f>
        <v>81</v>
      </c>
      <c r="M473" s="136">
        <f>'S1'!L31</f>
        <v>64</v>
      </c>
      <c r="N473" s="136">
        <f>'S1'!M31</f>
        <v>76</v>
      </c>
      <c r="O473" s="136">
        <f>'S1'!N31</f>
        <v>85</v>
      </c>
      <c r="P473" s="136">
        <f>'S1'!P31</f>
        <v>548</v>
      </c>
      <c r="Q473" s="136">
        <f>'S1'!Q31</f>
        <v>68.5</v>
      </c>
      <c r="R473" s="136">
        <f>'S1'!R31</f>
        <v>38</v>
      </c>
      <c r="S473" s="269" t="str">
        <f>Ave!Q31</f>
        <v>ተዛውሯል</v>
      </c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  <c r="AE473" s="29"/>
      <c r="AF473" s="29"/>
      <c r="AG473" s="29"/>
      <c r="AH473" s="29"/>
      <c r="AI473" s="29"/>
      <c r="AJ473" s="29"/>
      <c r="AK473" s="29"/>
      <c r="AL473" s="145"/>
      <c r="AM473" s="145"/>
      <c r="AN473" s="145"/>
      <c r="AO473" s="145"/>
      <c r="AP473" s="145"/>
    </row>
    <row r="474" spans="1:42" s="142" customFormat="1" ht="18" customHeight="1">
      <c r="A474" s="29"/>
      <c r="B474" s="262"/>
      <c r="C474" s="264"/>
      <c r="D474" s="267"/>
      <c r="E474" s="262"/>
      <c r="F474" s="262"/>
      <c r="G474" s="136" t="s">
        <v>89</v>
      </c>
      <c r="H474" s="136">
        <f>'S2'!G31</f>
        <v>50</v>
      </c>
      <c r="I474" s="136">
        <f>'S2'!H31</f>
        <v>64</v>
      </c>
      <c r="J474" s="136">
        <f>'S2'!I31</f>
        <v>59</v>
      </c>
      <c r="K474" s="136">
        <f>'S2'!J31</f>
        <v>50</v>
      </c>
      <c r="L474" s="136">
        <f>'S2'!K31</f>
        <v>60</v>
      </c>
      <c r="M474" s="136">
        <f>'S2'!L31</f>
        <v>52</v>
      </c>
      <c r="N474" s="136">
        <f>'S2'!M31</f>
        <v>59</v>
      </c>
      <c r="O474" s="136">
        <f>'S2'!N31</f>
        <v>84</v>
      </c>
      <c r="P474" s="136">
        <f>'S2'!P31</f>
        <v>478</v>
      </c>
      <c r="Q474" s="136">
        <f>'S2'!Q31</f>
        <v>59.75</v>
      </c>
      <c r="R474" s="136">
        <f>'S2'!R31</f>
        <v>43</v>
      </c>
      <c r="S474" s="26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  <c r="AE474" s="29"/>
      <c r="AF474" s="29"/>
      <c r="AG474" s="29"/>
      <c r="AH474" s="29"/>
      <c r="AI474" s="29"/>
      <c r="AJ474" s="29"/>
      <c r="AK474" s="29"/>
      <c r="AL474" s="145"/>
      <c r="AM474" s="145"/>
      <c r="AN474" s="145"/>
      <c r="AO474" s="145"/>
      <c r="AP474" s="145"/>
    </row>
    <row r="475" spans="1:42" s="142" customFormat="1" ht="18" customHeight="1">
      <c r="A475" s="29"/>
      <c r="B475" s="262"/>
      <c r="C475" s="265"/>
      <c r="D475" s="268"/>
      <c r="E475" s="262"/>
      <c r="F475" s="262"/>
      <c r="G475" s="136" t="s">
        <v>18</v>
      </c>
      <c r="H475" s="136">
        <f>Ave!F31</f>
        <v>53</v>
      </c>
      <c r="I475" s="136">
        <f>Ave!G31</f>
        <v>68</v>
      </c>
      <c r="J475" s="136">
        <f>Ave!H31</f>
        <v>56.5</v>
      </c>
      <c r="K475" s="136">
        <f>Ave!I31</f>
        <v>55</v>
      </c>
      <c r="L475" s="136">
        <f>Ave!J31</f>
        <v>70.5</v>
      </c>
      <c r="M475" s="136">
        <f>Ave!K31</f>
        <v>58</v>
      </c>
      <c r="N475" s="136">
        <f>Ave!L31</f>
        <v>67.5</v>
      </c>
      <c r="O475" s="136">
        <f>Ave!M31</f>
        <v>84.5</v>
      </c>
      <c r="P475" s="136">
        <f>Ave!N31</f>
        <v>513</v>
      </c>
      <c r="Q475" s="136">
        <f>Ave!O31</f>
        <v>64.125</v>
      </c>
      <c r="R475" s="136">
        <f>Ave!P31</f>
        <v>40</v>
      </c>
      <c r="S475" s="26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  <c r="AE475" s="29"/>
      <c r="AF475" s="29"/>
      <c r="AG475" s="29"/>
      <c r="AH475" s="29"/>
      <c r="AI475" s="29"/>
      <c r="AJ475" s="29"/>
      <c r="AK475" s="29"/>
      <c r="AL475" s="145"/>
      <c r="AM475" s="145"/>
      <c r="AN475" s="145"/>
      <c r="AO475" s="145"/>
      <c r="AP475" s="145"/>
    </row>
    <row r="476" spans="1:42" s="1" customFormat="1" ht="15" customHeight="1"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1"/>
      <c r="T476" s="41"/>
      <c r="U476" s="152"/>
      <c r="V476" s="153"/>
    </row>
    <row r="477" spans="1:42" s="1" customFormat="1" ht="15" customHeight="1">
      <c r="B477" s="242" t="s">
        <v>71</v>
      </c>
      <c r="C477" s="242"/>
      <c r="D477" s="242"/>
      <c r="E477" s="242"/>
      <c r="F477" s="233" t="s">
        <v>72</v>
      </c>
      <c r="G477" s="233"/>
      <c r="H477" s="233"/>
      <c r="I477" s="233"/>
      <c r="J477" s="233"/>
      <c r="K477" s="233"/>
      <c r="L477" s="233"/>
      <c r="M477" s="233"/>
      <c r="N477" s="234" t="s">
        <v>73</v>
      </c>
      <c r="O477" s="234"/>
      <c r="P477" s="234"/>
      <c r="Q477" s="234"/>
      <c r="R477" s="234"/>
      <c r="S477" s="234"/>
      <c r="T477" s="234"/>
      <c r="U477" s="234"/>
      <c r="V477" s="234"/>
    </row>
    <row r="478" spans="1:42" s="1" customFormat="1" ht="15" customHeight="1">
      <c r="B478" s="233" t="s">
        <v>74</v>
      </c>
      <c r="C478" s="233"/>
      <c r="D478" s="233"/>
      <c r="E478" s="233"/>
      <c r="F478" s="233"/>
      <c r="G478" s="233"/>
      <c r="H478" s="233"/>
      <c r="I478" s="233"/>
      <c r="J478" s="233"/>
      <c r="K478" s="233"/>
      <c r="L478" s="233"/>
      <c r="M478" s="233"/>
      <c r="N478" s="49" t="s">
        <v>79</v>
      </c>
      <c r="O478" s="49"/>
      <c r="P478" s="49"/>
      <c r="Q478" s="49"/>
      <c r="R478" s="49"/>
      <c r="S478" s="49"/>
      <c r="T478" s="49"/>
      <c r="U478" s="49"/>
      <c r="V478" s="49"/>
    </row>
    <row r="479" spans="1:42" s="1" customFormat="1" ht="15" customHeight="1">
      <c r="B479" s="233" t="s">
        <v>74</v>
      </c>
      <c r="C479" s="233"/>
      <c r="D479" s="233"/>
      <c r="E479" s="233"/>
      <c r="F479" s="233"/>
      <c r="G479" s="233"/>
      <c r="H479" s="233"/>
      <c r="I479" s="233"/>
      <c r="J479" s="233"/>
      <c r="K479" s="233"/>
      <c r="L479" s="233"/>
      <c r="M479" s="233"/>
      <c r="N479" s="41"/>
      <c r="O479" s="41"/>
      <c r="P479" s="41"/>
      <c r="Q479" s="41"/>
      <c r="R479" s="41"/>
      <c r="S479" s="41"/>
      <c r="T479" s="41"/>
      <c r="U479" s="152"/>
      <c r="V479" s="153"/>
    </row>
    <row r="480" spans="1:42" s="1" customFormat="1" ht="15" customHeight="1"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234" t="s">
        <v>75</v>
      </c>
      <c r="O480" s="234"/>
      <c r="P480" s="234"/>
      <c r="Q480" s="234"/>
      <c r="R480" s="234"/>
      <c r="S480" s="234"/>
      <c r="T480" s="234"/>
      <c r="U480" s="234"/>
      <c r="V480" s="234"/>
    </row>
    <row r="481" spans="1:42" s="1" customFormat="1" ht="15" customHeight="1">
      <c r="B481" s="235" t="s">
        <v>76</v>
      </c>
      <c r="C481" s="235"/>
      <c r="D481" s="235"/>
      <c r="E481" s="235"/>
      <c r="F481" s="235"/>
      <c r="G481" s="235"/>
      <c r="H481" s="235"/>
      <c r="I481" s="235"/>
      <c r="J481" s="235"/>
      <c r="K481" s="235"/>
      <c r="L481" s="235"/>
      <c r="M481" s="235"/>
      <c r="N481" s="41"/>
      <c r="O481" s="41"/>
      <c r="P481" s="41"/>
      <c r="Q481" s="41"/>
      <c r="R481" s="41"/>
      <c r="S481" s="41"/>
      <c r="T481" s="41"/>
      <c r="U481" s="152"/>
      <c r="V481" s="153"/>
    </row>
    <row r="482" spans="1:42" s="1" customFormat="1" ht="15" customHeight="1"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152"/>
      <c r="V482" s="153"/>
    </row>
    <row r="483" spans="1:42" s="1" customFormat="1" ht="15" customHeight="1">
      <c r="B483" s="235" t="s">
        <v>77</v>
      </c>
      <c r="C483" s="235"/>
      <c r="D483" s="235"/>
      <c r="E483" s="235"/>
      <c r="F483" s="235"/>
      <c r="G483" s="235"/>
      <c r="H483" s="235"/>
      <c r="I483" s="235"/>
      <c r="J483" s="235"/>
      <c r="K483" s="235"/>
      <c r="L483" s="235"/>
      <c r="M483" s="235"/>
      <c r="N483" s="41"/>
      <c r="O483" s="41"/>
      <c r="P483" s="41"/>
      <c r="Q483" s="41"/>
      <c r="R483" s="41"/>
      <c r="S483" s="41"/>
      <c r="T483" s="41"/>
      <c r="U483" s="152"/>
      <c r="V483" s="153"/>
    </row>
    <row r="484" spans="1:42" s="1" customFormat="1" ht="15" customHeight="1"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1"/>
      <c r="O484" s="41"/>
      <c r="P484" s="41"/>
      <c r="Q484" s="41"/>
      <c r="R484" s="41"/>
      <c r="S484" s="41"/>
      <c r="T484" s="41"/>
      <c r="U484" s="152"/>
      <c r="V484" s="153"/>
    </row>
    <row r="485" spans="1:42" s="1" customFormat="1" ht="15" customHeight="1"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1"/>
      <c r="O485" s="41"/>
      <c r="P485" s="41"/>
      <c r="Q485" s="41"/>
      <c r="R485" s="41"/>
      <c r="S485" s="41"/>
      <c r="T485" s="41"/>
      <c r="U485" s="152"/>
      <c r="V485" s="153"/>
    </row>
    <row r="486" spans="1:42" s="1" customFormat="1" ht="15" customHeight="1"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1"/>
      <c r="O486" s="41"/>
      <c r="P486" s="41"/>
      <c r="Q486" s="41"/>
      <c r="R486" s="41"/>
      <c r="S486" s="41"/>
      <c r="T486" s="41"/>
      <c r="U486" s="152"/>
      <c r="V486" s="153"/>
    </row>
    <row r="487" spans="1:42" s="1" customFormat="1" ht="15" customHeight="1"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1"/>
      <c r="O487" s="41"/>
      <c r="P487" s="41"/>
      <c r="Q487" s="41"/>
      <c r="R487" s="41"/>
      <c r="S487" s="41"/>
      <c r="T487" s="41"/>
      <c r="U487" s="152"/>
      <c r="V487" s="153"/>
    </row>
    <row r="488" spans="1:42" s="46" customFormat="1" ht="15" customHeight="1">
      <c r="B488" s="47"/>
      <c r="C488" s="47"/>
      <c r="D488" s="48" t="s">
        <v>20</v>
      </c>
      <c r="E488" s="46" t="s">
        <v>78</v>
      </c>
      <c r="M488" s="46" t="s">
        <v>53</v>
      </c>
      <c r="V488" s="154"/>
    </row>
    <row r="489" spans="1:42" s="46" customFormat="1" ht="15" customHeight="1">
      <c r="B489" s="47"/>
      <c r="C489" s="47"/>
      <c r="D489" s="48"/>
      <c r="E489" s="50"/>
      <c r="F489" s="50"/>
      <c r="G489" s="50"/>
      <c r="H489" s="50" t="s">
        <v>22</v>
      </c>
      <c r="I489" s="50"/>
      <c r="J489" s="50"/>
      <c r="K489" s="46" t="s">
        <v>23</v>
      </c>
      <c r="V489" s="154"/>
    </row>
    <row r="490" spans="1:42" s="140" customFormat="1" ht="18" customHeight="1">
      <c r="B490" s="239" t="s">
        <v>0</v>
      </c>
      <c r="C490" s="137"/>
      <c r="D490" s="239" t="s">
        <v>1</v>
      </c>
      <c r="E490" s="239" t="s">
        <v>2</v>
      </c>
      <c r="F490" s="239" t="s">
        <v>3</v>
      </c>
      <c r="G490" s="239" t="s">
        <v>17</v>
      </c>
      <c r="H490" s="236" t="s">
        <v>4</v>
      </c>
      <c r="I490" s="237"/>
      <c r="J490" s="237"/>
      <c r="K490" s="237"/>
      <c r="L490" s="237"/>
      <c r="M490" s="237"/>
      <c r="N490" s="237"/>
      <c r="O490" s="238"/>
      <c r="P490" s="239" t="s">
        <v>26</v>
      </c>
      <c r="Q490" s="239" t="s">
        <v>18</v>
      </c>
      <c r="R490" s="239" t="s">
        <v>6</v>
      </c>
      <c r="S490" s="241" t="s">
        <v>16</v>
      </c>
      <c r="T490" s="155"/>
      <c r="U490" s="155"/>
      <c r="V490" s="156"/>
    </row>
    <row r="491" spans="1:42" s="140" customFormat="1" ht="18" customHeight="1">
      <c r="B491" s="240"/>
      <c r="C491" s="137"/>
      <c r="D491" s="240"/>
      <c r="E491" s="240"/>
      <c r="F491" s="240"/>
      <c r="G491" s="240"/>
      <c r="H491" s="136" t="s">
        <v>93</v>
      </c>
      <c r="I491" s="136" t="s">
        <v>94</v>
      </c>
      <c r="J491" s="136" t="s">
        <v>95</v>
      </c>
      <c r="K491" s="136" t="s">
        <v>10</v>
      </c>
      <c r="L491" s="136" t="s">
        <v>80</v>
      </c>
      <c r="M491" s="136" t="s">
        <v>96</v>
      </c>
      <c r="N491" s="136" t="s">
        <v>12</v>
      </c>
      <c r="O491" s="136" t="s">
        <v>11</v>
      </c>
      <c r="P491" s="240"/>
      <c r="Q491" s="240"/>
      <c r="R491" s="240"/>
      <c r="S491" s="241"/>
      <c r="T491" s="155"/>
      <c r="U491" s="155"/>
      <c r="V491" s="156"/>
    </row>
    <row r="492" spans="1:42" s="142" customFormat="1" ht="18" customHeight="1">
      <c r="A492" s="29"/>
      <c r="B492" s="262">
        <v>28</v>
      </c>
      <c r="C492" s="263">
        <f>'S1'!C32</f>
        <v>28</v>
      </c>
      <c r="D492" s="266" t="str">
        <f>Ave!C32</f>
        <v>አብዱረህማን ሰኢድ አሚኑ</v>
      </c>
      <c r="E492" s="262" t="str">
        <f>'S1'!E32</f>
        <v>M</v>
      </c>
      <c r="F492" s="262">
        <f>'S1'!F32</f>
        <v>7</v>
      </c>
      <c r="G492" s="136" t="s">
        <v>88</v>
      </c>
      <c r="H492" s="136">
        <f>'S1'!G32</f>
        <v>59</v>
      </c>
      <c r="I492" s="136">
        <f>'S1'!H32</f>
        <v>75</v>
      </c>
      <c r="J492" s="136">
        <f>'S1'!I32</f>
        <v>86</v>
      </c>
      <c r="K492" s="136">
        <f>'S1'!J32</f>
        <v>68</v>
      </c>
      <c r="L492" s="136">
        <f>'S1'!K32</f>
        <v>69</v>
      </c>
      <c r="M492" s="136">
        <f>'S1'!L32</f>
        <v>72</v>
      </c>
      <c r="N492" s="136">
        <f>'S1'!M32</f>
        <v>71</v>
      </c>
      <c r="O492" s="136">
        <f>'S1'!N32</f>
        <v>84</v>
      </c>
      <c r="P492" s="136">
        <f>'S1'!P32</f>
        <v>584</v>
      </c>
      <c r="Q492" s="136">
        <f>'S1'!Q32</f>
        <v>73</v>
      </c>
      <c r="R492" s="136">
        <f>'S1'!R32</f>
        <v>32</v>
      </c>
      <c r="S492" s="269" t="str">
        <f>Ave!Q32</f>
        <v>ተዛውሯል</v>
      </c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  <c r="AE492" s="29"/>
      <c r="AF492" s="29"/>
      <c r="AG492" s="29"/>
      <c r="AH492" s="29"/>
      <c r="AI492" s="29"/>
      <c r="AJ492" s="29"/>
      <c r="AK492" s="29"/>
      <c r="AL492" s="145"/>
      <c r="AM492" s="145"/>
      <c r="AN492" s="145"/>
      <c r="AO492" s="145"/>
      <c r="AP492" s="145"/>
    </row>
    <row r="493" spans="1:42" s="142" customFormat="1" ht="18" customHeight="1">
      <c r="A493" s="29"/>
      <c r="B493" s="262"/>
      <c r="C493" s="264"/>
      <c r="D493" s="267"/>
      <c r="E493" s="262"/>
      <c r="F493" s="262"/>
      <c r="G493" s="136" t="s">
        <v>89</v>
      </c>
      <c r="H493" s="136">
        <f>'S2'!G32</f>
        <v>55</v>
      </c>
      <c r="I493" s="136">
        <f>'S2'!H32</f>
        <v>53</v>
      </c>
      <c r="J493" s="136">
        <f>'S2'!I32</f>
        <v>72</v>
      </c>
      <c r="K493" s="136">
        <f>'S2'!J32</f>
        <v>50</v>
      </c>
      <c r="L493" s="136">
        <f>'S2'!K32</f>
        <v>69</v>
      </c>
      <c r="M493" s="136">
        <f>'S2'!L32</f>
        <v>51</v>
      </c>
      <c r="N493" s="136">
        <f>'S2'!M32</f>
        <v>68</v>
      </c>
      <c r="O493" s="136">
        <f>'S2'!N32</f>
        <v>84</v>
      </c>
      <c r="P493" s="136">
        <f>'S2'!P32</f>
        <v>502</v>
      </c>
      <c r="Q493" s="136">
        <f>'S2'!Q32</f>
        <v>62.75</v>
      </c>
      <c r="R493" s="136">
        <f>'S2'!R32</f>
        <v>39</v>
      </c>
      <c r="S493" s="26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  <c r="AE493" s="29"/>
      <c r="AF493" s="29"/>
      <c r="AG493" s="29"/>
      <c r="AH493" s="29"/>
      <c r="AI493" s="29"/>
      <c r="AJ493" s="29"/>
      <c r="AK493" s="29"/>
      <c r="AL493" s="145"/>
      <c r="AM493" s="145"/>
      <c r="AN493" s="145"/>
      <c r="AO493" s="145"/>
      <c r="AP493" s="145"/>
    </row>
    <row r="494" spans="1:42" s="142" customFormat="1" ht="18" customHeight="1">
      <c r="A494" s="29"/>
      <c r="B494" s="262"/>
      <c r="C494" s="265"/>
      <c r="D494" s="268"/>
      <c r="E494" s="262"/>
      <c r="F494" s="262"/>
      <c r="G494" s="136" t="s">
        <v>18</v>
      </c>
      <c r="H494" s="136">
        <f>Ave!F32</f>
        <v>57</v>
      </c>
      <c r="I494" s="136">
        <f>Ave!G32</f>
        <v>64</v>
      </c>
      <c r="J494" s="136">
        <f>Ave!H32</f>
        <v>79</v>
      </c>
      <c r="K494" s="136">
        <f>Ave!I32</f>
        <v>59</v>
      </c>
      <c r="L494" s="136">
        <f>Ave!J32</f>
        <v>69</v>
      </c>
      <c r="M494" s="136">
        <f>Ave!K32</f>
        <v>61.5</v>
      </c>
      <c r="N494" s="136">
        <f>Ave!L32</f>
        <v>69.5</v>
      </c>
      <c r="O494" s="136">
        <f>Ave!M32</f>
        <v>84</v>
      </c>
      <c r="P494" s="136">
        <f>Ave!N32</f>
        <v>543</v>
      </c>
      <c r="Q494" s="136">
        <f>Ave!O32</f>
        <v>67.875</v>
      </c>
      <c r="R494" s="136">
        <f>Ave!P32</f>
        <v>34</v>
      </c>
      <c r="S494" s="269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  <c r="AE494" s="29"/>
      <c r="AF494" s="29"/>
      <c r="AG494" s="29"/>
      <c r="AH494" s="29"/>
      <c r="AI494" s="29"/>
      <c r="AJ494" s="29"/>
      <c r="AK494" s="29"/>
      <c r="AL494" s="145"/>
      <c r="AM494" s="145"/>
      <c r="AN494" s="145"/>
      <c r="AO494" s="145"/>
      <c r="AP494" s="145"/>
    </row>
    <row r="495" spans="1:42" s="1" customFormat="1" ht="15" customHeight="1"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1"/>
      <c r="T495" s="41"/>
      <c r="U495" s="152"/>
      <c r="V495" s="153"/>
    </row>
    <row r="496" spans="1:42" s="1" customFormat="1" ht="15" customHeight="1">
      <c r="B496" s="242" t="s">
        <v>71</v>
      </c>
      <c r="C496" s="242"/>
      <c r="D496" s="242"/>
      <c r="E496" s="242"/>
      <c r="F496" s="233" t="s">
        <v>72</v>
      </c>
      <c r="G496" s="233"/>
      <c r="H496" s="233"/>
      <c r="I496" s="233"/>
      <c r="J496" s="233"/>
      <c r="K496" s="233"/>
      <c r="L496" s="233"/>
      <c r="M496" s="233"/>
      <c r="N496" s="234" t="s">
        <v>73</v>
      </c>
      <c r="O496" s="234"/>
      <c r="P496" s="234"/>
      <c r="Q496" s="234"/>
      <c r="R496" s="234"/>
      <c r="S496" s="234"/>
      <c r="T496" s="234"/>
      <c r="U496" s="234"/>
      <c r="V496" s="234"/>
    </row>
    <row r="497" spans="1:42" s="1" customFormat="1" ht="15" customHeight="1">
      <c r="B497" s="233" t="s">
        <v>74</v>
      </c>
      <c r="C497" s="233"/>
      <c r="D497" s="233"/>
      <c r="E497" s="233"/>
      <c r="F497" s="233"/>
      <c r="G497" s="233"/>
      <c r="H497" s="233"/>
      <c r="I497" s="233"/>
      <c r="J497" s="233"/>
      <c r="K497" s="233"/>
      <c r="L497" s="233"/>
      <c r="M497" s="233"/>
      <c r="N497" s="49" t="s">
        <v>79</v>
      </c>
      <c r="O497" s="49"/>
      <c r="P497" s="49"/>
      <c r="Q497" s="49"/>
      <c r="R497" s="49"/>
      <c r="S497" s="49"/>
      <c r="T497" s="49"/>
      <c r="U497" s="49"/>
      <c r="V497" s="49"/>
    </row>
    <row r="498" spans="1:42" s="1" customFormat="1" ht="15" customHeight="1">
      <c r="B498" s="233" t="s">
        <v>74</v>
      </c>
      <c r="C498" s="233"/>
      <c r="D498" s="233"/>
      <c r="E498" s="233"/>
      <c r="F498" s="233"/>
      <c r="G498" s="233"/>
      <c r="H498" s="233"/>
      <c r="I498" s="233"/>
      <c r="J498" s="233"/>
      <c r="K498" s="233"/>
      <c r="L498" s="233"/>
      <c r="M498" s="233"/>
      <c r="N498" s="41"/>
      <c r="O498" s="41"/>
      <c r="P498" s="41"/>
      <c r="Q498" s="41"/>
      <c r="R498" s="41"/>
      <c r="S498" s="41"/>
      <c r="T498" s="41"/>
      <c r="U498" s="152"/>
      <c r="V498" s="153"/>
    </row>
    <row r="499" spans="1:42" s="1" customFormat="1" ht="15" customHeight="1"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234" t="s">
        <v>75</v>
      </c>
      <c r="O499" s="234"/>
      <c r="P499" s="234"/>
      <c r="Q499" s="234"/>
      <c r="R499" s="234"/>
      <c r="S499" s="234"/>
      <c r="T499" s="234"/>
      <c r="U499" s="234"/>
      <c r="V499" s="234"/>
    </row>
    <row r="500" spans="1:42" s="1" customFormat="1" ht="15" customHeight="1">
      <c r="B500" s="235" t="s">
        <v>76</v>
      </c>
      <c r="C500" s="235"/>
      <c r="D500" s="235"/>
      <c r="E500" s="235"/>
      <c r="F500" s="235"/>
      <c r="G500" s="235"/>
      <c r="H500" s="235"/>
      <c r="I500" s="235"/>
      <c r="J500" s="235"/>
      <c r="K500" s="235"/>
      <c r="L500" s="235"/>
      <c r="M500" s="235"/>
      <c r="N500" s="41"/>
      <c r="O500" s="41"/>
      <c r="P500" s="41"/>
      <c r="Q500" s="41"/>
      <c r="R500" s="41"/>
      <c r="S500" s="41"/>
      <c r="T500" s="41"/>
      <c r="U500" s="152"/>
      <c r="V500" s="153"/>
    </row>
    <row r="501" spans="1:42" s="1" customFormat="1" ht="15" customHeight="1"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152"/>
      <c r="V501" s="153"/>
    </row>
    <row r="502" spans="1:42" s="1" customFormat="1" ht="15" customHeight="1">
      <c r="B502" s="235" t="s">
        <v>77</v>
      </c>
      <c r="C502" s="235"/>
      <c r="D502" s="235"/>
      <c r="E502" s="235"/>
      <c r="F502" s="235"/>
      <c r="G502" s="235"/>
      <c r="H502" s="235"/>
      <c r="I502" s="235"/>
      <c r="J502" s="235"/>
      <c r="K502" s="235"/>
      <c r="L502" s="235"/>
      <c r="M502" s="235"/>
      <c r="N502" s="41"/>
      <c r="O502" s="41"/>
      <c r="P502" s="41"/>
      <c r="Q502" s="41"/>
      <c r="R502" s="41"/>
      <c r="S502" s="41"/>
      <c r="T502" s="41"/>
      <c r="U502" s="152"/>
      <c r="V502" s="153"/>
    </row>
    <row r="503" spans="1:42" s="1" customFormat="1" ht="15" customHeight="1"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1"/>
      <c r="O503" s="41"/>
      <c r="P503" s="41"/>
      <c r="Q503" s="41"/>
      <c r="R503" s="41"/>
      <c r="S503" s="41"/>
      <c r="T503" s="41"/>
      <c r="U503" s="152"/>
      <c r="V503" s="153"/>
    </row>
    <row r="504" spans="1:42" s="1" customFormat="1" ht="15" customHeight="1"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1"/>
      <c r="O504" s="41"/>
      <c r="P504" s="41"/>
      <c r="Q504" s="41"/>
      <c r="R504" s="41"/>
      <c r="S504" s="41"/>
      <c r="T504" s="41"/>
      <c r="U504" s="152"/>
      <c r="V504" s="153"/>
    </row>
    <row r="505" spans="1:42" s="46" customFormat="1" ht="15" customHeight="1">
      <c r="B505" s="47"/>
      <c r="C505" s="47"/>
      <c r="D505" s="48" t="s">
        <v>20</v>
      </c>
      <c r="E505" s="46" t="s">
        <v>78</v>
      </c>
      <c r="M505" s="46" t="s">
        <v>53</v>
      </c>
      <c r="V505" s="154"/>
    </row>
    <row r="506" spans="1:42" s="46" customFormat="1" ht="15" customHeight="1">
      <c r="B506" s="47"/>
      <c r="C506" s="47"/>
      <c r="D506" s="48"/>
      <c r="E506" s="50"/>
      <c r="F506" s="50"/>
      <c r="G506" s="50"/>
      <c r="H506" s="50" t="s">
        <v>22</v>
      </c>
      <c r="I506" s="50"/>
      <c r="J506" s="50"/>
      <c r="K506" s="46" t="s">
        <v>23</v>
      </c>
      <c r="V506" s="154"/>
    </row>
    <row r="507" spans="1:42" s="140" customFormat="1" ht="18" customHeight="1">
      <c r="B507" s="239" t="s">
        <v>0</v>
      </c>
      <c r="C507" s="137"/>
      <c r="D507" s="239" t="s">
        <v>1</v>
      </c>
      <c r="E507" s="239" t="s">
        <v>2</v>
      </c>
      <c r="F507" s="239" t="s">
        <v>3</v>
      </c>
      <c r="G507" s="239" t="s">
        <v>17</v>
      </c>
      <c r="H507" s="236" t="s">
        <v>4</v>
      </c>
      <c r="I507" s="237"/>
      <c r="J507" s="237"/>
      <c r="K507" s="237"/>
      <c r="L507" s="237"/>
      <c r="M507" s="237"/>
      <c r="N507" s="237"/>
      <c r="O507" s="238"/>
      <c r="P507" s="239" t="s">
        <v>26</v>
      </c>
      <c r="Q507" s="239" t="s">
        <v>18</v>
      </c>
      <c r="R507" s="239" t="s">
        <v>6</v>
      </c>
      <c r="S507" s="241" t="s">
        <v>16</v>
      </c>
      <c r="T507" s="155"/>
      <c r="U507" s="155"/>
      <c r="V507" s="156"/>
    </row>
    <row r="508" spans="1:42" s="140" customFormat="1" ht="18" customHeight="1">
      <c r="B508" s="240"/>
      <c r="C508" s="137"/>
      <c r="D508" s="240"/>
      <c r="E508" s="240"/>
      <c r="F508" s="240"/>
      <c r="G508" s="240"/>
      <c r="H508" s="136" t="s">
        <v>93</v>
      </c>
      <c r="I508" s="136" t="s">
        <v>94</v>
      </c>
      <c r="J508" s="136" t="s">
        <v>95</v>
      </c>
      <c r="K508" s="136" t="s">
        <v>10</v>
      </c>
      <c r="L508" s="136" t="s">
        <v>80</v>
      </c>
      <c r="M508" s="136" t="s">
        <v>96</v>
      </c>
      <c r="N508" s="136" t="s">
        <v>12</v>
      </c>
      <c r="O508" s="136" t="s">
        <v>11</v>
      </c>
      <c r="P508" s="240"/>
      <c r="Q508" s="240"/>
      <c r="R508" s="240"/>
      <c r="S508" s="241"/>
      <c r="T508" s="155"/>
      <c r="U508" s="155"/>
      <c r="V508" s="156"/>
    </row>
    <row r="509" spans="1:42" s="142" customFormat="1" ht="18" customHeight="1">
      <c r="A509" s="29"/>
      <c r="B509" s="262">
        <v>29</v>
      </c>
      <c r="C509" s="263">
        <f>'S1'!C33</f>
        <v>29</v>
      </c>
      <c r="D509" s="266" t="str">
        <f>Ave!C33</f>
        <v>አብዱረህማን ኑሩሁሴን ሙሀመድ</v>
      </c>
      <c r="E509" s="262" t="str">
        <f>'S1'!E33</f>
        <v>M</v>
      </c>
      <c r="F509" s="262">
        <f>'S1'!F33</f>
        <v>7</v>
      </c>
      <c r="G509" s="136" t="s">
        <v>88</v>
      </c>
      <c r="H509" s="136">
        <f>'S1'!G33</f>
        <v>83</v>
      </c>
      <c r="I509" s="136">
        <f>'S1'!H33</f>
        <v>71</v>
      </c>
      <c r="J509" s="136">
        <f>'S1'!I33</f>
        <v>83</v>
      </c>
      <c r="K509" s="136">
        <f>'S1'!J33</f>
        <v>74</v>
      </c>
      <c r="L509" s="136">
        <f>'S1'!K33</f>
        <v>83</v>
      </c>
      <c r="M509" s="136">
        <f>'S1'!L33</f>
        <v>61</v>
      </c>
      <c r="N509" s="136">
        <f>'S1'!M33</f>
        <v>86</v>
      </c>
      <c r="O509" s="136">
        <f>'S1'!N33</f>
        <v>61</v>
      </c>
      <c r="P509" s="136">
        <f>'S1'!P33</f>
        <v>602</v>
      </c>
      <c r="Q509" s="136">
        <f>'S1'!Q33</f>
        <v>75.25</v>
      </c>
      <c r="R509" s="136">
        <f>'S1'!R33</f>
        <v>30</v>
      </c>
      <c r="S509" s="269" t="str">
        <f>Ave!Q33</f>
        <v>ተዛውሯል</v>
      </c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  <c r="AE509" s="29"/>
      <c r="AF509" s="29"/>
      <c r="AG509" s="29"/>
      <c r="AH509" s="29"/>
      <c r="AI509" s="29"/>
      <c r="AJ509" s="29"/>
      <c r="AK509" s="29"/>
      <c r="AL509" s="145"/>
      <c r="AM509" s="145"/>
      <c r="AN509" s="145"/>
      <c r="AO509" s="145"/>
      <c r="AP509" s="145"/>
    </row>
    <row r="510" spans="1:42" s="142" customFormat="1" ht="18" customHeight="1">
      <c r="A510" s="29"/>
      <c r="B510" s="262"/>
      <c r="C510" s="264"/>
      <c r="D510" s="267"/>
      <c r="E510" s="262"/>
      <c r="F510" s="262"/>
      <c r="G510" s="136" t="s">
        <v>89</v>
      </c>
      <c r="H510" s="136">
        <f>'S2'!G33</f>
        <v>53</v>
      </c>
      <c r="I510" s="136">
        <f>'S2'!H33</f>
        <v>55</v>
      </c>
      <c r="J510" s="136">
        <f>'S2'!I33</f>
        <v>68</v>
      </c>
      <c r="K510" s="136">
        <f>'S2'!J33</f>
        <v>58</v>
      </c>
      <c r="L510" s="136">
        <f>'S2'!K33</f>
        <v>77</v>
      </c>
      <c r="M510" s="136">
        <f>'S2'!L33</f>
        <v>56</v>
      </c>
      <c r="N510" s="136">
        <f>'S2'!M33</f>
        <v>59</v>
      </c>
      <c r="O510" s="136">
        <f>'S2'!N33</f>
        <v>65</v>
      </c>
      <c r="P510" s="136">
        <f>'S2'!P33</f>
        <v>491</v>
      </c>
      <c r="Q510" s="136">
        <f>'S2'!Q33</f>
        <v>61.375</v>
      </c>
      <c r="R510" s="136">
        <f>'S2'!R33</f>
        <v>40</v>
      </c>
      <c r="S510" s="26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  <c r="AE510" s="29"/>
      <c r="AF510" s="29"/>
      <c r="AG510" s="29"/>
      <c r="AH510" s="29"/>
      <c r="AI510" s="29"/>
      <c r="AJ510" s="29"/>
      <c r="AK510" s="29"/>
      <c r="AL510" s="145"/>
      <c r="AM510" s="145"/>
      <c r="AN510" s="145"/>
      <c r="AO510" s="145"/>
      <c r="AP510" s="145"/>
    </row>
    <row r="511" spans="1:42" s="142" customFormat="1" ht="18" customHeight="1">
      <c r="A511" s="29"/>
      <c r="B511" s="262"/>
      <c r="C511" s="265"/>
      <c r="D511" s="268"/>
      <c r="E511" s="262"/>
      <c r="F511" s="262"/>
      <c r="G511" s="136" t="s">
        <v>18</v>
      </c>
      <c r="H511" s="136">
        <f>Ave!F33</f>
        <v>68</v>
      </c>
      <c r="I511" s="136">
        <f>Ave!G33</f>
        <v>63</v>
      </c>
      <c r="J511" s="136">
        <f>Ave!H33</f>
        <v>75.5</v>
      </c>
      <c r="K511" s="136">
        <f>Ave!I33</f>
        <v>66</v>
      </c>
      <c r="L511" s="136">
        <f>Ave!J33</f>
        <v>80</v>
      </c>
      <c r="M511" s="136">
        <f>Ave!K33</f>
        <v>58.5</v>
      </c>
      <c r="N511" s="136">
        <f>Ave!L33</f>
        <v>72.5</v>
      </c>
      <c r="O511" s="136">
        <f>Ave!M33</f>
        <v>63</v>
      </c>
      <c r="P511" s="136">
        <f>Ave!N33</f>
        <v>546.5</v>
      </c>
      <c r="Q511" s="136">
        <f>Ave!O33</f>
        <v>68.3125</v>
      </c>
      <c r="R511" s="136">
        <f>Ave!P33</f>
        <v>33</v>
      </c>
      <c r="S511" s="26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  <c r="AE511" s="29"/>
      <c r="AF511" s="29"/>
      <c r="AG511" s="29"/>
      <c r="AH511" s="29"/>
      <c r="AI511" s="29"/>
      <c r="AJ511" s="29"/>
      <c r="AK511" s="29"/>
      <c r="AL511" s="145"/>
      <c r="AM511" s="145"/>
      <c r="AN511" s="145"/>
      <c r="AO511" s="145"/>
      <c r="AP511" s="145"/>
    </row>
    <row r="512" spans="1:42" s="1" customFormat="1" ht="15" customHeight="1"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1"/>
      <c r="T512" s="41"/>
      <c r="U512" s="152"/>
      <c r="V512" s="153"/>
    </row>
    <row r="513" spans="1:42" s="1" customFormat="1" ht="15" customHeight="1">
      <c r="B513" s="242" t="s">
        <v>71</v>
      </c>
      <c r="C513" s="242"/>
      <c r="D513" s="242"/>
      <c r="E513" s="242"/>
      <c r="F513" s="233" t="s">
        <v>72</v>
      </c>
      <c r="G513" s="233"/>
      <c r="H513" s="233"/>
      <c r="I513" s="233"/>
      <c r="J513" s="233"/>
      <c r="K513" s="233"/>
      <c r="L513" s="233"/>
      <c r="M513" s="233"/>
      <c r="N513" s="234" t="s">
        <v>73</v>
      </c>
      <c r="O513" s="234"/>
      <c r="P513" s="234"/>
      <c r="Q513" s="234"/>
      <c r="R513" s="234"/>
      <c r="S513" s="234"/>
      <c r="T513" s="234"/>
      <c r="U513" s="234"/>
      <c r="V513" s="234"/>
    </row>
    <row r="514" spans="1:42" s="1" customFormat="1" ht="15" customHeight="1">
      <c r="B514" s="233" t="s">
        <v>74</v>
      </c>
      <c r="C514" s="233"/>
      <c r="D514" s="233"/>
      <c r="E514" s="233"/>
      <c r="F514" s="233"/>
      <c r="G514" s="233"/>
      <c r="H514" s="233"/>
      <c r="I514" s="233"/>
      <c r="J514" s="233"/>
      <c r="K514" s="233"/>
      <c r="L514" s="233"/>
      <c r="M514" s="233"/>
      <c r="N514" s="49" t="s">
        <v>79</v>
      </c>
      <c r="O514" s="49"/>
      <c r="P514" s="49"/>
      <c r="Q514" s="49"/>
      <c r="R514" s="49"/>
      <c r="S514" s="49"/>
      <c r="T514" s="49"/>
      <c r="U514" s="49"/>
      <c r="V514" s="49"/>
    </row>
    <row r="515" spans="1:42" s="1" customFormat="1" ht="15" customHeight="1">
      <c r="B515" s="233" t="s">
        <v>74</v>
      </c>
      <c r="C515" s="233"/>
      <c r="D515" s="233"/>
      <c r="E515" s="233"/>
      <c r="F515" s="233"/>
      <c r="G515" s="233"/>
      <c r="H515" s="233"/>
      <c r="I515" s="233"/>
      <c r="J515" s="233"/>
      <c r="K515" s="233"/>
      <c r="L515" s="233"/>
      <c r="M515" s="233"/>
      <c r="N515" s="41"/>
      <c r="O515" s="41"/>
      <c r="P515" s="41"/>
      <c r="Q515" s="41"/>
      <c r="R515" s="41"/>
      <c r="S515" s="41"/>
      <c r="T515" s="41"/>
      <c r="U515" s="152"/>
      <c r="V515" s="153"/>
    </row>
    <row r="516" spans="1:42" s="1" customFormat="1" ht="15" customHeight="1"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234" t="s">
        <v>75</v>
      </c>
      <c r="O516" s="234"/>
      <c r="P516" s="234"/>
      <c r="Q516" s="234"/>
      <c r="R516" s="234"/>
      <c r="S516" s="234"/>
      <c r="T516" s="234"/>
      <c r="U516" s="234"/>
      <c r="V516" s="234"/>
    </row>
    <row r="517" spans="1:42" s="1" customFormat="1" ht="15" customHeight="1">
      <c r="B517" s="235" t="s">
        <v>76</v>
      </c>
      <c r="C517" s="235"/>
      <c r="D517" s="235"/>
      <c r="E517" s="235"/>
      <c r="F517" s="235"/>
      <c r="G517" s="235"/>
      <c r="H517" s="235"/>
      <c r="I517" s="235"/>
      <c r="J517" s="235"/>
      <c r="K517" s="235"/>
      <c r="L517" s="235"/>
      <c r="M517" s="235"/>
      <c r="N517" s="41"/>
      <c r="O517" s="41"/>
      <c r="P517" s="41"/>
      <c r="Q517" s="41"/>
      <c r="R517" s="41"/>
      <c r="S517" s="41"/>
      <c r="T517" s="41"/>
      <c r="U517" s="152"/>
      <c r="V517" s="153"/>
    </row>
    <row r="518" spans="1:42" s="1" customFormat="1" ht="15" customHeight="1"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152"/>
      <c r="V518" s="153"/>
    </row>
    <row r="519" spans="1:42" s="1" customFormat="1" ht="15" customHeight="1">
      <c r="B519" s="235" t="s">
        <v>77</v>
      </c>
      <c r="C519" s="235"/>
      <c r="D519" s="235"/>
      <c r="E519" s="235"/>
      <c r="F519" s="235"/>
      <c r="G519" s="235"/>
      <c r="H519" s="235"/>
      <c r="I519" s="235"/>
      <c r="J519" s="235"/>
      <c r="K519" s="235"/>
      <c r="L519" s="235"/>
      <c r="M519" s="235"/>
      <c r="N519" s="41"/>
      <c r="O519" s="41"/>
      <c r="P519" s="41"/>
      <c r="Q519" s="41"/>
      <c r="R519" s="41"/>
      <c r="S519" s="41"/>
      <c r="T519" s="41"/>
      <c r="U519" s="152"/>
      <c r="V519" s="153"/>
    </row>
    <row r="520" spans="1:42" s="1" customFormat="1" ht="15" customHeight="1"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1"/>
      <c r="O520" s="41"/>
      <c r="P520" s="41"/>
      <c r="Q520" s="41"/>
      <c r="R520" s="41"/>
      <c r="S520" s="41"/>
      <c r="T520" s="41"/>
      <c r="U520" s="152"/>
      <c r="V520" s="153"/>
    </row>
    <row r="521" spans="1:42" s="1" customFormat="1" ht="15" customHeight="1"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1"/>
      <c r="O521" s="41"/>
      <c r="P521" s="41"/>
      <c r="Q521" s="41"/>
      <c r="R521" s="41"/>
      <c r="S521" s="41"/>
      <c r="T521" s="41"/>
      <c r="U521" s="152"/>
      <c r="V521" s="153"/>
    </row>
    <row r="522" spans="1:42" s="1" customFormat="1" ht="15" customHeight="1"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1"/>
      <c r="O522" s="41"/>
      <c r="P522" s="41"/>
      <c r="Q522" s="41"/>
      <c r="R522" s="41"/>
      <c r="S522" s="41"/>
      <c r="T522" s="41"/>
      <c r="U522" s="152"/>
      <c r="V522" s="153"/>
    </row>
    <row r="523" spans="1:42" s="1" customFormat="1" ht="15" customHeight="1"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1"/>
      <c r="O523" s="41"/>
      <c r="P523" s="41"/>
      <c r="Q523" s="41"/>
      <c r="R523" s="41"/>
      <c r="S523" s="41"/>
      <c r="T523" s="41"/>
      <c r="U523" s="152"/>
      <c r="V523" s="153"/>
    </row>
    <row r="524" spans="1:42" s="46" customFormat="1" ht="15" customHeight="1">
      <c r="B524" s="47"/>
      <c r="C524" s="47"/>
      <c r="D524" s="48" t="s">
        <v>20</v>
      </c>
      <c r="E524" s="46" t="s">
        <v>78</v>
      </c>
      <c r="M524" s="46" t="s">
        <v>53</v>
      </c>
      <c r="V524" s="154"/>
    </row>
    <row r="525" spans="1:42" s="46" customFormat="1" ht="15" customHeight="1">
      <c r="B525" s="47"/>
      <c r="C525" s="47"/>
      <c r="D525" s="48"/>
      <c r="E525" s="50"/>
      <c r="F525" s="50"/>
      <c r="G525" s="50"/>
      <c r="H525" s="50" t="s">
        <v>22</v>
      </c>
      <c r="I525" s="50"/>
      <c r="J525" s="50"/>
      <c r="K525" s="46" t="s">
        <v>23</v>
      </c>
      <c r="V525" s="154"/>
    </row>
    <row r="526" spans="1:42" s="140" customFormat="1" ht="18" customHeight="1">
      <c r="B526" s="239" t="s">
        <v>0</v>
      </c>
      <c r="C526" s="137"/>
      <c r="D526" s="239" t="s">
        <v>1</v>
      </c>
      <c r="E526" s="239" t="s">
        <v>2</v>
      </c>
      <c r="F526" s="239" t="s">
        <v>3</v>
      </c>
      <c r="G526" s="239" t="s">
        <v>17</v>
      </c>
      <c r="H526" s="236" t="s">
        <v>4</v>
      </c>
      <c r="I526" s="237"/>
      <c r="J526" s="237"/>
      <c r="K526" s="237"/>
      <c r="L526" s="237"/>
      <c r="M526" s="237"/>
      <c r="N526" s="237"/>
      <c r="O526" s="238"/>
      <c r="P526" s="239" t="s">
        <v>26</v>
      </c>
      <c r="Q526" s="239" t="s">
        <v>18</v>
      </c>
      <c r="R526" s="239" t="s">
        <v>6</v>
      </c>
      <c r="S526" s="241" t="s">
        <v>16</v>
      </c>
      <c r="T526" s="155"/>
      <c r="U526" s="155"/>
      <c r="V526" s="156"/>
    </row>
    <row r="527" spans="1:42" s="140" customFormat="1" ht="18" customHeight="1">
      <c r="B527" s="240"/>
      <c r="C527" s="137"/>
      <c r="D527" s="240"/>
      <c r="E527" s="240"/>
      <c r="F527" s="240"/>
      <c r="G527" s="240"/>
      <c r="H527" s="136" t="s">
        <v>93</v>
      </c>
      <c r="I527" s="136" t="s">
        <v>94</v>
      </c>
      <c r="J527" s="136" t="s">
        <v>95</v>
      </c>
      <c r="K527" s="136" t="s">
        <v>10</v>
      </c>
      <c r="L527" s="136" t="s">
        <v>80</v>
      </c>
      <c r="M527" s="136" t="s">
        <v>96</v>
      </c>
      <c r="N527" s="136" t="s">
        <v>12</v>
      </c>
      <c r="O527" s="136" t="s">
        <v>11</v>
      </c>
      <c r="P527" s="240"/>
      <c r="Q527" s="240"/>
      <c r="R527" s="240"/>
      <c r="S527" s="241"/>
      <c r="T527" s="155"/>
      <c r="U527" s="155"/>
      <c r="V527" s="156"/>
    </row>
    <row r="528" spans="1:42" s="142" customFormat="1" ht="18" customHeight="1">
      <c r="A528" s="29"/>
      <c r="B528" s="262">
        <v>30</v>
      </c>
      <c r="C528" s="263">
        <f>'S1'!C34</f>
        <v>30</v>
      </c>
      <c r="D528" s="266" t="str">
        <f>Ave!C34</f>
        <v>አኢሻ አብዱረሂም ያሲን</v>
      </c>
      <c r="E528" s="262" t="str">
        <f>'S1'!E34</f>
        <v>F</v>
      </c>
      <c r="F528" s="262">
        <f>'S1'!F34</f>
        <v>7</v>
      </c>
      <c r="G528" s="136" t="s">
        <v>88</v>
      </c>
      <c r="H528" s="136">
        <f>'S1'!G34</f>
        <v>85</v>
      </c>
      <c r="I528" s="136">
        <f>'S1'!H34</f>
        <v>94</v>
      </c>
      <c r="J528" s="136">
        <f>'S1'!I34</f>
        <v>95</v>
      </c>
      <c r="K528" s="136">
        <f>'S1'!J34</f>
        <v>78</v>
      </c>
      <c r="L528" s="136">
        <f>'S1'!K34</f>
        <v>94</v>
      </c>
      <c r="M528" s="136">
        <f>'S1'!L34</f>
        <v>76</v>
      </c>
      <c r="N528" s="136">
        <f>'S1'!M34</f>
        <v>87</v>
      </c>
      <c r="O528" s="136">
        <f>'S1'!N34</f>
        <v>57</v>
      </c>
      <c r="P528" s="136">
        <f>'S1'!P34</f>
        <v>666</v>
      </c>
      <c r="Q528" s="136">
        <f>'S1'!Q34</f>
        <v>83.25</v>
      </c>
      <c r="R528" s="136">
        <f>'S1'!R34</f>
        <v>17</v>
      </c>
      <c r="S528" s="269" t="str">
        <f>Ave!Q34</f>
        <v>ተዛውራለች</v>
      </c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  <c r="AE528" s="29"/>
      <c r="AF528" s="29"/>
      <c r="AG528" s="29"/>
      <c r="AH528" s="29"/>
      <c r="AI528" s="29"/>
      <c r="AJ528" s="29"/>
      <c r="AK528" s="29"/>
      <c r="AL528" s="145"/>
      <c r="AM528" s="145"/>
      <c r="AN528" s="145"/>
      <c r="AO528" s="145"/>
      <c r="AP528" s="145"/>
    </row>
    <row r="529" spans="1:42" s="142" customFormat="1" ht="18" customHeight="1">
      <c r="A529" s="29"/>
      <c r="B529" s="262"/>
      <c r="C529" s="264"/>
      <c r="D529" s="267"/>
      <c r="E529" s="262"/>
      <c r="F529" s="262"/>
      <c r="G529" s="136" t="s">
        <v>89</v>
      </c>
      <c r="H529" s="136">
        <f>'S2'!G34</f>
        <v>97</v>
      </c>
      <c r="I529" s="136">
        <f>'S2'!H34</f>
        <v>85</v>
      </c>
      <c r="J529" s="136">
        <f>'S2'!I34</f>
        <v>93</v>
      </c>
      <c r="K529" s="136">
        <f>'S2'!J34</f>
        <v>76</v>
      </c>
      <c r="L529" s="136">
        <f>'S2'!K34</f>
        <v>82</v>
      </c>
      <c r="M529" s="136">
        <f>'S2'!L34</f>
        <v>81</v>
      </c>
      <c r="N529" s="136">
        <f>'S2'!M34</f>
        <v>75</v>
      </c>
      <c r="O529" s="136">
        <f>'S2'!N34</f>
        <v>60</v>
      </c>
      <c r="P529" s="136">
        <f>'S2'!P34</f>
        <v>649</v>
      </c>
      <c r="Q529" s="136">
        <f>'S2'!Q34</f>
        <v>81.125</v>
      </c>
      <c r="R529" s="136">
        <f>'S2'!R34</f>
        <v>11</v>
      </c>
      <c r="S529" s="26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  <c r="AE529" s="29"/>
      <c r="AF529" s="29"/>
      <c r="AG529" s="29"/>
      <c r="AH529" s="29"/>
      <c r="AI529" s="29"/>
      <c r="AJ529" s="29"/>
      <c r="AK529" s="29"/>
      <c r="AL529" s="145"/>
      <c r="AM529" s="145"/>
      <c r="AN529" s="145"/>
      <c r="AO529" s="145"/>
      <c r="AP529" s="145"/>
    </row>
    <row r="530" spans="1:42" s="142" customFormat="1" ht="18" customHeight="1">
      <c r="A530" s="29"/>
      <c r="B530" s="262"/>
      <c r="C530" s="265"/>
      <c r="D530" s="268"/>
      <c r="E530" s="262"/>
      <c r="F530" s="262"/>
      <c r="G530" s="136" t="s">
        <v>18</v>
      </c>
      <c r="H530" s="136">
        <f>Ave!F34</f>
        <v>91</v>
      </c>
      <c r="I530" s="136">
        <f>Ave!G34</f>
        <v>89.5</v>
      </c>
      <c r="J530" s="136">
        <f>Ave!H34</f>
        <v>94</v>
      </c>
      <c r="K530" s="136">
        <f>Ave!I34</f>
        <v>77</v>
      </c>
      <c r="L530" s="136">
        <f>Ave!J34</f>
        <v>88</v>
      </c>
      <c r="M530" s="136">
        <f>Ave!K34</f>
        <v>78.5</v>
      </c>
      <c r="N530" s="136">
        <f>Ave!L34</f>
        <v>81</v>
      </c>
      <c r="O530" s="136">
        <f>Ave!M34</f>
        <v>58.5</v>
      </c>
      <c r="P530" s="136">
        <f>Ave!N34</f>
        <v>657.5</v>
      </c>
      <c r="Q530" s="136">
        <f>Ave!O34</f>
        <v>82.1875</v>
      </c>
      <c r="R530" s="136">
        <f>Ave!P34</f>
        <v>12</v>
      </c>
      <c r="S530" s="269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  <c r="AE530" s="29"/>
      <c r="AF530" s="29"/>
      <c r="AG530" s="29"/>
      <c r="AH530" s="29"/>
      <c r="AI530" s="29"/>
      <c r="AJ530" s="29"/>
      <c r="AK530" s="29"/>
      <c r="AL530" s="145"/>
      <c r="AM530" s="145"/>
      <c r="AN530" s="145"/>
      <c r="AO530" s="145"/>
      <c r="AP530" s="145"/>
    </row>
    <row r="531" spans="1:42" s="1" customFormat="1" ht="15" customHeight="1"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1"/>
      <c r="T531" s="41"/>
      <c r="U531" s="152"/>
      <c r="V531" s="153"/>
    </row>
    <row r="532" spans="1:42" s="1" customFormat="1" ht="15" customHeight="1">
      <c r="B532" s="242" t="s">
        <v>71</v>
      </c>
      <c r="C532" s="242"/>
      <c r="D532" s="242"/>
      <c r="E532" s="242"/>
      <c r="F532" s="233" t="s">
        <v>72</v>
      </c>
      <c r="G532" s="233"/>
      <c r="H532" s="233"/>
      <c r="I532" s="233"/>
      <c r="J532" s="233"/>
      <c r="K532" s="233"/>
      <c r="L532" s="233"/>
      <c r="M532" s="233"/>
      <c r="N532" s="234" t="s">
        <v>73</v>
      </c>
      <c r="O532" s="234"/>
      <c r="P532" s="234"/>
      <c r="Q532" s="234"/>
      <c r="R532" s="234"/>
      <c r="S532" s="234"/>
      <c r="T532" s="234"/>
      <c r="U532" s="234"/>
      <c r="V532" s="234"/>
    </row>
    <row r="533" spans="1:42" s="1" customFormat="1" ht="15" customHeight="1">
      <c r="B533" s="233" t="s">
        <v>74</v>
      </c>
      <c r="C533" s="233"/>
      <c r="D533" s="233"/>
      <c r="E533" s="233"/>
      <c r="F533" s="233"/>
      <c r="G533" s="233"/>
      <c r="H533" s="233"/>
      <c r="I533" s="233"/>
      <c r="J533" s="233"/>
      <c r="K533" s="233"/>
      <c r="L533" s="233"/>
      <c r="M533" s="233"/>
      <c r="N533" s="49" t="s">
        <v>79</v>
      </c>
      <c r="O533" s="49"/>
      <c r="P533" s="49"/>
      <c r="Q533" s="49"/>
      <c r="R533" s="49"/>
      <c r="S533" s="49"/>
      <c r="T533" s="49"/>
      <c r="U533" s="49"/>
      <c r="V533" s="49"/>
    </row>
    <row r="534" spans="1:42" s="1" customFormat="1" ht="15" customHeight="1">
      <c r="B534" s="233" t="s">
        <v>74</v>
      </c>
      <c r="C534" s="233"/>
      <c r="D534" s="233"/>
      <c r="E534" s="233"/>
      <c r="F534" s="233"/>
      <c r="G534" s="233"/>
      <c r="H534" s="233"/>
      <c r="I534" s="233"/>
      <c r="J534" s="233"/>
      <c r="K534" s="233"/>
      <c r="L534" s="233"/>
      <c r="M534" s="233"/>
      <c r="N534" s="41"/>
      <c r="O534" s="41"/>
      <c r="P534" s="41"/>
      <c r="Q534" s="41"/>
      <c r="R534" s="41"/>
      <c r="S534" s="41"/>
      <c r="T534" s="41"/>
      <c r="U534" s="152"/>
      <c r="V534" s="153"/>
    </row>
    <row r="535" spans="1:42" s="1" customFormat="1" ht="15" customHeight="1"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234" t="s">
        <v>75</v>
      </c>
      <c r="O535" s="234"/>
      <c r="P535" s="234"/>
      <c r="Q535" s="234"/>
      <c r="R535" s="234"/>
      <c r="S535" s="234"/>
      <c r="T535" s="234"/>
      <c r="U535" s="234"/>
      <c r="V535" s="234"/>
    </row>
    <row r="536" spans="1:42" s="1" customFormat="1" ht="15" customHeight="1">
      <c r="B536" s="235" t="s">
        <v>76</v>
      </c>
      <c r="C536" s="235"/>
      <c r="D536" s="235"/>
      <c r="E536" s="235"/>
      <c r="F536" s="235"/>
      <c r="G536" s="235"/>
      <c r="H536" s="235"/>
      <c r="I536" s="235"/>
      <c r="J536" s="235"/>
      <c r="K536" s="235"/>
      <c r="L536" s="235"/>
      <c r="M536" s="235"/>
      <c r="N536" s="41"/>
      <c r="O536" s="41"/>
      <c r="P536" s="41"/>
      <c r="Q536" s="41"/>
      <c r="R536" s="41"/>
      <c r="S536" s="41"/>
      <c r="T536" s="41"/>
      <c r="U536" s="152"/>
      <c r="V536" s="153"/>
    </row>
    <row r="537" spans="1:42" s="1" customFormat="1" ht="15" customHeight="1"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152"/>
      <c r="V537" s="153"/>
    </row>
    <row r="538" spans="1:42" s="1" customFormat="1" ht="15" customHeight="1">
      <c r="B538" s="235" t="s">
        <v>77</v>
      </c>
      <c r="C538" s="235"/>
      <c r="D538" s="235"/>
      <c r="E538" s="235"/>
      <c r="F538" s="235"/>
      <c r="G538" s="235"/>
      <c r="H538" s="235"/>
      <c r="I538" s="235"/>
      <c r="J538" s="235"/>
      <c r="K538" s="235"/>
      <c r="L538" s="235"/>
      <c r="M538" s="235"/>
      <c r="N538" s="41"/>
      <c r="O538" s="41"/>
      <c r="P538" s="41"/>
      <c r="Q538" s="41"/>
      <c r="R538" s="41"/>
      <c r="S538" s="41"/>
      <c r="T538" s="41"/>
      <c r="U538" s="152"/>
      <c r="V538" s="153"/>
    </row>
    <row r="539" spans="1:42" s="1" customFormat="1" ht="15" customHeight="1"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1"/>
      <c r="O539" s="41"/>
      <c r="P539" s="41"/>
      <c r="Q539" s="41"/>
      <c r="R539" s="41"/>
      <c r="S539" s="41"/>
      <c r="T539" s="41"/>
      <c r="U539" s="152"/>
      <c r="V539" s="153"/>
    </row>
    <row r="540" spans="1:42" s="1" customFormat="1" ht="15" customHeight="1"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1"/>
      <c r="O540" s="41"/>
      <c r="P540" s="41"/>
      <c r="Q540" s="41"/>
      <c r="R540" s="41"/>
      <c r="S540" s="41"/>
      <c r="T540" s="41"/>
      <c r="U540" s="152"/>
      <c r="V540" s="153"/>
    </row>
    <row r="541" spans="1:42" s="46" customFormat="1" ht="15" customHeight="1">
      <c r="B541" s="47"/>
      <c r="C541" s="47"/>
      <c r="D541" s="48" t="s">
        <v>20</v>
      </c>
      <c r="E541" s="46" t="s">
        <v>78</v>
      </c>
      <c r="M541" s="46" t="s">
        <v>53</v>
      </c>
      <c r="V541" s="154"/>
    </row>
    <row r="542" spans="1:42" s="46" customFormat="1" ht="15" customHeight="1">
      <c r="B542" s="47"/>
      <c r="C542" s="47"/>
      <c r="D542" s="48"/>
      <c r="E542" s="50"/>
      <c r="F542" s="50"/>
      <c r="G542" s="50"/>
      <c r="H542" s="50" t="s">
        <v>22</v>
      </c>
      <c r="I542" s="50"/>
      <c r="J542" s="50"/>
      <c r="K542" s="46" t="s">
        <v>23</v>
      </c>
      <c r="V542" s="154"/>
    </row>
    <row r="543" spans="1:42" s="140" customFormat="1" ht="18" customHeight="1">
      <c r="B543" s="239" t="s">
        <v>0</v>
      </c>
      <c r="C543" s="137"/>
      <c r="D543" s="239" t="s">
        <v>1</v>
      </c>
      <c r="E543" s="239" t="s">
        <v>2</v>
      </c>
      <c r="F543" s="239" t="s">
        <v>3</v>
      </c>
      <c r="G543" s="239" t="s">
        <v>17</v>
      </c>
      <c r="H543" s="236" t="s">
        <v>4</v>
      </c>
      <c r="I543" s="237"/>
      <c r="J543" s="237"/>
      <c r="K543" s="237"/>
      <c r="L543" s="237"/>
      <c r="M543" s="237"/>
      <c r="N543" s="237"/>
      <c r="O543" s="238"/>
      <c r="P543" s="239" t="s">
        <v>26</v>
      </c>
      <c r="Q543" s="239" t="s">
        <v>18</v>
      </c>
      <c r="R543" s="239" t="s">
        <v>6</v>
      </c>
      <c r="S543" s="241" t="s">
        <v>16</v>
      </c>
      <c r="T543" s="155"/>
      <c r="U543" s="155"/>
      <c r="V543" s="156"/>
    </row>
    <row r="544" spans="1:42" s="140" customFormat="1" ht="18" customHeight="1">
      <c r="B544" s="240"/>
      <c r="C544" s="137"/>
      <c r="D544" s="240"/>
      <c r="E544" s="240"/>
      <c r="F544" s="240"/>
      <c r="G544" s="240"/>
      <c r="H544" s="136" t="s">
        <v>93</v>
      </c>
      <c r="I544" s="136" t="s">
        <v>94</v>
      </c>
      <c r="J544" s="136" t="s">
        <v>95</v>
      </c>
      <c r="K544" s="136" t="s">
        <v>10</v>
      </c>
      <c r="L544" s="136" t="s">
        <v>80</v>
      </c>
      <c r="M544" s="136" t="s">
        <v>96</v>
      </c>
      <c r="N544" s="136" t="s">
        <v>12</v>
      </c>
      <c r="O544" s="136" t="s">
        <v>11</v>
      </c>
      <c r="P544" s="240"/>
      <c r="Q544" s="240"/>
      <c r="R544" s="240"/>
      <c r="S544" s="241"/>
      <c r="T544" s="155"/>
      <c r="U544" s="155"/>
      <c r="V544" s="156"/>
    </row>
    <row r="545" spans="1:42" s="142" customFormat="1" ht="18" customHeight="1">
      <c r="A545" s="29"/>
      <c r="B545" s="262">
        <v>31</v>
      </c>
      <c r="C545" s="263">
        <f>'S1'!C35</f>
        <v>31</v>
      </c>
      <c r="D545" s="266" t="str">
        <f>Ave!C35</f>
        <v>አይመን አብዱ ሰኢድ</v>
      </c>
      <c r="E545" s="262" t="str">
        <f>'S1'!E35</f>
        <v>M</v>
      </c>
      <c r="F545" s="262">
        <f>'S1'!F35</f>
        <v>7</v>
      </c>
      <c r="G545" s="136" t="s">
        <v>88</v>
      </c>
      <c r="H545" s="136">
        <f>'S1'!G35</f>
        <v>88</v>
      </c>
      <c r="I545" s="136">
        <f>'S1'!H35</f>
        <v>86</v>
      </c>
      <c r="J545" s="136">
        <f>'S1'!I35</f>
        <v>95</v>
      </c>
      <c r="K545" s="136">
        <f>'S1'!J35</f>
        <v>76</v>
      </c>
      <c r="L545" s="136">
        <f>'S1'!K35</f>
        <v>89</v>
      </c>
      <c r="M545" s="136">
        <f>'S1'!L35</f>
        <v>83</v>
      </c>
      <c r="N545" s="136">
        <f>'S1'!M35</f>
        <v>88</v>
      </c>
      <c r="O545" s="136">
        <f>'S1'!N35</f>
        <v>65</v>
      </c>
      <c r="P545" s="136">
        <f>'S1'!P35</f>
        <v>670</v>
      </c>
      <c r="Q545" s="136">
        <f>'S1'!Q35</f>
        <v>83.75</v>
      </c>
      <c r="R545" s="136">
        <f>'S1'!R35</f>
        <v>15</v>
      </c>
      <c r="S545" s="269" t="str">
        <f>Ave!Q35</f>
        <v>ተዛውሯል</v>
      </c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  <c r="AE545" s="29"/>
      <c r="AF545" s="29"/>
      <c r="AG545" s="29"/>
      <c r="AH545" s="29"/>
      <c r="AI545" s="29"/>
      <c r="AJ545" s="29"/>
      <c r="AK545" s="29"/>
      <c r="AL545" s="145"/>
      <c r="AM545" s="145"/>
      <c r="AN545" s="145"/>
      <c r="AO545" s="145"/>
      <c r="AP545" s="145"/>
    </row>
    <row r="546" spans="1:42" s="142" customFormat="1" ht="18" customHeight="1">
      <c r="A546" s="29"/>
      <c r="B546" s="262"/>
      <c r="C546" s="264"/>
      <c r="D546" s="267"/>
      <c r="E546" s="262"/>
      <c r="F546" s="262"/>
      <c r="G546" s="136" t="s">
        <v>89</v>
      </c>
      <c r="H546" s="136">
        <f>'S2'!G35</f>
        <v>73</v>
      </c>
      <c r="I546" s="136">
        <f>'S2'!H35</f>
        <v>71</v>
      </c>
      <c r="J546" s="136">
        <f>'S2'!I35</f>
        <v>89</v>
      </c>
      <c r="K546" s="136">
        <f>'S2'!J35</f>
        <v>72</v>
      </c>
      <c r="L546" s="136">
        <f>'S2'!K35</f>
        <v>88</v>
      </c>
      <c r="M546" s="136">
        <f>'S2'!L35</f>
        <v>68</v>
      </c>
      <c r="N546" s="136">
        <f>'S2'!M35</f>
        <v>80</v>
      </c>
      <c r="O546" s="136">
        <f>'S2'!N35</f>
        <v>68</v>
      </c>
      <c r="P546" s="136">
        <f>'S2'!P35</f>
        <v>609</v>
      </c>
      <c r="Q546" s="136">
        <f>'S2'!Q35</f>
        <v>76.125</v>
      </c>
      <c r="R546" s="136">
        <f>'S2'!R35</f>
        <v>17</v>
      </c>
      <c r="S546" s="269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  <c r="AE546" s="29"/>
      <c r="AF546" s="29"/>
      <c r="AG546" s="29"/>
      <c r="AH546" s="29"/>
      <c r="AI546" s="29"/>
      <c r="AJ546" s="29"/>
      <c r="AK546" s="29"/>
      <c r="AL546" s="145"/>
      <c r="AM546" s="145"/>
      <c r="AN546" s="145"/>
      <c r="AO546" s="145"/>
      <c r="AP546" s="145"/>
    </row>
    <row r="547" spans="1:42" s="142" customFormat="1" ht="18" customHeight="1">
      <c r="A547" s="29"/>
      <c r="B547" s="262"/>
      <c r="C547" s="265"/>
      <c r="D547" s="268"/>
      <c r="E547" s="262"/>
      <c r="F547" s="262"/>
      <c r="G547" s="136" t="s">
        <v>18</v>
      </c>
      <c r="H547" s="136">
        <f>Ave!F35</f>
        <v>80.5</v>
      </c>
      <c r="I547" s="136">
        <f>Ave!G35</f>
        <v>78.5</v>
      </c>
      <c r="J547" s="136">
        <f>Ave!H35</f>
        <v>92</v>
      </c>
      <c r="K547" s="136">
        <f>Ave!I35</f>
        <v>74</v>
      </c>
      <c r="L547" s="136">
        <f>Ave!J35</f>
        <v>88.5</v>
      </c>
      <c r="M547" s="136">
        <f>Ave!K35</f>
        <v>75.5</v>
      </c>
      <c r="N547" s="136">
        <f>Ave!L35</f>
        <v>84</v>
      </c>
      <c r="O547" s="136">
        <f>Ave!M35</f>
        <v>66.5</v>
      </c>
      <c r="P547" s="136">
        <f>Ave!N35</f>
        <v>639.5</v>
      </c>
      <c r="Q547" s="136">
        <f>Ave!O35</f>
        <v>79.9375</v>
      </c>
      <c r="R547" s="136">
        <f>Ave!P35</f>
        <v>17</v>
      </c>
      <c r="S547" s="269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  <c r="AE547" s="29"/>
      <c r="AF547" s="29"/>
      <c r="AG547" s="29"/>
      <c r="AH547" s="29"/>
      <c r="AI547" s="29"/>
      <c r="AJ547" s="29"/>
      <c r="AK547" s="29"/>
      <c r="AL547" s="145"/>
      <c r="AM547" s="145"/>
      <c r="AN547" s="145"/>
      <c r="AO547" s="145"/>
      <c r="AP547" s="145"/>
    </row>
    <row r="548" spans="1:42" s="1" customFormat="1" ht="15" customHeight="1"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1"/>
      <c r="T548" s="41"/>
      <c r="U548" s="152"/>
      <c r="V548" s="153"/>
    </row>
    <row r="549" spans="1:42" s="1" customFormat="1" ht="15" customHeight="1">
      <c r="B549" s="242" t="s">
        <v>71</v>
      </c>
      <c r="C549" s="242"/>
      <c r="D549" s="242"/>
      <c r="E549" s="242"/>
      <c r="F549" s="233" t="s">
        <v>72</v>
      </c>
      <c r="G549" s="233"/>
      <c r="H549" s="233"/>
      <c r="I549" s="233"/>
      <c r="J549" s="233"/>
      <c r="K549" s="233"/>
      <c r="L549" s="233"/>
      <c r="M549" s="233"/>
      <c r="N549" s="234" t="s">
        <v>73</v>
      </c>
      <c r="O549" s="234"/>
      <c r="P549" s="234"/>
      <c r="Q549" s="234"/>
      <c r="R549" s="234"/>
      <c r="S549" s="234"/>
      <c r="T549" s="234"/>
      <c r="U549" s="234"/>
      <c r="V549" s="234"/>
    </row>
    <row r="550" spans="1:42" s="1" customFormat="1" ht="15" customHeight="1">
      <c r="B550" s="233" t="s">
        <v>74</v>
      </c>
      <c r="C550" s="233"/>
      <c r="D550" s="233"/>
      <c r="E550" s="233"/>
      <c r="F550" s="233"/>
      <c r="G550" s="233"/>
      <c r="H550" s="233"/>
      <c r="I550" s="233"/>
      <c r="J550" s="233"/>
      <c r="K550" s="233"/>
      <c r="L550" s="233"/>
      <c r="M550" s="233"/>
      <c r="N550" s="49" t="s">
        <v>79</v>
      </c>
      <c r="O550" s="49"/>
      <c r="P550" s="49"/>
      <c r="Q550" s="49"/>
      <c r="R550" s="49"/>
      <c r="S550" s="49"/>
      <c r="T550" s="49"/>
      <c r="U550" s="49"/>
      <c r="V550" s="49"/>
    </row>
    <row r="551" spans="1:42" s="1" customFormat="1" ht="15" customHeight="1">
      <c r="B551" s="233" t="s">
        <v>74</v>
      </c>
      <c r="C551" s="233"/>
      <c r="D551" s="233"/>
      <c r="E551" s="233"/>
      <c r="F551" s="233"/>
      <c r="G551" s="233"/>
      <c r="H551" s="233"/>
      <c r="I551" s="233"/>
      <c r="J551" s="233"/>
      <c r="K551" s="233"/>
      <c r="L551" s="233"/>
      <c r="M551" s="233"/>
      <c r="N551" s="41"/>
      <c r="O551" s="41"/>
      <c r="P551" s="41"/>
      <c r="Q551" s="41"/>
      <c r="R551" s="41"/>
      <c r="S551" s="41"/>
      <c r="T551" s="41"/>
      <c r="U551" s="152"/>
      <c r="V551" s="153"/>
    </row>
    <row r="552" spans="1:42" s="1" customFormat="1" ht="15" customHeight="1"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234" t="s">
        <v>75</v>
      </c>
      <c r="O552" s="234"/>
      <c r="P552" s="234"/>
      <c r="Q552" s="234"/>
      <c r="R552" s="234"/>
      <c r="S552" s="234"/>
      <c r="T552" s="234"/>
      <c r="U552" s="234"/>
      <c r="V552" s="234"/>
    </row>
    <row r="553" spans="1:42" s="1" customFormat="1" ht="15" customHeight="1">
      <c r="B553" s="235" t="s">
        <v>76</v>
      </c>
      <c r="C553" s="235"/>
      <c r="D553" s="235"/>
      <c r="E553" s="235"/>
      <c r="F553" s="235"/>
      <c r="G553" s="235"/>
      <c r="H553" s="235"/>
      <c r="I553" s="235"/>
      <c r="J553" s="235"/>
      <c r="K553" s="235"/>
      <c r="L553" s="235"/>
      <c r="M553" s="235"/>
      <c r="N553" s="41"/>
      <c r="O553" s="41"/>
      <c r="P553" s="41"/>
      <c r="Q553" s="41"/>
      <c r="R553" s="41"/>
      <c r="S553" s="41"/>
      <c r="T553" s="41"/>
      <c r="U553" s="152"/>
      <c r="V553" s="153"/>
    </row>
    <row r="554" spans="1:42" s="1" customFormat="1" ht="15" customHeight="1"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152"/>
      <c r="V554" s="153"/>
    </row>
    <row r="555" spans="1:42" s="1" customFormat="1" ht="15" customHeight="1">
      <c r="B555" s="235" t="s">
        <v>77</v>
      </c>
      <c r="C555" s="235"/>
      <c r="D555" s="235"/>
      <c r="E555" s="235"/>
      <c r="F555" s="235"/>
      <c r="G555" s="235"/>
      <c r="H555" s="235"/>
      <c r="I555" s="235"/>
      <c r="J555" s="235"/>
      <c r="K555" s="235"/>
      <c r="L555" s="235"/>
      <c r="M555" s="235"/>
      <c r="N555" s="41"/>
      <c r="O555" s="41"/>
      <c r="P555" s="41"/>
      <c r="Q555" s="41"/>
      <c r="R555" s="41"/>
      <c r="S555" s="41"/>
      <c r="T555" s="41"/>
      <c r="U555" s="152"/>
      <c r="V555" s="153"/>
    </row>
    <row r="556" spans="1:42" s="1" customFormat="1" ht="15" customHeight="1"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1"/>
      <c r="O556" s="41"/>
      <c r="P556" s="41"/>
      <c r="Q556" s="41"/>
      <c r="R556" s="41"/>
      <c r="S556" s="41"/>
      <c r="T556" s="41"/>
      <c r="U556" s="152"/>
      <c r="V556" s="153"/>
    </row>
    <row r="557" spans="1:42" s="1" customFormat="1" ht="15" customHeight="1"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1"/>
      <c r="O557" s="41"/>
      <c r="P557" s="41"/>
      <c r="Q557" s="41"/>
      <c r="R557" s="41"/>
      <c r="S557" s="41"/>
      <c r="T557" s="41"/>
      <c r="U557" s="152"/>
      <c r="V557" s="153"/>
    </row>
    <row r="558" spans="1:42" s="1" customFormat="1" ht="15" customHeight="1"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1"/>
      <c r="O558" s="41"/>
      <c r="P558" s="41"/>
      <c r="Q558" s="41"/>
      <c r="R558" s="41"/>
      <c r="S558" s="41"/>
      <c r="T558" s="41"/>
      <c r="U558" s="152"/>
      <c r="V558" s="153"/>
    </row>
    <row r="559" spans="1:42" s="1" customFormat="1" ht="15" customHeight="1"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1"/>
      <c r="O559" s="41"/>
      <c r="P559" s="41"/>
      <c r="Q559" s="41"/>
      <c r="R559" s="41"/>
      <c r="S559" s="41"/>
      <c r="T559" s="41"/>
      <c r="U559" s="152"/>
      <c r="V559" s="153"/>
    </row>
    <row r="560" spans="1:42" s="46" customFormat="1" ht="15" customHeight="1">
      <c r="B560" s="47"/>
      <c r="C560" s="47"/>
      <c r="D560" s="48" t="s">
        <v>20</v>
      </c>
      <c r="E560" s="46" t="s">
        <v>78</v>
      </c>
      <c r="M560" s="46" t="s">
        <v>53</v>
      </c>
      <c r="V560" s="154"/>
    </row>
    <row r="561" spans="1:42" s="46" customFormat="1" ht="15" customHeight="1">
      <c r="B561" s="47"/>
      <c r="C561" s="47"/>
      <c r="D561" s="48"/>
      <c r="E561" s="50"/>
      <c r="F561" s="50"/>
      <c r="G561" s="50"/>
      <c r="H561" s="50" t="s">
        <v>22</v>
      </c>
      <c r="I561" s="50"/>
      <c r="J561" s="50"/>
      <c r="K561" s="46" t="s">
        <v>23</v>
      </c>
      <c r="V561" s="154"/>
    </row>
    <row r="562" spans="1:42" s="140" customFormat="1" ht="18" customHeight="1">
      <c r="B562" s="239" t="s">
        <v>0</v>
      </c>
      <c r="C562" s="137"/>
      <c r="D562" s="239" t="s">
        <v>1</v>
      </c>
      <c r="E562" s="239" t="s">
        <v>2</v>
      </c>
      <c r="F562" s="239" t="s">
        <v>3</v>
      </c>
      <c r="G562" s="239" t="s">
        <v>17</v>
      </c>
      <c r="H562" s="236" t="s">
        <v>4</v>
      </c>
      <c r="I562" s="237"/>
      <c r="J562" s="237"/>
      <c r="K562" s="237"/>
      <c r="L562" s="237"/>
      <c r="M562" s="237"/>
      <c r="N562" s="237"/>
      <c r="O562" s="238"/>
      <c r="P562" s="239" t="s">
        <v>26</v>
      </c>
      <c r="Q562" s="239" t="s">
        <v>18</v>
      </c>
      <c r="R562" s="239" t="s">
        <v>6</v>
      </c>
      <c r="S562" s="241" t="s">
        <v>16</v>
      </c>
      <c r="T562" s="155"/>
      <c r="U562" s="155"/>
      <c r="V562" s="156"/>
    </row>
    <row r="563" spans="1:42" s="140" customFormat="1" ht="18" customHeight="1">
      <c r="B563" s="240"/>
      <c r="C563" s="137"/>
      <c r="D563" s="240"/>
      <c r="E563" s="240"/>
      <c r="F563" s="240"/>
      <c r="G563" s="240"/>
      <c r="H563" s="136" t="s">
        <v>93</v>
      </c>
      <c r="I563" s="136" t="s">
        <v>94</v>
      </c>
      <c r="J563" s="136" t="s">
        <v>95</v>
      </c>
      <c r="K563" s="136" t="s">
        <v>10</v>
      </c>
      <c r="L563" s="136" t="s">
        <v>80</v>
      </c>
      <c r="M563" s="136" t="s">
        <v>96</v>
      </c>
      <c r="N563" s="136" t="s">
        <v>12</v>
      </c>
      <c r="O563" s="136" t="s">
        <v>11</v>
      </c>
      <c r="P563" s="240"/>
      <c r="Q563" s="240"/>
      <c r="R563" s="240"/>
      <c r="S563" s="241"/>
      <c r="T563" s="155"/>
      <c r="U563" s="155"/>
      <c r="V563" s="156"/>
    </row>
    <row r="564" spans="1:42" s="142" customFormat="1" ht="18" customHeight="1">
      <c r="A564" s="29"/>
      <c r="B564" s="262">
        <v>32</v>
      </c>
      <c r="C564" s="263">
        <f>'S1'!C36</f>
        <v>32</v>
      </c>
      <c r="D564" s="266" t="str">
        <f>Ave!C36</f>
        <v>አጅላል ሙሀመድ ሰኢድ</v>
      </c>
      <c r="E564" s="262" t="str">
        <f>'S1'!E36</f>
        <v>F</v>
      </c>
      <c r="F564" s="262">
        <f>'S1'!F36</f>
        <v>7</v>
      </c>
      <c r="G564" s="136" t="s">
        <v>88</v>
      </c>
      <c r="H564" s="136">
        <f>'S1'!G36</f>
        <v>98</v>
      </c>
      <c r="I564" s="136">
        <f>'S1'!H36</f>
        <v>100</v>
      </c>
      <c r="J564" s="136">
        <f>'S1'!I36</f>
        <v>99</v>
      </c>
      <c r="K564" s="136">
        <f>'S1'!J36</f>
        <v>97</v>
      </c>
      <c r="L564" s="136">
        <f>'S1'!K36</f>
        <v>100</v>
      </c>
      <c r="M564" s="136">
        <f>'S1'!L36</f>
        <v>92</v>
      </c>
      <c r="N564" s="136">
        <f>'S1'!M36</f>
        <v>100</v>
      </c>
      <c r="O564" s="136">
        <f>'S1'!N36</f>
        <v>95</v>
      </c>
      <c r="P564" s="136">
        <f>'S1'!P36</f>
        <v>781</v>
      </c>
      <c r="Q564" s="136">
        <f>'S1'!Q36</f>
        <v>97.625</v>
      </c>
      <c r="R564" s="136">
        <f>'S1'!R36</f>
        <v>1</v>
      </c>
      <c r="S564" s="269" t="str">
        <f>Ave!Q36</f>
        <v>ተዛውራለች</v>
      </c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  <c r="AE564" s="29"/>
      <c r="AF564" s="29"/>
      <c r="AG564" s="29"/>
      <c r="AH564" s="29"/>
      <c r="AI564" s="29"/>
      <c r="AJ564" s="29"/>
      <c r="AK564" s="29"/>
      <c r="AL564" s="145"/>
      <c r="AM564" s="145"/>
      <c r="AN564" s="145"/>
      <c r="AO564" s="145"/>
      <c r="AP564" s="145"/>
    </row>
    <row r="565" spans="1:42" s="142" customFormat="1" ht="18" customHeight="1">
      <c r="A565" s="29"/>
      <c r="B565" s="262"/>
      <c r="C565" s="264"/>
      <c r="D565" s="267"/>
      <c r="E565" s="262"/>
      <c r="F565" s="262"/>
      <c r="G565" s="136" t="s">
        <v>89</v>
      </c>
      <c r="H565" s="136">
        <f>'S2'!G36</f>
        <v>95</v>
      </c>
      <c r="I565" s="136">
        <f>'S2'!H36</f>
        <v>100</v>
      </c>
      <c r="J565" s="136">
        <f>'S2'!I36</f>
        <v>98</v>
      </c>
      <c r="K565" s="136">
        <f>'S2'!J36</f>
        <v>98</v>
      </c>
      <c r="L565" s="136">
        <f>'S2'!K36</f>
        <v>97</v>
      </c>
      <c r="M565" s="136">
        <f>'S2'!L36</f>
        <v>97</v>
      </c>
      <c r="N565" s="136">
        <f>'S2'!M36</f>
        <v>99</v>
      </c>
      <c r="O565" s="136">
        <f>'S2'!N36</f>
        <v>100</v>
      </c>
      <c r="P565" s="136">
        <f>'S2'!P36</f>
        <v>784</v>
      </c>
      <c r="Q565" s="136">
        <f>'S2'!Q36</f>
        <v>98</v>
      </c>
      <c r="R565" s="136">
        <f>'S2'!R36</f>
        <v>2</v>
      </c>
      <c r="S565" s="26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  <c r="AE565" s="29"/>
      <c r="AF565" s="29"/>
      <c r="AG565" s="29"/>
      <c r="AH565" s="29"/>
      <c r="AI565" s="29"/>
      <c r="AJ565" s="29"/>
      <c r="AK565" s="29"/>
      <c r="AL565" s="145"/>
      <c r="AM565" s="145"/>
      <c r="AN565" s="145"/>
      <c r="AO565" s="145"/>
      <c r="AP565" s="145"/>
    </row>
    <row r="566" spans="1:42" s="142" customFormat="1" ht="18" customHeight="1">
      <c r="A566" s="29"/>
      <c r="B566" s="262"/>
      <c r="C566" s="265"/>
      <c r="D566" s="268"/>
      <c r="E566" s="262"/>
      <c r="F566" s="262"/>
      <c r="G566" s="136" t="s">
        <v>18</v>
      </c>
      <c r="H566" s="136">
        <f>Ave!F36</f>
        <v>96.5</v>
      </c>
      <c r="I566" s="136">
        <f>Ave!G36</f>
        <v>100</v>
      </c>
      <c r="J566" s="136">
        <f>Ave!H36</f>
        <v>98.5</v>
      </c>
      <c r="K566" s="136">
        <f>Ave!I36</f>
        <v>97.5</v>
      </c>
      <c r="L566" s="136">
        <f>Ave!J36</f>
        <v>98.5</v>
      </c>
      <c r="M566" s="136">
        <f>Ave!K36</f>
        <v>94.5</v>
      </c>
      <c r="N566" s="136">
        <f>Ave!L36</f>
        <v>99.5</v>
      </c>
      <c r="O566" s="136">
        <f>Ave!M36</f>
        <v>97.5</v>
      </c>
      <c r="P566" s="136">
        <f>Ave!N36</f>
        <v>782.5</v>
      </c>
      <c r="Q566" s="136">
        <f>Ave!O36</f>
        <v>97.8125</v>
      </c>
      <c r="R566" s="136">
        <f>Ave!P36</f>
        <v>1</v>
      </c>
      <c r="S566" s="269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  <c r="AE566" s="29"/>
      <c r="AF566" s="29"/>
      <c r="AG566" s="29"/>
      <c r="AH566" s="29"/>
      <c r="AI566" s="29"/>
      <c r="AJ566" s="29"/>
      <c r="AK566" s="29"/>
      <c r="AL566" s="145"/>
      <c r="AM566" s="145"/>
      <c r="AN566" s="145"/>
      <c r="AO566" s="145"/>
      <c r="AP566" s="145"/>
    </row>
    <row r="567" spans="1:42" s="1" customFormat="1" ht="15" customHeight="1"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1"/>
      <c r="T567" s="41"/>
      <c r="U567" s="152"/>
      <c r="V567" s="153"/>
    </row>
    <row r="568" spans="1:42" s="1" customFormat="1" ht="15" customHeight="1">
      <c r="B568" s="242" t="s">
        <v>71</v>
      </c>
      <c r="C568" s="242"/>
      <c r="D568" s="242"/>
      <c r="E568" s="242"/>
      <c r="F568" s="233" t="s">
        <v>72</v>
      </c>
      <c r="G568" s="233"/>
      <c r="H568" s="233"/>
      <c r="I568" s="233"/>
      <c r="J568" s="233"/>
      <c r="K568" s="233"/>
      <c r="L568" s="233"/>
      <c r="M568" s="233"/>
      <c r="N568" s="234" t="s">
        <v>73</v>
      </c>
      <c r="O568" s="234"/>
      <c r="P568" s="234"/>
      <c r="Q568" s="234"/>
      <c r="R568" s="234"/>
      <c r="S568" s="234"/>
      <c r="T568" s="234"/>
      <c r="U568" s="234"/>
      <c r="V568" s="234"/>
    </row>
    <row r="569" spans="1:42" s="1" customFormat="1" ht="15" customHeight="1">
      <c r="B569" s="233" t="s">
        <v>74</v>
      </c>
      <c r="C569" s="233"/>
      <c r="D569" s="233"/>
      <c r="E569" s="233"/>
      <c r="F569" s="233"/>
      <c r="G569" s="233"/>
      <c r="H569" s="233"/>
      <c r="I569" s="233"/>
      <c r="J569" s="233"/>
      <c r="K569" s="233"/>
      <c r="L569" s="233"/>
      <c r="M569" s="233"/>
      <c r="N569" s="49" t="s">
        <v>79</v>
      </c>
      <c r="O569" s="49"/>
      <c r="P569" s="49"/>
      <c r="Q569" s="49"/>
      <c r="R569" s="49"/>
      <c r="S569" s="49"/>
      <c r="T569" s="49"/>
      <c r="U569" s="49"/>
      <c r="V569" s="49"/>
    </row>
    <row r="570" spans="1:42" s="1" customFormat="1" ht="15" customHeight="1">
      <c r="B570" s="233" t="s">
        <v>74</v>
      </c>
      <c r="C570" s="233"/>
      <c r="D570" s="233"/>
      <c r="E570" s="233"/>
      <c r="F570" s="233"/>
      <c r="G570" s="233"/>
      <c r="H570" s="233"/>
      <c r="I570" s="233"/>
      <c r="J570" s="233"/>
      <c r="K570" s="233"/>
      <c r="L570" s="233"/>
      <c r="M570" s="233"/>
      <c r="N570" s="41"/>
      <c r="O570" s="41"/>
      <c r="P570" s="41"/>
      <c r="Q570" s="41"/>
      <c r="R570" s="41"/>
      <c r="S570" s="41"/>
      <c r="T570" s="41"/>
      <c r="U570" s="152"/>
      <c r="V570" s="153"/>
    </row>
    <row r="571" spans="1:42" s="1" customFormat="1" ht="15" customHeight="1"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234" t="s">
        <v>75</v>
      </c>
      <c r="O571" s="234"/>
      <c r="P571" s="234"/>
      <c r="Q571" s="234"/>
      <c r="R571" s="234"/>
      <c r="S571" s="234"/>
      <c r="T571" s="234"/>
      <c r="U571" s="234"/>
      <c r="V571" s="234"/>
    </row>
    <row r="572" spans="1:42" s="1" customFormat="1" ht="15" customHeight="1">
      <c r="B572" s="235" t="s">
        <v>76</v>
      </c>
      <c r="C572" s="235"/>
      <c r="D572" s="235"/>
      <c r="E572" s="235"/>
      <c r="F572" s="235"/>
      <c r="G572" s="235"/>
      <c r="H572" s="235"/>
      <c r="I572" s="235"/>
      <c r="J572" s="235"/>
      <c r="K572" s="235"/>
      <c r="L572" s="235"/>
      <c r="M572" s="235"/>
      <c r="N572" s="41"/>
      <c r="O572" s="41"/>
      <c r="P572" s="41"/>
      <c r="Q572" s="41"/>
      <c r="R572" s="41"/>
      <c r="S572" s="41"/>
      <c r="T572" s="41"/>
      <c r="U572" s="152"/>
      <c r="V572" s="153"/>
    </row>
    <row r="573" spans="1:42" s="1" customFormat="1" ht="15" customHeight="1"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152"/>
      <c r="V573" s="153"/>
    </row>
    <row r="574" spans="1:42" s="1" customFormat="1" ht="15" customHeight="1">
      <c r="B574" s="235" t="s">
        <v>77</v>
      </c>
      <c r="C574" s="235"/>
      <c r="D574" s="235"/>
      <c r="E574" s="235"/>
      <c r="F574" s="235"/>
      <c r="G574" s="235"/>
      <c r="H574" s="235"/>
      <c r="I574" s="235"/>
      <c r="J574" s="235"/>
      <c r="K574" s="235"/>
      <c r="L574" s="235"/>
      <c r="M574" s="235"/>
      <c r="N574" s="41"/>
      <c r="O574" s="41"/>
      <c r="P574" s="41"/>
      <c r="Q574" s="41"/>
      <c r="R574" s="41"/>
      <c r="S574" s="41"/>
      <c r="T574" s="41"/>
      <c r="U574" s="152"/>
      <c r="V574" s="153"/>
    </row>
    <row r="575" spans="1:42" s="1" customFormat="1" ht="15" customHeight="1"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1"/>
      <c r="O575" s="41"/>
      <c r="P575" s="41"/>
      <c r="Q575" s="41"/>
      <c r="R575" s="41"/>
      <c r="S575" s="41"/>
      <c r="T575" s="41"/>
      <c r="U575" s="152"/>
      <c r="V575" s="153"/>
    </row>
    <row r="576" spans="1:42" s="1" customFormat="1" ht="15" customHeight="1"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1"/>
      <c r="O576" s="41"/>
      <c r="P576" s="41"/>
      <c r="Q576" s="41"/>
      <c r="R576" s="41"/>
      <c r="S576" s="41"/>
      <c r="T576" s="41"/>
      <c r="U576" s="152"/>
      <c r="V576" s="153"/>
    </row>
    <row r="577" spans="1:42" s="46" customFormat="1" ht="15" customHeight="1">
      <c r="B577" s="47"/>
      <c r="C577" s="47"/>
      <c r="D577" s="48" t="s">
        <v>20</v>
      </c>
      <c r="E577" s="46" t="s">
        <v>78</v>
      </c>
      <c r="M577" s="46" t="s">
        <v>53</v>
      </c>
      <c r="V577" s="154"/>
    </row>
    <row r="578" spans="1:42" s="46" customFormat="1" ht="15" customHeight="1">
      <c r="B578" s="47"/>
      <c r="C578" s="47"/>
      <c r="D578" s="48"/>
      <c r="E578" s="50"/>
      <c r="F578" s="50"/>
      <c r="G578" s="50"/>
      <c r="H578" s="50" t="s">
        <v>22</v>
      </c>
      <c r="I578" s="50"/>
      <c r="J578" s="50"/>
      <c r="K578" s="46" t="s">
        <v>23</v>
      </c>
      <c r="V578" s="154"/>
    </row>
    <row r="579" spans="1:42" s="140" customFormat="1" ht="18" customHeight="1">
      <c r="B579" s="239" t="s">
        <v>0</v>
      </c>
      <c r="C579" s="137"/>
      <c r="D579" s="239" t="s">
        <v>1</v>
      </c>
      <c r="E579" s="239" t="s">
        <v>2</v>
      </c>
      <c r="F579" s="239" t="s">
        <v>3</v>
      </c>
      <c r="G579" s="239" t="s">
        <v>17</v>
      </c>
      <c r="H579" s="236" t="s">
        <v>4</v>
      </c>
      <c r="I579" s="237"/>
      <c r="J579" s="237"/>
      <c r="K579" s="237"/>
      <c r="L579" s="237"/>
      <c r="M579" s="237"/>
      <c r="N579" s="237"/>
      <c r="O579" s="238"/>
      <c r="P579" s="239" t="s">
        <v>26</v>
      </c>
      <c r="Q579" s="239" t="s">
        <v>18</v>
      </c>
      <c r="R579" s="239" t="s">
        <v>6</v>
      </c>
      <c r="S579" s="241" t="s">
        <v>16</v>
      </c>
      <c r="T579" s="155"/>
      <c r="U579" s="155"/>
      <c r="V579" s="156"/>
    </row>
    <row r="580" spans="1:42" s="140" customFormat="1" ht="18" customHeight="1">
      <c r="B580" s="240"/>
      <c r="C580" s="137"/>
      <c r="D580" s="240"/>
      <c r="E580" s="240"/>
      <c r="F580" s="240"/>
      <c r="G580" s="240"/>
      <c r="H580" s="136" t="s">
        <v>93</v>
      </c>
      <c r="I580" s="136" t="s">
        <v>94</v>
      </c>
      <c r="J580" s="136" t="s">
        <v>95</v>
      </c>
      <c r="K580" s="136" t="s">
        <v>10</v>
      </c>
      <c r="L580" s="136" t="s">
        <v>80</v>
      </c>
      <c r="M580" s="136" t="s">
        <v>96</v>
      </c>
      <c r="N580" s="136" t="s">
        <v>12</v>
      </c>
      <c r="O580" s="136" t="s">
        <v>11</v>
      </c>
      <c r="P580" s="240"/>
      <c r="Q580" s="240"/>
      <c r="R580" s="240"/>
      <c r="S580" s="241"/>
      <c r="T580" s="155"/>
      <c r="U580" s="155"/>
      <c r="V580" s="156"/>
    </row>
    <row r="581" spans="1:42" s="142" customFormat="1" ht="18" customHeight="1">
      <c r="A581" s="29"/>
      <c r="B581" s="262">
        <v>33</v>
      </c>
      <c r="C581" s="263">
        <f>'S1'!C37</f>
        <v>33</v>
      </c>
      <c r="D581" s="266" t="str">
        <f>Ave!C37</f>
        <v>አፊያ ሙሀመድ መኮነን</v>
      </c>
      <c r="E581" s="262" t="str">
        <f>'S1'!E37</f>
        <v>F</v>
      </c>
      <c r="F581" s="262">
        <f>'S1'!F37</f>
        <v>7</v>
      </c>
      <c r="G581" s="136" t="s">
        <v>88</v>
      </c>
      <c r="H581" s="136">
        <f>'S1'!G37</f>
        <v>41</v>
      </c>
      <c r="I581" s="136">
        <f>'S1'!H37</f>
        <v>65</v>
      </c>
      <c r="J581" s="136">
        <f>'S1'!I37</f>
        <v>54</v>
      </c>
      <c r="K581" s="136">
        <f>'S1'!J37</f>
        <v>57</v>
      </c>
      <c r="L581" s="136">
        <f>'S1'!K37</f>
        <v>51</v>
      </c>
      <c r="M581" s="136">
        <f>'S1'!L37</f>
        <v>53</v>
      </c>
      <c r="N581" s="136">
        <f>'S1'!M37</f>
        <v>74</v>
      </c>
      <c r="O581" s="136">
        <f>'S1'!N37</f>
        <v>75</v>
      </c>
      <c r="P581" s="136">
        <f>'S1'!P37</f>
        <v>470</v>
      </c>
      <c r="Q581" s="136">
        <f>'S1'!Q37</f>
        <v>58.75</v>
      </c>
      <c r="R581" s="136">
        <f>'S1'!R37</f>
        <v>48</v>
      </c>
      <c r="S581" s="269" t="str">
        <f>Ave!Q37</f>
        <v>ተዛውራለች</v>
      </c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  <c r="AE581" s="29"/>
      <c r="AF581" s="29"/>
      <c r="AG581" s="29"/>
      <c r="AH581" s="29"/>
      <c r="AI581" s="29"/>
      <c r="AJ581" s="29"/>
      <c r="AK581" s="29"/>
      <c r="AL581" s="145"/>
      <c r="AM581" s="145"/>
      <c r="AN581" s="145"/>
      <c r="AO581" s="145"/>
      <c r="AP581" s="145"/>
    </row>
    <row r="582" spans="1:42" s="142" customFormat="1" ht="18" customHeight="1">
      <c r="A582" s="29"/>
      <c r="B582" s="262"/>
      <c r="C582" s="264"/>
      <c r="D582" s="267"/>
      <c r="E582" s="262"/>
      <c r="F582" s="262"/>
      <c r="G582" s="136" t="s">
        <v>89</v>
      </c>
      <c r="H582" s="136">
        <f>'S2'!G37</f>
        <v>48</v>
      </c>
      <c r="I582" s="136">
        <f>'S2'!H37</f>
        <v>53</v>
      </c>
      <c r="J582" s="136">
        <f>'S2'!I37</f>
        <v>67</v>
      </c>
      <c r="K582" s="136">
        <f>'S2'!J37</f>
        <v>55</v>
      </c>
      <c r="L582" s="136">
        <f>'S2'!K37</f>
        <v>73</v>
      </c>
      <c r="M582" s="136">
        <f>'S2'!L37</f>
        <v>65</v>
      </c>
      <c r="N582" s="136">
        <f>'S2'!M37</f>
        <v>86</v>
      </c>
      <c r="O582" s="136">
        <f>'S2'!N37</f>
        <v>73</v>
      </c>
      <c r="P582" s="136">
        <f>'S2'!P37</f>
        <v>520</v>
      </c>
      <c r="Q582" s="136">
        <f>'S2'!Q37</f>
        <v>65</v>
      </c>
      <c r="R582" s="136">
        <f>'S2'!R37</f>
        <v>35</v>
      </c>
      <c r="S582" s="26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  <c r="AE582" s="29"/>
      <c r="AF582" s="29"/>
      <c r="AG582" s="29"/>
      <c r="AH582" s="29"/>
      <c r="AI582" s="29"/>
      <c r="AJ582" s="29"/>
      <c r="AK582" s="29"/>
      <c r="AL582" s="145"/>
      <c r="AM582" s="145"/>
      <c r="AN582" s="145"/>
      <c r="AO582" s="145"/>
      <c r="AP582" s="145"/>
    </row>
    <row r="583" spans="1:42" s="142" customFormat="1" ht="18" customHeight="1">
      <c r="A583" s="29"/>
      <c r="B583" s="262"/>
      <c r="C583" s="265"/>
      <c r="D583" s="268"/>
      <c r="E583" s="262"/>
      <c r="F583" s="262"/>
      <c r="G583" s="136" t="s">
        <v>18</v>
      </c>
      <c r="H583" s="136">
        <f>Ave!F37</f>
        <v>44.5</v>
      </c>
      <c r="I583" s="136">
        <f>Ave!G37</f>
        <v>59</v>
      </c>
      <c r="J583" s="136">
        <f>Ave!H37</f>
        <v>60.5</v>
      </c>
      <c r="K583" s="136">
        <f>Ave!I37</f>
        <v>56</v>
      </c>
      <c r="L583" s="136">
        <f>Ave!J37</f>
        <v>62</v>
      </c>
      <c r="M583" s="136">
        <f>Ave!K37</f>
        <v>59</v>
      </c>
      <c r="N583" s="136">
        <f>Ave!L37</f>
        <v>80</v>
      </c>
      <c r="O583" s="136">
        <f>Ave!M37</f>
        <v>74</v>
      </c>
      <c r="P583" s="136">
        <f>Ave!N37</f>
        <v>495</v>
      </c>
      <c r="Q583" s="136">
        <f>Ave!O37</f>
        <v>61.875</v>
      </c>
      <c r="R583" s="136">
        <f>Ave!P37</f>
        <v>43</v>
      </c>
      <c r="S583" s="26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  <c r="AE583" s="29"/>
      <c r="AF583" s="29"/>
      <c r="AG583" s="29"/>
      <c r="AH583" s="29"/>
      <c r="AI583" s="29"/>
      <c r="AJ583" s="29"/>
      <c r="AK583" s="29"/>
      <c r="AL583" s="145"/>
      <c r="AM583" s="145"/>
      <c r="AN583" s="145"/>
      <c r="AO583" s="145"/>
      <c r="AP583" s="145"/>
    </row>
    <row r="584" spans="1:42" s="1" customFormat="1" ht="15" customHeight="1"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1"/>
      <c r="T584" s="41"/>
      <c r="U584" s="152"/>
      <c r="V584" s="153"/>
    </row>
    <row r="585" spans="1:42" s="1" customFormat="1" ht="15" customHeight="1">
      <c r="B585" s="242" t="s">
        <v>71</v>
      </c>
      <c r="C585" s="242"/>
      <c r="D585" s="242"/>
      <c r="E585" s="242"/>
      <c r="F585" s="233" t="s">
        <v>72</v>
      </c>
      <c r="G585" s="233"/>
      <c r="H585" s="233"/>
      <c r="I585" s="233"/>
      <c r="J585" s="233"/>
      <c r="K585" s="233"/>
      <c r="L585" s="233"/>
      <c r="M585" s="233"/>
      <c r="N585" s="234" t="s">
        <v>73</v>
      </c>
      <c r="O585" s="234"/>
      <c r="P585" s="234"/>
      <c r="Q585" s="234"/>
      <c r="R585" s="234"/>
      <c r="S585" s="234"/>
      <c r="T585" s="234"/>
      <c r="U585" s="234"/>
      <c r="V585" s="234"/>
    </row>
    <row r="586" spans="1:42" s="1" customFormat="1" ht="15" customHeight="1">
      <c r="B586" s="233" t="s">
        <v>74</v>
      </c>
      <c r="C586" s="233"/>
      <c r="D586" s="233"/>
      <c r="E586" s="233"/>
      <c r="F586" s="233"/>
      <c r="G586" s="233"/>
      <c r="H586" s="233"/>
      <c r="I586" s="233"/>
      <c r="J586" s="233"/>
      <c r="K586" s="233"/>
      <c r="L586" s="233"/>
      <c r="M586" s="233"/>
      <c r="N586" s="49" t="s">
        <v>79</v>
      </c>
      <c r="O586" s="49"/>
      <c r="P586" s="49"/>
      <c r="Q586" s="49"/>
      <c r="R586" s="49"/>
      <c r="S586" s="49"/>
      <c r="T586" s="49"/>
      <c r="U586" s="49"/>
      <c r="V586" s="49"/>
    </row>
    <row r="587" spans="1:42" s="1" customFormat="1" ht="15" customHeight="1">
      <c r="B587" s="233" t="s">
        <v>74</v>
      </c>
      <c r="C587" s="233"/>
      <c r="D587" s="233"/>
      <c r="E587" s="233"/>
      <c r="F587" s="233"/>
      <c r="G587" s="233"/>
      <c r="H587" s="233"/>
      <c r="I587" s="233"/>
      <c r="J587" s="233"/>
      <c r="K587" s="233"/>
      <c r="L587" s="233"/>
      <c r="M587" s="233"/>
      <c r="N587" s="41"/>
      <c r="O587" s="41"/>
      <c r="P587" s="41"/>
      <c r="Q587" s="41"/>
      <c r="R587" s="41"/>
      <c r="S587" s="41"/>
      <c r="T587" s="41"/>
      <c r="U587" s="152"/>
      <c r="V587" s="153"/>
    </row>
    <row r="588" spans="1:42" s="1" customFormat="1" ht="15" customHeight="1"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234" t="s">
        <v>75</v>
      </c>
      <c r="O588" s="234"/>
      <c r="P588" s="234"/>
      <c r="Q588" s="234"/>
      <c r="R588" s="234"/>
      <c r="S588" s="234"/>
      <c r="T588" s="234"/>
      <c r="U588" s="234"/>
      <c r="V588" s="234"/>
    </row>
    <row r="589" spans="1:42" s="1" customFormat="1" ht="15" customHeight="1">
      <c r="B589" s="235" t="s">
        <v>76</v>
      </c>
      <c r="C589" s="235"/>
      <c r="D589" s="235"/>
      <c r="E589" s="235"/>
      <c r="F589" s="235"/>
      <c r="G589" s="235"/>
      <c r="H589" s="235"/>
      <c r="I589" s="235"/>
      <c r="J589" s="235"/>
      <c r="K589" s="235"/>
      <c r="L589" s="235"/>
      <c r="M589" s="235"/>
      <c r="N589" s="41"/>
      <c r="O589" s="41"/>
      <c r="P589" s="41"/>
      <c r="Q589" s="41"/>
      <c r="R589" s="41"/>
      <c r="S589" s="41"/>
      <c r="T589" s="41"/>
      <c r="U589" s="152"/>
      <c r="V589" s="153"/>
    </row>
    <row r="590" spans="1:42" s="1" customFormat="1" ht="15" customHeight="1"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152"/>
      <c r="V590" s="153"/>
    </row>
    <row r="591" spans="1:42" s="1" customFormat="1" ht="15" customHeight="1">
      <c r="B591" s="235" t="s">
        <v>77</v>
      </c>
      <c r="C591" s="235"/>
      <c r="D591" s="235"/>
      <c r="E591" s="235"/>
      <c r="F591" s="235"/>
      <c r="G591" s="235"/>
      <c r="H591" s="235"/>
      <c r="I591" s="235"/>
      <c r="J591" s="235"/>
      <c r="K591" s="235"/>
      <c r="L591" s="235"/>
      <c r="M591" s="235"/>
      <c r="N591" s="41"/>
      <c r="O591" s="41"/>
      <c r="P591" s="41"/>
      <c r="Q591" s="41"/>
      <c r="R591" s="41"/>
      <c r="S591" s="41"/>
      <c r="T591" s="41"/>
      <c r="U591" s="152"/>
      <c r="V591" s="153"/>
    </row>
    <row r="592" spans="1:42" s="1" customFormat="1" ht="15" customHeight="1"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1"/>
      <c r="O592" s="41"/>
      <c r="P592" s="41"/>
      <c r="Q592" s="41"/>
      <c r="R592" s="41"/>
      <c r="S592" s="41"/>
      <c r="T592" s="41"/>
      <c r="U592" s="152"/>
      <c r="V592" s="153"/>
    </row>
    <row r="593" spans="1:42" s="1" customFormat="1" ht="15" customHeight="1"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1"/>
      <c r="O593" s="41"/>
      <c r="P593" s="41"/>
      <c r="Q593" s="41"/>
      <c r="R593" s="41"/>
      <c r="S593" s="41"/>
      <c r="T593" s="41"/>
      <c r="U593" s="152"/>
      <c r="V593" s="153"/>
    </row>
    <row r="594" spans="1:42" s="1" customFormat="1" ht="15" customHeight="1"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1"/>
      <c r="O594" s="41"/>
      <c r="P594" s="41"/>
      <c r="Q594" s="41"/>
      <c r="R594" s="41"/>
      <c r="S594" s="41"/>
      <c r="T594" s="41"/>
      <c r="U594" s="152"/>
      <c r="V594" s="153"/>
    </row>
    <row r="595" spans="1:42" s="1" customFormat="1" ht="15" customHeight="1"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1"/>
      <c r="O595" s="41"/>
      <c r="P595" s="41"/>
      <c r="Q595" s="41"/>
      <c r="R595" s="41"/>
      <c r="S595" s="41"/>
      <c r="T595" s="41"/>
      <c r="U595" s="152"/>
      <c r="V595" s="153"/>
    </row>
    <row r="596" spans="1:42" s="46" customFormat="1" ht="15" customHeight="1">
      <c r="B596" s="47"/>
      <c r="C596" s="47"/>
      <c r="D596" s="48" t="s">
        <v>20</v>
      </c>
      <c r="E596" s="46" t="s">
        <v>78</v>
      </c>
      <c r="M596" s="46" t="s">
        <v>53</v>
      </c>
      <c r="V596" s="154"/>
    </row>
    <row r="597" spans="1:42" s="46" customFormat="1" ht="15" customHeight="1">
      <c r="B597" s="47"/>
      <c r="C597" s="47"/>
      <c r="D597" s="48"/>
      <c r="E597" s="50"/>
      <c r="F597" s="50"/>
      <c r="G597" s="50"/>
      <c r="H597" s="50" t="s">
        <v>22</v>
      </c>
      <c r="I597" s="50"/>
      <c r="J597" s="50"/>
      <c r="K597" s="46" t="s">
        <v>23</v>
      </c>
      <c r="V597" s="154"/>
    </row>
    <row r="598" spans="1:42" s="140" customFormat="1" ht="18" customHeight="1">
      <c r="B598" s="239" t="s">
        <v>0</v>
      </c>
      <c r="C598" s="137"/>
      <c r="D598" s="239" t="s">
        <v>1</v>
      </c>
      <c r="E598" s="239" t="s">
        <v>2</v>
      </c>
      <c r="F598" s="239" t="s">
        <v>3</v>
      </c>
      <c r="G598" s="239" t="s">
        <v>17</v>
      </c>
      <c r="H598" s="236" t="s">
        <v>4</v>
      </c>
      <c r="I598" s="237"/>
      <c r="J598" s="237"/>
      <c r="K598" s="237"/>
      <c r="L598" s="237"/>
      <c r="M598" s="237"/>
      <c r="N598" s="237"/>
      <c r="O598" s="238"/>
      <c r="P598" s="239" t="s">
        <v>26</v>
      </c>
      <c r="Q598" s="239" t="s">
        <v>18</v>
      </c>
      <c r="R598" s="239" t="s">
        <v>6</v>
      </c>
      <c r="S598" s="241" t="s">
        <v>16</v>
      </c>
      <c r="T598" s="155"/>
      <c r="U598" s="155"/>
      <c r="V598" s="156"/>
    </row>
    <row r="599" spans="1:42" s="140" customFormat="1" ht="18" customHeight="1">
      <c r="B599" s="240"/>
      <c r="C599" s="137"/>
      <c r="D599" s="240"/>
      <c r="E599" s="240"/>
      <c r="F599" s="240"/>
      <c r="G599" s="240"/>
      <c r="H599" s="136" t="s">
        <v>93</v>
      </c>
      <c r="I599" s="136" t="s">
        <v>94</v>
      </c>
      <c r="J599" s="136" t="s">
        <v>95</v>
      </c>
      <c r="K599" s="136" t="s">
        <v>10</v>
      </c>
      <c r="L599" s="136" t="s">
        <v>80</v>
      </c>
      <c r="M599" s="136" t="s">
        <v>96</v>
      </c>
      <c r="N599" s="136" t="s">
        <v>12</v>
      </c>
      <c r="O599" s="136" t="s">
        <v>11</v>
      </c>
      <c r="P599" s="240"/>
      <c r="Q599" s="240"/>
      <c r="R599" s="240"/>
      <c r="S599" s="241"/>
      <c r="T599" s="155"/>
      <c r="U599" s="155"/>
      <c r="V599" s="156"/>
    </row>
    <row r="600" spans="1:42" s="142" customFormat="1" ht="18" customHeight="1">
      <c r="A600" s="29"/>
      <c r="B600" s="262">
        <v>34</v>
      </c>
      <c r="C600" s="263">
        <f>'S1'!C38</f>
        <v>34</v>
      </c>
      <c r="D600" s="266" t="str">
        <f>Ave!C38</f>
        <v>አፍራህ ፈንታው ሙሀመድ</v>
      </c>
      <c r="E600" s="262" t="str">
        <f>'S1'!E38</f>
        <v>F</v>
      </c>
      <c r="F600" s="262">
        <f>'S1'!F38</f>
        <v>7</v>
      </c>
      <c r="G600" s="136" t="s">
        <v>88</v>
      </c>
      <c r="H600" s="136">
        <f>'S1'!G38</f>
        <v>49</v>
      </c>
      <c r="I600" s="136">
        <f>'S1'!H38</f>
        <v>67</v>
      </c>
      <c r="J600" s="136">
        <f>'S1'!I38</f>
        <v>53</v>
      </c>
      <c r="K600" s="136">
        <f>'S1'!J38</f>
        <v>57</v>
      </c>
      <c r="L600" s="136">
        <f>'S1'!K38</f>
        <v>58</v>
      </c>
      <c r="M600" s="136">
        <f>'S1'!L38</f>
        <v>68</v>
      </c>
      <c r="N600" s="136">
        <f>'S1'!M38</f>
        <v>70</v>
      </c>
      <c r="O600" s="136">
        <f>'S1'!N38</f>
        <v>77</v>
      </c>
      <c r="P600" s="136">
        <f>'S1'!P38</f>
        <v>499</v>
      </c>
      <c r="Q600" s="136">
        <f>'S1'!Q38</f>
        <v>62.375</v>
      </c>
      <c r="R600" s="136">
        <f>'S1'!R38</f>
        <v>45</v>
      </c>
      <c r="S600" s="269" t="str">
        <f>Ave!Q38</f>
        <v>ተዛውራለች</v>
      </c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  <c r="AE600" s="29"/>
      <c r="AF600" s="29"/>
      <c r="AG600" s="29"/>
      <c r="AH600" s="29"/>
      <c r="AI600" s="29"/>
      <c r="AJ600" s="29"/>
      <c r="AK600" s="29"/>
      <c r="AL600" s="145"/>
      <c r="AM600" s="145"/>
      <c r="AN600" s="145"/>
      <c r="AO600" s="145"/>
      <c r="AP600" s="145"/>
    </row>
    <row r="601" spans="1:42" s="142" customFormat="1" ht="18" customHeight="1">
      <c r="A601" s="29"/>
      <c r="B601" s="262"/>
      <c r="C601" s="264"/>
      <c r="D601" s="267"/>
      <c r="E601" s="262"/>
      <c r="F601" s="262"/>
      <c r="G601" s="136" t="s">
        <v>89</v>
      </c>
      <c r="H601" s="136">
        <f>'S2'!G38</f>
        <v>33</v>
      </c>
      <c r="I601" s="136">
        <f>'S2'!H38</f>
        <v>57</v>
      </c>
      <c r="J601" s="136">
        <f>'S2'!I38</f>
        <v>63</v>
      </c>
      <c r="K601" s="136">
        <f>'S2'!J38</f>
        <v>43</v>
      </c>
      <c r="L601" s="136">
        <f>'S2'!K38</f>
        <v>52</v>
      </c>
      <c r="M601" s="136">
        <f>'S2'!L38</f>
        <v>52</v>
      </c>
      <c r="N601" s="136">
        <f>'S2'!M38</f>
        <v>84</v>
      </c>
      <c r="O601" s="136">
        <f>'S2'!N38</f>
        <v>98</v>
      </c>
      <c r="P601" s="136">
        <f>'S2'!P38</f>
        <v>482</v>
      </c>
      <c r="Q601" s="136">
        <f>'S2'!Q38</f>
        <v>60.25</v>
      </c>
      <c r="R601" s="136">
        <f>'S2'!R38</f>
        <v>41</v>
      </c>
      <c r="S601" s="26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  <c r="AE601" s="29"/>
      <c r="AF601" s="29"/>
      <c r="AG601" s="29"/>
      <c r="AH601" s="29"/>
      <c r="AI601" s="29"/>
      <c r="AJ601" s="29"/>
      <c r="AK601" s="29"/>
      <c r="AL601" s="145"/>
      <c r="AM601" s="145"/>
      <c r="AN601" s="145"/>
      <c r="AO601" s="145"/>
      <c r="AP601" s="145"/>
    </row>
    <row r="602" spans="1:42" s="142" customFormat="1" ht="18" customHeight="1">
      <c r="A602" s="29"/>
      <c r="B602" s="262"/>
      <c r="C602" s="265"/>
      <c r="D602" s="268"/>
      <c r="E602" s="262"/>
      <c r="F602" s="262"/>
      <c r="G602" s="136" t="s">
        <v>18</v>
      </c>
      <c r="H602" s="136">
        <f>Ave!F38</f>
        <v>41</v>
      </c>
      <c r="I602" s="136">
        <f>Ave!G38</f>
        <v>62</v>
      </c>
      <c r="J602" s="136">
        <f>Ave!H38</f>
        <v>58</v>
      </c>
      <c r="K602" s="136">
        <f>Ave!I38</f>
        <v>50</v>
      </c>
      <c r="L602" s="136">
        <f>Ave!J38</f>
        <v>55</v>
      </c>
      <c r="M602" s="136">
        <f>Ave!K38</f>
        <v>60</v>
      </c>
      <c r="N602" s="136">
        <f>Ave!L38</f>
        <v>77</v>
      </c>
      <c r="O602" s="136">
        <f>Ave!M38</f>
        <v>87.5</v>
      </c>
      <c r="P602" s="136">
        <f>Ave!N38</f>
        <v>490.5</v>
      </c>
      <c r="Q602" s="136">
        <f>Ave!O38</f>
        <v>61.3125</v>
      </c>
      <c r="R602" s="136">
        <f>Ave!P38</f>
        <v>44</v>
      </c>
      <c r="S602" s="269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  <c r="AE602" s="29"/>
      <c r="AF602" s="29"/>
      <c r="AG602" s="29"/>
      <c r="AH602" s="29"/>
      <c r="AI602" s="29"/>
      <c r="AJ602" s="29"/>
      <c r="AK602" s="29"/>
      <c r="AL602" s="145"/>
      <c r="AM602" s="145"/>
      <c r="AN602" s="145"/>
      <c r="AO602" s="145"/>
      <c r="AP602" s="145"/>
    </row>
    <row r="603" spans="1:42" s="1" customFormat="1" ht="15" customHeight="1"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1"/>
      <c r="T603" s="41"/>
      <c r="U603" s="152"/>
      <c r="V603" s="153"/>
    </row>
    <row r="604" spans="1:42" s="1" customFormat="1" ht="15" customHeight="1">
      <c r="B604" s="242" t="s">
        <v>71</v>
      </c>
      <c r="C604" s="242"/>
      <c r="D604" s="242"/>
      <c r="E604" s="242"/>
      <c r="F604" s="233" t="s">
        <v>72</v>
      </c>
      <c r="G604" s="233"/>
      <c r="H604" s="233"/>
      <c r="I604" s="233"/>
      <c r="J604" s="233"/>
      <c r="K604" s="233"/>
      <c r="L604" s="233"/>
      <c r="M604" s="233"/>
      <c r="N604" s="234" t="s">
        <v>73</v>
      </c>
      <c r="O604" s="234"/>
      <c r="P604" s="234"/>
      <c r="Q604" s="234"/>
      <c r="R604" s="234"/>
      <c r="S604" s="234"/>
      <c r="T604" s="234"/>
      <c r="U604" s="234"/>
      <c r="V604" s="234"/>
    </row>
    <row r="605" spans="1:42" s="1" customFormat="1" ht="15" customHeight="1">
      <c r="B605" s="233" t="s">
        <v>74</v>
      </c>
      <c r="C605" s="233"/>
      <c r="D605" s="233"/>
      <c r="E605" s="233"/>
      <c r="F605" s="233"/>
      <c r="G605" s="233"/>
      <c r="H605" s="233"/>
      <c r="I605" s="233"/>
      <c r="J605" s="233"/>
      <c r="K605" s="233"/>
      <c r="L605" s="233"/>
      <c r="M605" s="233"/>
      <c r="N605" s="49" t="s">
        <v>79</v>
      </c>
      <c r="O605" s="49"/>
      <c r="P605" s="49"/>
      <c r="Q605" s="49"/>
      <c r="R605" s="49"/>
      <c r="S605" s="49"/>
      <c r="T605" s="49"/>
      <c r="U605" s="49"/>
      <c r="V605" s="49"/>
    </row>
    <row r="606" spans="1:42" s="1" customFormat="1" ht="15" customHeight="1">
      <c r="B606" s="233" t="s">
        <v>74</v>
      </c>
      <c r="C606" s="233"/>
      <c r="D606" s="233"/>
      <c r="E606" s="233"/>
      <c r="F606" s="233"/>
      <c r="G606" s="233"/>
      <c r="H606" s="233"/>
      <c r="I606" s="233"/>
      <c r="J606" s="233"/>
      <c r="K606" s="233"/>
      <c r="L606" s="233"/>
      <c r="M606" s="233"/>
      <c r="N606" s="41"/>
      <c r="O606" s="41"/>
      <c r="P606" s="41"/>
      <c r="Q606" s="41"/>
      <c r="R606" s="41"/>
      <c r="S606" s="41"/>
      <c r="T606" s="41"/>
      <c r="U606" s="152"/>
      <c r="V606" s="153"/>
    </row>
    <row r="607" spans="1:42" s="1" customFormat="1" ht="15" customHeight="1"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234" t="s">
        <v>75</v>
      </c>
      <c r="O607" s="234"/>
      <c r="P607" s="234"/>
      <c r="Q607" s="234"/>
      <c r="R607" s="234"/>
      <c r="S607" s="234"/>
      <c r="T607" s="234"/>
      <c r="U607" s="234"/>
      <c r="V607" s="234"/>
    </row>
    <row r="608" spans="1:42" s="1" customFormat="1" ht="15" customHeight="1">
      <c r="B608" s="235" t="s">
        <v>76</v>
      </c>
      <c r="C608" s="235"/>
      <c r="D608" s="235"/>
      <c r="E608" s="235"/>
      <c r="F608" s="235"/>
      <c r="G608" s="235"/>
      <c r="H608" s="235"/>
      <c r="I608" s="235"/>
      <c r="J608" s="235"/>
      <c r="K608" s="235"/>
      <c r="L608" s="235"/>
      <c r="M608" s="235"/>
      <c r="N608" s="41"/>
      <c r="O608" s="41"/>
      <c r="P608" s="41"/>
      <c r="Q608" s="41"/>
      <c r="R608" s="41"/>
      <c r="S608" s="41"/>
      <c r="T608" s="41"/>
      <c r="U608" s="152"/>
      <c r="V608" s="153"/>
    </row>
    <row r="609" spans="1:42" s="1" customFormat="1" ht="15" customHeight="1"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152"/>
      <c r="V609" s="153"/>
    </row>
    <row r="610" spans="1:42" s="1" customFormat="1" ht="15" customHeight="1">
      <c r="B610" s="235" t="s">
        <v>77</v>
      </c>
      <c r="C610" s="235"/>
      <c r="D610" s="235"/>
      <c r="E610" s="235"/>
      <c r="F610" s="235"/>
      <c r="G610" s="235"/>
      <c r="H610" s="235"/>
      <c r="I610" s="235"/>
      <c r="J610" s="235"/>
      <c r="K610" s="235"/>
      <c r="L610" s="235"/>
      <c r="M610" s="235"/>
      <c r="N610" s="41"/>
      <c r="O610" s="41"/>
      <c r="P610" s="41"/>
      <c r="Q610" s="41"/>
      <c r="R610" s="41"/>
      <c r="S610" s="41"/>
      <c r="T610" s="41"/>
      <c r="U610" s="152"/>
      <c r="V610" s="153"/>
    </row>
    <row r="611" spans="1:42" s="1" customFormat="1" ht="15" customHeight="1"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1"/>
      <c r="O611" s="41"/>
      <c r="P611" s="41"/>
      <c r="Q611" s="41"/>
      <c r="R611" s="41"/>
      <c r="S611" s="41"/>
      <c r="T611" s="41"/>
      <c r="U611" s="152"/>
      <c r="V611" s="153"/>
    </row>
    <row r="612" spans="1:42" s="1" customFormat="1" ht="15" customHeight="1"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1"/>
      <c r="O612" s="41"/>
      <c r="P612" s="41"/>
      <c r="Q612" s="41"/>
      <c r="R612" s="41"/>
      <c r="S612" s="41"/>
      <c r="T612" s="41"/>
      <c r="U612" s="152"/>
      <c r="V612" s="153"/>
    </row>
    <row r="613" spans="1:42" s="46" customFormat="1" ht="15" customHeight="1">
      <c r="B613" s="47"/>
      <c r="C613" s="47"/>
      <c r="D613" s="48" t="s">
        <v>20</v>
      </c>
      <c r="E613" s="46" t="s">
        <v>78</v>
      </c>
      <c r="M613" s="46" t="s">
        <v>53</v>
      </c>
      <c r="V613" s="154"/>
    </row>
    <row r="614" spans="1:42" s="46" customFormat="1" ht="15" customHeight="1">
      <c r="B614" s="47"/>
      <c r="C614" s="47"/>
      <c r="D614" s="48"/>
      <c r="E614" s="50"/>
      <c r="F614" s="50"/>
      <c r="G614" s="50"/>
      <c r="H614" s="50" t="s">
        <v>22</v>
      </c>
      <c r="I614" s="50"/>
      <c r="J614" s="50"/>
      <c r="K614" s="46" t="s">
        <v>23</v>
      </c>
      <c r="V614" s="154"/>
    </row>
    <row r="615" spans="1:42" s="140" customFormat="1" ht="18" customHeight="1">
      <c r="B615" s="239" t="s">
        <v>0</v>
      </c>
      <c r="C615" s="137"/>
      <c r="D615" s="239" t="s">
        <v>1</v>
      </c>
      <c r="E615" s="239" t="s">
        <v>2</v>
      </c>
      <c r="F615" s="239" t="s">
        <v>3</v>
      </c>
      <c r="G615" s="239" t="s">
        <v>17</v>
      </c>
      <c r="H615" s="236" t="s">
        <v>4</v>
      </c>
      <c r="I615" s="237"/>
      <c r="J615" s="237"/>
      <c r="K615" s="237"/>
      <c r="L615" s="237"/>
      <c r="M615" s="237"/>
      <c r="N615" s="237"/>
      <c r="O615" s="238"/>
      <c r="P615" s="239" t="s">
        <v>26</v>
      </c>
      <c r="Q615" s="239" t="s">
        <v>18</v>
      </c>
      <c r="R615" s="239" t="s">
        <v>6</v>
      </c>
      <c r="S615" s="241" t="s">
        <v>16</v>
      </c>
      <c r="T615" s="155"/>
      <c r="U615" s="155"/>
      <c r="V615" s="156"/>
    </row>
    <row r="616" spans="1:42" s="140" customFormat="1" ht="18" customHeight="1">
      <c r="B616" s="240"/>
      <c r="C616" s="137"/>
      <c r="D616" s="240"/>
      <c r="E616" s="240"/>
      <c r="F616" s="240"/>
      <c r="G616" s="240"/>
      <c r="H616" s="136" t="s">
        <v>93</v>
      </c>
      <c r="I616" s="136" t="s">
        <v>94</v>
      </c>
      <c r="J616" s="136" t="s">
        <v>95</v>
      </c>
      <c r="K616" s="136" t="s">
        <v>10</v>
      </c>
      <c r="L616" s="136" t="s">
        <v>80</v>
      </c>
      <c r="M616" s="136" t="s">
        <v>96</v>
      </c>
      <c r="N616" s="136" t="s">
        <v>12</v>
      </c>
      <c r="O616" s="136" t="s">
        <v>11</v>
      </c>
      <c r="P616" s="240"/>
      <c r="Q616" s="240"/>
      <c r="R616" s="240"/>
      <c r="S616" s="241"/>
      <c r="T616" s="155"/>
      <c r="U616" s="155"/>
      <c r="V616" s="156"/>
    </row>
    <row r="617" spans="1:42" s="142" customFormat="1" ht="18" customHeight="1">
      <c r="A617" s="29"/>
      <c r="B617" s="262">
        <v>35</v>
      </c>
      <c r="C617" s="263">
        <f>'S1'!C41</f>
        <v>37</v>
      </c>
      <c r="D617" s="266" t="str">
        <f>Ave!C39</f>
        <v>ኡመር ሙሀመድ ኡመር</v>
      </c>
      <c r="E617" s="262" t="str">
        <f>'S1'!E39</f>
        <v>M</v>
      </c>
      <c r="F617" s="262">
        <f>'S1'!F39</f>
        <v>7</v>
      </c>
      <c r="G617" s="136" t="s">
        <v>88</v>
      </c>
      <c r="H617" s="136">
        <f>'S1'!G39</f>
        <v>67</v>
      </c>
      <c r="I617" s="136">
        <f>'S1'!H39</f>
        <v>76</v>
      </c>
      <c r="J617" s="136">
        <f>'S1'!I39</f>
        <v>76</v>
      </c>
      <c r="K617" s="136">
        <f>'S1'!J39</f>
        <v>61</v>
      </c>
      <c r="L617" s="136">
        <f>'S1'!K39</f>
        <v>88</v>
      </c>
      <c r="M617" s="136">
        <f>'S1'!L39</f>
        <v>73</v>
      </c>
      <c r="N617" s="136">
        <f>'S1'!M39</f>
        <v>79</v>
      </c>
      <c r="O617" s="136">
        <f>'S1'!N39</f>
        <v>87</v>
      </c>
      <c r="P617" s="136">
        <f>'S1'!P39</f>
        <v>607</v>
      </c>
      <c r="Q617" s="136">
        <f>'S1'!Q39</f>
        <v>75.875</v>
      </c>
      <c r="R617" s="136">
        <f>'S1'!R39</f>
        <v>27</v>
      </c>
      <c r="S617" s="269" t="str">
        <f>Ave!Q39</f>
        <v>ተዛውሯል</v>
      </c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  <c r="AE617" s="29"/>
      <c r="AF617" s="29"/>
      <c r="AG617" s="29"/>
      <c r="AH617" s="29"/>
      <c r="AI617" s="29"/>
      <c r="AJ617" s="29"/>
      <c r="AK617" s="29"/>
      <c r="AL617" s="145"/>
      <c r="AM617" s="145"/>
      <c r="AN617" s="145"/>
      <c r="AO617" s="145"/>
      <c r="AP617" s="145"/>
    </row>
    <row r="618" spans="1:42" s="142" customFormat="1" ht="18" customHeight="1">
      <c r="A618" s="29"/>
      <c r="B618" s="262"/>
      <c r="C618" s="264"/>
      <c r="D618" s="267"/>
      <c r="E618" s="262"/>
      <c r="F618" s="262"/>
      <c r="G618" s="136" t="s">
        <v>89</v>
      </c>
      <c r="H618" s="136">
        <f>'S2'!G39</f>
        <v>56</v>
      </c>
      <c r="I618" s="136">
        <f>'S2'!H39</f>
        <v>67</v>
      </c>
      <c r="J618" s="136">
        <f>'S2'!I39</f>
        <v>60</v>
      </c>
      <c r="K618" s="136">
        <f>'S2'!J39</f>
        <v>69</v>
      </c>
      <c r="L618" s="136">
        <f>'S2'!K39</f>
        <v>78</v>
      </c>
      <c r="M618" s="136">
        <f>'S2'!L39</f>
        <v>50</v>
      </c>
      <c r="N618" s="136">
        <f>'S2'!M39</f>
        <v>68</v>
      </c>
      <c r="O618" s="136">
        <f>'S2'!N39</f>
        <v>88</v>
      </c>
      <c r="P618" s="136">
        <f>'S2'!P39</f>
        <v>536</v>
      </c>
      <c r="Q618" s="136">
        <f>'S2'!Q39</f>
        <v>67</v>
      </c>
      <c r="R618" s="136">
        <f>'S2'!R39</f>
        <v>32</v>
      </c>
      <c r="S618" s="26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  <c r="AE618" s="29"/>
      <c r="AF618" s="29"/>
      <c r="AG618" s="29"/>
      <c r="AH618" s="29"/>
      <c r="AI618" s="29"/>
      <c r="AJ618" s="29"/>
      <c r="AK618" s="29"/>
      <c r="AL618" s="145"/>
      <c r="AM618" s="145"/>
      <c r="AN618" s="145"/>
      <c r="AO618" s="145"/>
      <c r="AP618" s="145"/>
    </row>
    <row r="619" spans="1:42" s="142" customFormat="1" ht="18" customHeight="1">
      <c r="A619" s="29"/>
      <c r="B619" s="262"/>
      <c r="C619" s="265"/>
      <c r="D619" s="268"/>
      <c r="E619" s="262"/>
      <c r="F619" s="262"/>
      <c r="G619" s="136" t="s">
        <v>18</v>
      </c>
      <c r="H619" s="136">
        <f>Ave!F39</f>
        <v>61.5</v>
      </c>
      <c r="I619" s="136">
        <f>Ave!G39</f>
        <v>71.5</v>
      </c>
      <c r="J619" s="136">
        <f>Ave!H39</f>
        <v>68</v>
      </c>
      <c r="K619" s="136">
        <f>Ave!I39</f>
        <v>65</v>
      </c>
      <c r="L619" s="136">
        <f>Ave!J39</f>
        <v>83</v>
      </c>
      <c r="M619" s="136">
        <f>Ave!K39</f>
        <v>61.5</v>
      </c>
      <c r="N619" s="136">
        <f>Ave!L39</f>
        <v>73.5</v>
      </c>
      <c r="O619" s="136">
        <f>Ave!M39</f>
        <v>87.5</v>
      </c>
      <c r="P619" s="136">
        <f>Ave!N39</f>
        <v>571.5</v>
      </c>
      <c r="Q619" s="136">
        <f>Ave!O39</f>
        <v>71.4375</v>
      </c>
      <c r="R619" s="136">
        <f>Ave!P39</f>
        <v>29</v>
      </c>
      <c r="S619" s="26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  <c r="AE619" s="29"/>
      <c r="AF619" s="29"/>
      <c r="AG619" s="29"/>
      <c r="AH619" s="29"/>
      <c r="AI619" s="29"/>
      <c r="AJ619" s="29"/>
      <c r="AK619" s="29"/>
      <c r="AL619" s="145"/>
      <c r="AM619" s="145"/>
      <c r="AN619" s="145"/>
      <c r="AO619" s="145"/>
      <c r="AP619" s="145"/>
    </row>
    <row r="620" spans="1:42" s="1" customFormat="1" ht="15" customHeight="1"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1"/>
      <c r="T620" s="41"/>
      <c r="U620" s="152"/>
      <c r="V620" s="153"/>
    </row>
    <row r="621" spans="1:42" s="1" customFormat="1" ht="15" customHeight="1">
      <c r="B621" s="242" t="s">
        <v>71</v>
      </c>
      <c r="C621" s="242"/>
      <c r="D621" s="242"/>
      <c r="E621" s="242"/>
      <c r="F621" s="233" t="s">
        <v>72</v>
      </c>
      <c r="G621" s="233"/>
      <c r="H621" s="233"/>
      <c r="I621" s="233"/>
      <c r="J621" s="233"/>
      <c r="K621" s="233"/>
      <c r="L621" s="233"/>
      <c r="M621" s="233"/>
      <c r="N621" s="234" t="s">
        <v>73</v>
      </c>
      <c r="O621" s="234"/>
      <c r="P621" s="234"/>
      <c r="Q621" s="234"/>
      <c r="R621" s="234"/>
      <c r="S621" s="234"/>
      <c r="T621" s="234"/>
      <c r="U621" s="234"/>
      <c r="V621" s="234"/>
    </row>
    <row r="622" spans="1:42" s="1" customFormat="1" ht="15" customHeight="1">
      <c r="B622" s="233" t="s">
        <v>74</v>
      </c>
      <c r="C622" s="233"/>
      <c r="D622" s="233"/>
      <c r="E622" s="233"/>
      <c r="F622" s="233"/>
      <c r="G622" s="233"/>
      <c r="H622" s="233"/>
      <c r="I622" s="233"/>
      <c r="J622" s="233"/>
      <c r="K622" s="233"/>
      <c r="L622" s="233"/>
      <c r="M622" s="233"/>
      <c r="N622" s="49" t="s">
        <v>79</v>
      </c>
      <c r="O622" s="49"/>
      <c r="P622" s="49"/>
      <c r="Q622" s="49"/>
      <c r="R622" s="49"/>
      <c r="S622" s="49"/>
      <c r="T622" s="49"/>
      <c r="U622" s="49"/>
      <c r="V622" s="49"/>
    </row>
    <row r="623" spans="1:42" s="1" customFormat="1" ht="15" customHeight="1">
      <c r="B623" s="233" t="s">
        <v>74</v>
      </c>
      <c r="C623" s="233"/>
      <c r="D623" s="233"/>
      <c r="E623" s="233"/>
      <c r="F623" s="233"/>
      <c r="G623" s="233"/>
      <c r="H623" s="233"/>
      <c r="I623" s="233"/>
      <c r="J623" s="233"/>
      <c r="K623" s="233"/>
      <c r="L623" s="233"/>
      <c r="M623" s="233"/>
      <c r="N623" s="41"/>
      <c r="O623" s="41"/>
      <c r="P623" s="41"/>
      <c r="Q623" s="41"/>
      <c r="R623" s="41"/>
      <c r="S623" s="41"/>
      <c r="T623" s="41"/>
      <c r="U623" s="152"/>
      <c r="V623" s="153"/>
    </row>
    <row r="624" spans="1:42" s="1" customFormat="1" ht="15" customHeight="1"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234" t="s">
        <v>75</v>
      </c>
      <c r="O624" s="234"/>
      <c r="P624" s="234"/>
      <c r="Q624" s="234"/>
      <c r="R624" s="234"/>
      <c r="S624" s="234"/>
      <c r="T624" s="234"/>
      <c r="U624" s="234"/>
      <c r="V624" s="234"/>
    </row>
    <row r="625" spans="1:37" s="1" customFormat="1" ht="15" customHeight="1">
      <c r="B625" s="235" t="s">
        <v>76</v>
      </c>
      <c r="C625" s="235"/>
      <c r="D625" s="235"/>
      <c r="E625" s="235"/>
      <c r="F625" s="235"/>
      <c r="G625" s="235"/>
      <c r="H625" s="235"/>
      <c r="I625" s="235"/>
      <c r="J625" s="235"/>
      <c r="K625" s="235"/>
      <c r="L625" s="235"/>
      <c r="M625" s="235"/>
      <c r="N625" s="41"/>
      <c r="O625" s="41"/>
      <c r="P625" s="41"/>
      <c r="Q625" s="41"/>
      <c r="R625" s="41"/>
      <c r="S625" s="41"/>
      <c r="T625" s="41"/>
      <c r="U625" s="152"/>
      <c r="V625" s="153"/>
    </row>
    <row r="626" spans="1:37" s="1" customFormat="1" ht="15" customHeight="1"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152"/>
      <c r="V626" s="153"/>
    </row>
    <row r="627" spans="1:37" s="1" customFormat="1" ht="15" customHeight="1">
      <c r="B627" s="235" t="s">
        <v>77</v>
      </c>
      <c r="C627" s="235"/>
      <c r="D627" s="235"/>
      <c r="E627" s="235"/>
      <c r="F627" s="235"/>
      <c r="G627" s="235"/>
      <c r="H627" s="235"/>
      <c r="I627" s="235"/>
      <c r="J627" s="235"/>
      <c r="K627" s="235"/>
      <c r="L627" s="235"/>
      <c r="M627" s="235"/>
      <c r="N627" s="41"/>
      <c r="O627" s="41"/>
      <c r="P627" s="41"/>
      <c r="Q627" s="41"/>
      <c r="R627" s="41"/>
      <c r="S627" s="41"/>
      <c r="T627" s="41"/>
      <c r="U627" s="152"/>
      <c r="V627" s="153"/>
    </row>
    <row r="628" spans="1:37" s="1" customFormat="1" ht="15" customHeight="1"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1"/>
      <c r="O628" s="41"/>
      <c r="P628" s="41"/>
      <c r="Q628" s="41"/>
      <c r="R628" s="41"/>
      <c r="S628" s="41"/>
      <c r="T628" s="41"/>
      <c r="U628" s="152"/>
      <c r="V628" s="153"/>
    </row>
    <row r="629" spans="1:37" s="1" customFormat="1" ht="15" customHeight="1"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1"/>
      <c r="O629" s="41"/>
      <c r="P629" s="41"/>
      <c r="Q629" s="41"/>
      <c r="R629" s="41"/>
      <c r="S629" s="41"/>
      <c r="T629" s="41"/>
      <c r="U629" s="152"/>
      <c r="V629" s="153"/>
    </row>
    <row r="630" spans="1:37" s="1" customFormat="1" ht="15" customHeight="1"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1"/>
      <c r="O630" s="41"/>
      <c r="P630" s="41"/>
      <c r="Q630" s="41"/>
      <c r="R630" s="41"/>
      <c r="S630" s="41"/>
      <c r="T630" s="41"/>
      <c r="U630" s="152"/>
      <c r="V630" s="153"/>
    </row>
    <row r="631" spans="1:37" s="1" customFormat="1" ht="15" customHeight="1"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1"/>
      <c r="O631" s="41"/>
      <c r="P631" s="41"/>
      <c r="Q631" s="41"/>
      <c r="R631" s="41"/>
      <c r="S631" s="41"/>
      <c r="T631" s="41"/>
      <c r="U631" s="152"/>
      <c r="V631" s="153"/>
    </row>
    <row r="632" spans="1:37" s="46" customFormat="1" ht="15" customHeight="1">
      <c r="B632" s="47"/>
      <c r="C632" s="47"/>
      <c r="D632" s="48" t="s">
        <v>20</v>
      </c>
      <c r="E632" s="46" t="s">
        <v>78</v>
      </c>
      <c r="M632" s="46" t="s">
        <v>53</v>
      </c>
      <c r="V632" s="154"/>
    </row>
    <row r="633" spans="1:37" s="46" customFormat="1" ht="15" customHeight="1">
      <c r="B633" s="47"/>
      <c r="C633" s="47"/>
      <c r="D633" s="48"/>
      <c r="E633" s="50"/>
      <c r="F633" s="50"/>
      <c r="G633" s="50"/>
      <c r="H633" s="50" t="s">
        <v>22</v>
      </c>
      <c r="I633" s="50"/>
      <c r="J633" s="50"/>
      <c r="K633" s="46" t="s">
        <v>23</v>
      </c>
      <c r="V633" s="154"/>
    </row>
    <row r="634" spans="1:37" s="140" customFormat="1" ht="18" customHeight="1">
      <c r="B634" s="239" t="s">
        <v>0</v>
      </c>
      <c r="C634" s="137"/>
      <c r="D634" s="239" t="s">
        <v>1</v>
      </c>
      <c r="E634" s="239" t="s">
        <v>2</v>
      </c>
      <c r="F634" s="239" t="s">
        <v>3</v>
      </c>
      <c r="G634" s="239" t="s">
        <v>17</v>
      </c>
      <c r="H634" s="236" t="s">
        <v>4</v>
      </c>
      <c r="I634" s="237"/>
      <c r="J634" s="237"/>
      <c r="K634" s="237"/>
      <c r="L634" s="237"/>
      <c r="M634" s="237"/>
      <c r="N634" s="237"/>
      <c r="O634" s="238"/>
      <c r="P634" s="239" t="s">
        <v>26</v>
      </c>
      <c r="Q634" s="239" t="s">
        <v>18</v>
      </c>
      <c r="R634" s="239" t="s">
        <v>6</v>
      </c>
      <c r="S634" s="241" t="s">
        <v>16</v>
      </c>
      <c r="T634" s="155"/>
      <c r="U634" s="155"/>
      <c r="V634" s="156"/>
    </row>
    <row r="635" spans="1:37" s="140" customFormat="1" ht="18" customHeight="1">
      <c r="B635" s="240"/>
      <c r="C635" s="137"/>
      <c r="D635" s="240"/>
      <c r="E635" s="240"/>
      <c r="F635" s="240"/>
      <c r="G635" s="240"/>
      <c r="H635" s="136" t="s">
        <v>93</v>
      </c>
      <c r="I635" s="136" t="s">
        <v>94</v>
      </c>
      <c r="J635" s="136" t="s">
        <v>95</v>
      </c>
      <c r="K635" s="136" t="s">
        <v>10</v>
      </c>
      <c r="L635" s="136" t="s">
        <v>80</v>
      </c>
      <c r="M635" s="136" t="s">
        <v>96</v>
      </c>
      <c r="N635" s="136" t="s">
        <v>12</v>
      </c>
      <c r="O635" s="136" t="s">
        <v>11</v>
      </c>
      <c r="P635" s="240"/>
      <c r="Q635" s="240"/>
      <c r="R635" s="240"/>
      <c r="S635" s="241"/>
      <c r="T635" s="155"/>
      <c r="U635" s="155"/>
      <c r="V635" s="156"/>
    </row>
    <row r="636" spans="1:37" s="142" customFormat="1" ht="18" customHeight="1">
      <c r="A636" s="29"/>
      <c r="B636" s="262">
        <v>36</v>
      </c>
      <c r="C636" s="263">
        <f>'S1'!C42</f>
        <v>38</v>
      </c>
      <c r="D636" s="266" t="str">
        <f>Ave!C40</f>
        <v>ኡስማን ከድር ሙሀመድ</v>
      </c>
      <c r="E636" s="262" t="str">
        <f>'S1'!E40</f>
        <v>M</v>
      </c>
      <c r="F636" s="262">
        <f>'S1'!F40</f>
        <v>7</v>
      </c>
      <c r="G636" s="136" t="s">
        <v>88</v>
      </c>
      <c r="H636" s="136">
        <f>'S1'!G40</f>
        <v>76</v>
      </c>
      <c r="I636" s="136">
        <f>'S1'!H40</f>
        <v>82</v>
      </c>
      <c r="J636" s="136">
        <f>'S1'!I40</f>
        <v>87</v>
      </c>
      <c r="K636" s="136">
        <f>'S1'!J40</f>
        <v>77</v>
      </c>
      <c r="L636" s="136">
        <f>'S1'!K40</f>
        <v>93</v>
      </c>
      <c r="M636" s="136">
        <f>'S1'!L40</f>
        <v>75</v>
      </c>
      <c r="N636" s="136">
        <f>'S1'!M40</f>
        <v>80</v>
      </c>
      <c r="O636" s="136">
        <f>'S1'!N40</f>
        <v>88</v>
      </c>
      <c r="P636" s="136">
        <f>'S1'!P40</f>
        <v>658</v>
      </c>
      <c r="Q636" s="136">
        <f>'S1'!Q40</f>
        <v>82.25</v>
      </c>
      <c r="R636" s="136">
        <f>'S1'!R40</f>
        <v>18</v>
      </c>
      <c r="S636" s="269" t="str">
        <f>Ave!Q40</f>
        <v>ተዛውሯል</v>
      </c>
      <c r="T636" s="29"/>
      <c r="U636" s="29"/>
      <c r="V636" s="29"/>
      <c r="W636" s="29"/>
      <c r="X636" s="29"/>
      <c r="Y636" s="29"/>
      <c r="Z636" s="29"/>
      <c r="AA636" s="29"/>
      <c r="AB636" s="29"/>
      <c r="AC636" s="29"/>
      <c r="AD636" s="29"/>
      <c r="AE636" s="29"/>
      <c r="AF636" s="29"/>
      <c r="AG636" s="29"/>
      <c r="AH636" s="29"/>
      <c r="AI636" s="29"/>
      <c r="AJ636" s="29"/>
      <c r="AK636" s="29"/>
    </row>
    <row r="637" spans="1:37" s="142" customFormat="1" ht="18" customHeight="1">
      <c r="A637" s="29"/>
      <c r="B637" s="262"/>
      <c r="C637" s="264"/>
      <c r="D637" s="267"/>
      <c r="E637" s="262"/>
      <c r="F637" s="262"/>
      <c r="G637" s="136" t="s">
        <v>89</v>
      </c>
      <c r="H637" s="136">
        <f>'S2'!G40</f>
        <v>80</v>
      </c>
      <c r="I637" s="136">
        <f>'S2'!H40</f>
        <v>79</v>
      </c>
      <c r="J637" s="136">
        <f>'S2'!I40</f>
        <v>79</v>
      </c>
      <c r="K637" s="136">
        <f>'S2'!J40</f>
        <v>67</v>
      </c>
      <c r="L637" s="136">
        <f>'S2'!K40</f>
        <v>83</v>
      </c>
      <c r="M637" s="136">
        <f>'S2'!L40</f>
        <v>73</v>
      </c>
      <c r="N637" s="136">
        <f>'S2'!M40</f>
        <v>85</v>
      </c>
      <c r="O637" s="136">
        <f>'S2'!N40</f>
        <v>93</v>
      </c>
      <c r="P637" s="136">
        <f>'S2'!P40</f>
        <v>639</v>
      </c>
      <c r="Q637" s="136">
        <f>'S2'!Q40</f>
        <v>79.875</v>
      </c>
      <c r="R637" s="136">
        <f>'S2'!R40</f>
        <v>15</v>
      </c>
      <c r="S637" s="269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  <c r="AE637" s="29"/>
      <c r="AF637" s="29"/>
      <c r="AG637" s="29"/>
      <c r="AH637" s="29"/>
      <c r="AI637" s="29"/>
      <c r="AJ637" s="29"/>
      <c r="AK637" s="29"/>
    </row>
    <row r="638" spans="1:37" s="142" customFormat="1" ht="18" customHeight="1">
      <c r="A638" s="29"/>
      <c r="B638" s="262"/>
      <c r="C638" s="265"/>
      <c r="D638" s="268"/>
      <c r="E638" s="262"/>
      <c r="F638" s="262"/>
      <c r="G638" s="136" t="s">
        <v>18</v>
      </c>
      <c r="H638" s="136">
        <f>Ave!F40</f>
        <v>78</v>
      </c>
      <c r="I638" s="136">
        <f>Ave!G40</f>
        <v>80.5</v>
      </c>
      <c r="J638" s="136">
        <f>Ave!H40</f>
        <v>83</v>
      </c>
      <c r="K638" s="136">
        <f>Ave!I40</f>
        <v>72</v>
      </c>
      <c r="L638" s="136">
        <f>Ave!J40</f>
        <v>88</v>
      </c>
      <c r="M638" s="136">
        <f>Ave!K40</f>
        <v>74</v>
      </c>
      <c r="N638" s="136">
        <f>Ave!L40</f>
        <v>82.5</v>
      </c>
      <c r="O638" s="136">
        <f>Ave!M40</f>
        <v>90.5</v>
      </c>
      <c r="P638" s="136">
        <f>Ave!N40</f>
        <v>648.5</v>
      </c>
      <c r="Q638" s="136">
        <f>Ave!O40</f>
        <v>81.0625</v>
      </c>
      <c r="R638" s="136">
        <f>Ave!P40</f>
        <v>16</v>
      </c>
      <c r="S638" s="269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  <c r="AD638" s="29"/>
      <c r="AE638" s="29"/>
      <c r="AF638" s="29"/>
      <c r="AG638" s="29"/>
      <c r="AH638" s="29"/>
      <c r="AI638" s="29"/>
      <c r="AJ638" s="29"/>
      <c r="AK638" s="29"/>
    </row>
    <row r="639" spans="1:37" s="1" customFormat="1" ht="15" customHeight="1"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1"/>
      <c r="T639" s="41"/>
      <c r="U639" s="152"/>
      <c r="V639" s="153"/>
    </row>
    <row r="640" spans="1:37" s="1" customFormat="1" ht="15" customHeight="1">
      <c r="B640" s="242" t="s">
        <v>71</v>
      </c>
      <c r="C640" s="242"/>
      <c r="D640" s="242"/>
      <c r="E640" s="242"/>
      <c r="F640" s="233" t="s">
        <v>72</v>
      </c>
      <c r="G640" s="233"/>
      <c r="H640" s="233"/>
      <c r="I640" s="233"/>
      <c r="J640" s="233"/>
      <c r="K640" s="233"/>
      <c r="L640" s="233"/>
      <c r="M640" s="233"/>
      <c r="N640" s="234" t="s">
        <v>73</v>
      </c>
      <c r="O640" s="234"/>
      <c r="P640" s="234"/>
      <c r="Q640" s="234"/>
      <c r="R640" s="234"/>
      <c r="S640" s="234"/>
      <c r="T640" s="234"/>
      <c r="U640" s="234"/>
      <c r="V640" s="234"/>
    </row>
    <row r="641" spans="1:37" s="1" customFormat="1" ht="15" customHeight="1">
      <c r="B641" s="233" t="s">
        <v>74</v>
      </c>
      <c r="C641" s="233"/>
      <c r="D641" s="233"/>
      <c r="E641" s="233"/>
      <c r="F641" s="233"/>
      <c r="G641" s="233"/>
      <c r="H641" s="233"/>
      <c r="I641" s="233"/>
      <c r="J641" s="233"/>
      <c r="K641" s="233"/>
      <c r="L641" s="233"/>
      <c r="M641" s="233"/>
      <c r="N641" s="49" t="s">
        <v>79</v>
      </c>
      <c r="O641" s="49"/>
      <c r="P641" s="49"/>
      <c r="Q641" s="49"/>
      <c r="R641" s="49"/>
      <c r="S641" s="49"/>
      <c r="T641" s="49"/>
      <c r="U641" s="49"/>
      <c r="V641" s="49"/>
    </row>
    <row r="642" spans="1:37" s="1" customFormat="1" ht="15" customHeight="1">
      <c r="B642" s="233" t="s">
        <v>74</v>
      </c>
      <c r="C642" s="233"/>
      <c r="D642" s="233"/>
      <c r="E642" s="233"/>
      <c r="F642" s="233"/>
      <c r="G642" s="233"/>
      <c r="H642" s="233"/>
      <c r="I642" s="233"/>
      <c r="J642" s="233"/>
      <c r="K642" s="233"/>
      <c r="L642" s="233"/>
      <c r="M642" s="233"/>
      <c r="N642" s="41"/>
      <c r="O642" s="41"/>
      <c r="P642" s="41"/>
      <c r="Q642" s="41"/>
      <c r="R642" s="41"/>
      <c r="S642" s="41"/>
      <c r="T642" s="41"/>
      <c r="U642" s="152"/>
      <c r="V642" s="153"/>
    </row>
    <row r="643" spans="1:37" s="1" customFormat="1" ht="15" customHeight="1"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234" t="s">
        <v>75</v>
      </c>
      <c r="O643" s="234"/>
      <c r="P643" s="234"/>
      <c r="Q643" s="234"/>
      <c r="R643" s="234"/>
      <c r="S643" s="234"/>
      <c r="T643" s="234"/>
      <c r="U643" s="234"/>
      <c r="V643" s="234"/>
    </row>
    <row r="644" spans="1:37" s="1" customFormat="1" ht="15" customHeight="1">
      <c r="B644" s="235" t="s">
        <v>76</v>
      </c>
      <c r="C644" s="235"/>
      <c r="D644" s="235"/>
      <c r="E644" s="235"/>
      <c r="F644" s="235"/>
      <c r="G644" s="235"/>
      <c r="H644" s="235"/>
      <c r="I644" s="235"/>
      <c r="J644" s="235"/>
      <c r="K644" s="235"/>
      <c r="L644" s="235"/>
      <c r="M644" s="235"/>
      <c r="N644" s="41"/>
      <c r="O644" s="41"/>
      <c r="P644" s="41"/>
      <c r="Q644" s="41"/>
      <c r="R644" s="41"/>
      <c r="S644" s="41"/>
      <c r="T644" s="41"/>
      <c r="U644" s="152"/>
      <c r="V644" s="153"/>
    </row>
    <row r="645" spans="1:37" s="1" customFormat="1" ht="15" customHeight="1"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152"/>
      <c r="V645" s="153"/>
    </row>
    <row r="646" spans="1:37" s="1" customFormat="1" ht="15" customHeight="1">
      <c r="B646" s="235" t="s">
        <v>77</v>
      </c>
      <c r="C646" s="235"/>
      <c r="D646" s="235"/>
      <c r="E646" s="235"/>
      <c r="F646" s="235"/>
      <c r="G646" s="235"/>
      <c r="H646" s="235"/>
      <c r="I646" s="235"/>
      <c r="J646" s="235"/>
      <c r="K646" s="235"/>
      <c r="L646" s="235"/>
      <c r="M646" s="235"/>
      <c r="N646" s="41"/>
      <c r="O646" s="41"/>
      <c r="P646" s="41"/>
      <c r="Q646" s="41"/>
      <c r="R646" s="41"/>
      <c r="S646" s="41"/>
      <c r="T646" s="41"/>
      <c r="U646" s="152"/>
      <c r="V646" s="153"/>
    </row>
    <row r="647" spans="1:37" s="1" customFormat="1" ht="15" customHeight="1"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1"/>
      <c r="O647" s="41"/>
      <c r="P647" s="41"/>
      <c r="Q647" s="41"/>
      <c r="R647" s="41"/>
      <c r="S647" s="41"/>
      <c r="T647" s="41"/>
      <c r="U647" s="152"/>
      <c r="V647" s="153"/>
    </row>
    <row r="648" spans="1:37" s="1" customFormat="1" ht="15" customHeight="1"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1"/>
      <c r="O648" s="41"/>
      <c r="P648" s="41"/>
      <c r="Q648" s="41"/>
      <c r="R648" s="41"/>
      <c r="S648" s="41"/>
      <c r="T648" s="41"/>
      <c r="U648" s="152"/>
      <c r="V648" s="153"/>
    </row>
    <row r="649" spans="1:37" s="46" customFormat="1" ht="15" customHeight="1">
      <c r="B649" s="47"/>
      <c r="C649" s="47"/>
      <c r="D649" s="48" t="s">
        <v>20</v>
      </c>
      <c r="E649" s="46" t="s">
        <v>78</v>
      </c>
      <c r="M649" s="46" t="s">
        <v>53</v>
      </c>
      <c r="V649" s="154"/>
    </row>
    <row r="650" spans="1:37" s="46" customFormat="1" ht="15" customHeight="1">
      <c r="B650" s="47"/>
      <c r="C650" s="47"/>
      <c r="D650" s="48"/>
      <c r="E650" s="50"/>
      <c r="F650" s="50"/>
      <c r="G650" s="50"/>
      <c r="H650" s="50" t="s">
        <v>22</v>
      </c>
      <c r="I650" s="50"/>
      <c r="J650" s="50"/>
      <c r="K650" s="46" t="s">
        <v>23</v>
      </c>
      <c r="V650" s="154"/>
    </row>
    <row r="651" spans="1:37" s="140" customFormat="1" ht="18" customHeight="1">
      <c r="B651" s="239" t="s">
        <v>0</v>
      </c>
      <c r="C651" s="137"/>
      <c r="D651" s="239" t="s">
        <v>1</v>
      </c>
      <c r="E651" s="239" t="s">
        <v>2</v>
      </c>
      <c r="F651" s="239" t="s">
        <v>3</v>
      </c>
      <c r="G651" s="239" t="s">
        <v>17</v>
      </c>
      <c r="H651" s="236" t="s">
        <v>4</v>
      </c>
      <c r="I651" s="237"/>
      <c r="J651" s="237"/>
      <c r="K651" s="237"/>
      <c r="L651" s="237"/>
      <c r="M651" s="237"/>
      <c r="N651" s="237"/>
      <c r="O651" s="238"/>
      <c r="P651" s="239" t="s">
        <v>26</v>
      </c>
      <c r="Q651" s="239" t="s">
        <v>18</v>
      </c>
      <c r="R651" s="239" t="s">
        <v>6</v>
      </c>
      <c r="S651" s="241" t="s">
        <v>16</v>
      </c>
      <c r="T651" s="155"/>
      <c r="U651" s="155"/>
      <c r="V651" s="156"/>
    </row>
    <row r="652" spans="1:37" s="140" customFormat="1" ht="18" customHeight="1">
      <c r="B652" s="240"/>
      <c r="C652" s="137"/>
      <c r="D652" s="240"/>
      <c r="E652" s="240"/>
      <c r="F652" s="240"/>
      <c r="G652" s="240"/>
      <c r="H652" s="136" t="s">
        <v>93</v>
      </c>
      <c r="I652" s="136" t="s">
        <v>94</v>
      </c>
      <c r="J652" s="136" t="s">
        <v>95</v>
      </c>
      <c r="K652" s="136" t="s">
        <v>10</v>
      </c>
      <c r="L652" s="136" t="s">
        <v>80</v>
      </c>
      <c r="M652" s="136" t="s">
        <v>96</v>
      </c>
      <c r="N652" s="136" t="s">
        <v>12</v>
      </c>
      <c r="O652" s="136" t="s">
        <v>11</v>
      </c>
      <c r="P652" s="240"/>
      <c r="Q652" s="240"/>
      <c r="R652" s="240"/>
      <c r="S652" s="241"/>
      <c r="T652" s="155"/>
      <c r="U652" s="155"/>
      <c r="V652" s="156"/>
    </row>
    <row r="653" spans="1:37" s="142" customFormat="1" ht="18" customHeight="1">
      <c r="A653" s="29"/>
      <c r="B653" s="262">
        <v>37</v>
      </c>
      <c r="C653" s="263">
        <f>'S1'!C43</f>
        <v>39</v>
      </c>
      <c r="D653" s="266" t="str">
        <f>Ave!C41</f>
        <v>ኢማን አህመድ ሙሀመድ</v>
      </c>
      <c r="E653" s="262" t="str">
        <f>'S1'!E41</f>
        <v>F</v>
      </c>
      <c r="F653" s="262">
        <f>'S1'!F41</f>
        <v>7</v>
      </c>
      <c r="G653" s="136" t="s">
        <v>88</v>
      </c>
      <c r="H653" s="136">
        <f>'S1'!G41</f>
        <v>87</v>
      </c>
      <c r="I653" s="136">
        <f>'S1'!H41</f>
        <v>86</v>
      </c>
      <c r="J653" s="136">
        <f>'S1'!I41</f>
        <v>90</v>
      </c>
      <c r="K653" s="136">
        <f>'S1'!J41</f>
        <v>80</v>
      </c>
      <c r="L653" s="136">
        <f>'S1'!K41</f>
        <v>84</v>
      </c>
      <c r="M653" s="136">
        <f>'S1'!L41</f>
        <v>78</v>
      </c>
      <c r="N653" s="136">
        <f>'S1'!M41</f>
        <v>86</v>
      </c>
      <c r="O653" s="136">
        <f>'S1'!N41</f>
        <v>78</v>
      </c>
      <c r="P653" s="136">
        <f>'S1'!P41</f>
        <v>669</v>
      </c>
      <c r="Q653" s="136">
        <f>'S1'!Q41</f>
        <v>83.625</v>
      </c>
      <c r="R653" s="136">
        <f>'S1'!R41</f>
        <v>16</v>
      </c>
      <c r="S653" s="269" t="str">
        <f>Ave!Q41</f>
        <v>ተዛውራለች</v>
      </c>
      <c r="T653" s="29"/>
      <c r="U653" s="29"/>
      <c r="V653" s="29"/>
      <c r="W653" s="29"/>
      <c r="X653" s="29"/>
      <c r="Y653" s="29"/>
      <c r="Z653" s="29"/>
      <c r="AA653" s="29"/>
      <c r="AB653" s="29"/>
      <c r="AC653" s="29"/>
      <c r="AD653" s="29"/>
      <c r="AE653" s="29"/>
      <c r="AF653" s="29"/>
      <c r="AG653" s="29"/>
      <c r="AH653" s="29"/>
      <c r="AI653" s="29"/>
      <c r="AJ653" s="29"/>
      <c r="AK653" s="29"/>
    </row>
    <row r="654" spans="1:37" s="142" customFormat="1" ht="18" customHeight="1">
      <c r="A654" s="29"/>
      <c r="B654" s="262"/>
      <c r="C654" s="264"/>
      <c r="D654" s="267"/>
      <c r="E654" s="262"/>
      <c r="F654" s="262"/>
      <c r="G654" s="136" t="s">
        <v>89</v>
      </c>
      <c r="H654" s="136">
        <f>'S2'!G41</f>
        <v>84</v>
      </c>
      <c r="I654" s="136">
        <f>'S2'!H41</f>
        <v>84</v>
      </c>
      <c r="J654" s="136">
        <f>'S2'!I41</f>
        <v>86</v>
      </c>
      <c r="K654" s="136">
        <f>'S2'!J41</f>
        <v>64</v>
      </c>
      <c r="L654" s="136">
        <f>'S2'!K41</f>
        <v>85</v>
      </c>
      <c r="M654" s="136">
        <f>'S2'!L41</f>
        <v>78</v>
      </c>
      <c r="N654" s="136">
        <f>'S2'!M41</f>
        <v>81</v>
      </c>
      <c r="O654" s="136">
        <f>'S2'!N41</f>
        <v>78</v>
      </c>
      <c r="P654" s="136">
        <f>'S2'!P41</f>
        <v>640</v>
      </c>
      <c r="Q654" s="136">
        <f>'S2'!Q41</f>
        <v>80</v>
      </c>
      <c r="R654" s="136">
        <f>'S2'!R41</f>
        <v>14</v>
      </c>
      <c r="S654" s="269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  <c r="AD654" s="29"/>
      <c r="AE654" s="29"/>
      <c r="AF654" s="29"/>
      <c r="AG654" s="29"/>
      <c r="AH654" s="29"/>
      <c r="AI654" s="29"/>
      <c r="AJ654" s="29"/>
      <c r="AK654" s="29"/>
    </row>
    <row r="655" spans="1:37" s="142" customFormat="1" ht="18" customHeight="1">
      <c r="A655" s="29"/>
      <c r="B655" s="262"/>
      <c r="C655" s="265"/>
      <c r="D655" s="268"/>
      <c r="E655" s="262"/>
      <c r="F655" s="262"/>
      <c r="G655" s="136" t="s">
        <v>18</v>
      </c>
      <c r="H655" s="136">
        <f>Ave!F41</f>
        <v>85.5</v>
      </c>
      <c r="I655" s="136">
        <f>Ave!G41</f>
        <v>85</v>
      </c>
      <c r="J655" s="136">
        <f>Ave!H41</f>
        <v>88</v>
      </c>
      <c r="K655" s="136">
        <f>Ave!I41</f>
        <v>72</v>
      </c>
      <c r="L655" s="136">
        <f>Ave!J41</f>
        <v>84.5</v>
      </c>
      <c r="M655" s="136">
        <f>Ave!K41</f>
        <v>78</v>
      </c>
      <c r="N655" s="136">
        <f>Ave!L41</f>
        <v>83.5</v>
      </c>
      <c r="O655" s="136">
        <f>Ave!M41</f>
        <v>78</v>
      </c>
      <c r="P655" s="136">
        <f>Ave!N41</f>
        <v>654.5</v>
      </c>
      <c r="Q655" s="136">
        <f>Ave!O41</f>
        <v>81.8125</v>
      </c>
      <c r="R655" s="136">
        <f>Ave!P41</f>
        <v>14</v>
      </c>
      <c r="S655" s="269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  <c r="AD655" s="29"/>
      <c r="AE655" s="29"/>
      <c r="AF655" s="29"/>
      <c r="AG655" s="29"/>
      <c r="AH655" s="29"/>
      <c r="AI655" s="29"/>
      <c r="AJ655" s="29"/>
      <c r="AK655" s="29"/>
    </row>
    <row r="656" spans="1:37" s="1" customFormat="1" ht="15" customHeight="1"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1"/>
      <c r="T656" s="41"/>
      <c r="U656" s="152"/>
      <c r="V656" s="153"/>
    </row>
    <row r="657" spans="1:37" s="1" customFormat="1" ht="15" customHeight="1">
      <c r="B657" s="242" t="s">
        <v>71</v>
      </c>
      <c r="C657" s="242"/>
      <c r="D657" s="242"/>
      <c r="E657" s="242"/>
      <c r="F657" s="233" t="s">
        <v>72</v>
      </c>
      <c r="G657" s="233"/>
      <c r="H657" s="233"/>
      <c r="I657" s="233"/>
      <c r="J657" s="233"/>
      <c r="K657" s="233"/>
      <c r="L657" s="233"/>
      <c r="M657" s="233"/>
      <c r="N657" s="234" t="s">
        <v>73</v>
      </c>
      <c r="O657" s="234"/>
      <c r="P657" s="234"/>
      <c r="Q657" s="234"/>
      <c r="R657" s="234"/>
      <c r="S657" s="234"/>
      <c r="T657" s="234"/>
      <c r="U657" s="234"/>
      <c r="V657" s="234"/>
    </row>
    <row r="658" spans="1:37" s="1" customFormat="1" ht="15" customHeight="1">
      <c r="B658" s="233" t="s">
        <v>74</v>
      </c>
      <c r="C658" s="233"/>
      <c r="D658" s="233"/>
      <c r="E658" s="233"/>
      <c r="F658" s="233"/>
      <c r="G658" s="233"/>
      <c r="H658" s="233"/>
      <c r="I658" s="233"/>
      <c r="J658" s="233"/>
      <c r="K658" s="233"/>
      <c r="L658" s="233"/>
      <c r="M658" s="233"/>
      <c r="N658" s="49" t="s">
        <v>79</v>
      </c>
      <c r="O658" s="49"/>
      <c r="P658" s="49"/>
      <c r="Q658" s="49"/>
      <c r="R658" s="49"/>
      <c r="S658" s="49"/>
      <c r="T658" s="49"/>
      <c r="U658" s="49"/>
      <c r="V658" s="49"/>
    </row>
    <row r="659" spans="1:37" s="1" customFormat="1" ht="15" customHeight="1">
      <c r="B659" s="233" t="s">
        <v>74</v>
      </c>
      <c r="C659" s="233"/>
      <c r="D659" s="233"/>
      <c r="E659" s="233"/>
      <c r="F659" s="233"/>
      <c r="G659" s="233"/>
      <c r="H659" s="233"/>
      <c r="I659" s="233"/>
      <c r="J659" s="233"/>
      <c r="K659" s="233"/>
      <c r="L659" s="233"/>
      <c r="M659" s="233"/>
      <c r="N659" s="41"/>
      <c r="O659" s="41"/>
      <c r="P659" s="41"/>
      <c r="Q659" s="41"/>
      <c r="R659" s="41"/>
      <c r="S659" s="41"/>
      <c r="T659" s="41"/>
      <c r="U659" s="152"/>
      <c r="V659" s="153"/>
    </row>
    <row r="660" spans="1:37" s="1" customFormat="1" ht="15" customHeight="1"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234" t="s">
        <v>75</v>
      </c>
      <c r="O660" s="234"/>
      <c r="P660" s="234"/>
      <c r="Q660" s="234"/>
      <c r="R660" s="234"/>
      <c r="S660" s="234"/>
      <c r="T660" s="234"/>
      <c r="U660" s="234"/>
      <c r="V660" s="234"/>
    </row>
    <row r="661" spans="1:37" s="1" customFormat="1" ht="15" customHeight="1">
      <c r="B661" s="235" t="s">
        <v>76</v>
      </c>
      <c r="C661" s="235"/>
      <c r="D661" s="235"/>
      <c r="E661" s="235"/>
      <c r="F661" s="235"/>
      <c r="G661" s="235"/>
      <c r="H661" s="235"/>
      <c r="I661" s="235"/>
      <c r="J661" s="235"/>
      <c r="K661" s="235"/>
      <c r="L661" s="235"/>
      <c r="M661" s="235"/>
      <c r="N661" s="41"/>
      <c r="O661" s="41"/>
      <c r="P661" s="41"/>
      <c r="Q661" s="41"/>
      <c r="R661" s="41"/>
      <c r="S661" s="41"/>
      <c r="T661" s="41"/>
      <c r="U661" s="152"/>
      <c r="V661" s="153"/>
    </row>
    <row r="662" spans="1:37" s="1" customFormat="1" ht="15" customHeight="1"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152"/>
      <c r="V662" s="153"/>
    </row>
    <row r="663" spans="1:37" s="1" customFormat="1" ht="15" customHeight="1">
      <c r="B663" s="235" t="s">
        <v>77</v>
      </c>
      <c r="C663" s="235"/>
      <c r="D663" s="235"/>
      <c r="E663" s="235"/>
      <c r="F663" s="235"/>
      <c r="G663" s="235"/>
      <c r="H663" s="235"/>
      <c r="I663" s="235"/>
      <c r="J663" s="235"/>
      <c r="K663" s="235"/>
      <c r="L663" s="235"/>
      <c r="M663" s="235"/>
      <c r="N663" s="41"/>
      <c r="O663" s="41"/>
      <c r="P663" s="41"/>
      <c r="Q663" s="41"/>
      <c r="R663" s="41"/>
      <c r="S663" s="41"/>
      <c r="T663" s="41"/>
      <c r="U663" s="152"/>
      <c r="V663" s="153"/>
    </row>
    <row r="664" spans="1:37" s="1" customFormat="1" ht="15" customHeight="1"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1"/>
      <c r="O664" s="41"/>
      <c r="P664" s="41"/>
      <c r="Q664" s="41"/>
      <c r="R664" s="41"/>
      <c r="S664" s="41"/>
      <c r="T664" s="41"/>
      <c r="U664" s="152"/>
      <c r="V664" s="153"/>
    </row>
    <row r="665" spans="1:37" s="1" customFormat="1" ht="15" customHeight="1"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1"/>
      <c r="O665" s="41"/>
      <c r="P665" s="41"/>
      <c r="Q665" s="41"/>
      <c r="R665" s="41"/>
      <c r="S665" s="41"/>
      <c r="T665" s="41"/>
      <c r="U665" s="152"/>
      <c r="V665" s="153"/>
    </row>
    <row r="666" spans="1:37" s="1" customFormat="1" ht="15" customHeight="1"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1"/>
      <c r="O666" s="41"/>
      <c r="P666" s="41"/>
      <c r="Q666" s="41"/>
      <c r="R666" s="41"/>
      <c r="S666" s="41"/>
      <c r="T666" s="41"/>
      <c r="U666" s="152"/>
      <c r="V666" s="153"/>
    </row>
    <row r="667" spans="1:37" s="1" customFormat="1" ht="15" customHeight="1"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1"/>
      <c r="O667" s="41"/>
      <c r="P667" s="41"/>
      <c r="Q667" s="41"/>
      <c r="R667" s="41"/>
      <c r="S667" s="41"/>
      <c r="T667" s="41"/>
      <c r="U667" s="152"/>
      <c r="V667" s="153"/>
    </row>
    <row r="668" spans="1:37" s="46" customFormat="1" ht="15" customHeight="1">
      <c r="B668" s="47"/>
      <c r="C668" s="47"/>
      <c r="D668" s="48" t="s">
        <v>20</v>
      </c>
      <c r="E668" s="46" t="s">
        <v>78</v>
      </c>
      <c r="M668" s="46" t="s">
        <v>53</v>
      </c>
      <c r="V668" s="154"/>
    </row>
    <row r="669" spans="1:37" s="46" customFormat="1" ht="15" customHeight="1">
      <c r="B669" s="47"/>
      <c r="C669" s="47"/>
      <c r="D669" s="48"/>
      <c r="E669" s="50"/>
      <c r="F669" s="50"/>
      <c r="G669" s="50"/>
      <c r="H669" s="50" t="s">
        <v>22</v>
      </c>
      <c r="I669" s="50"/>
      <c r="J669" s="50"/>
      <c r="K669" s="46" t="s">
        <v>23</v>
      </c>
      <c r="V669" s="154"/>
    </row>
    <row r="670" spans="1:37" s="140" customFormat="1" ht="18" customHeight="1">
      <c r="B670" s="239" t="s">
        <v>0</v>
      </c>
      <c r="C670" s="137"/>
      <c r="D670" s="239" t="s">
        <v>1</v>
      </c>
      <c r="E670" s="239" t="s">
        <v>2</v>
      </c>
      <c r="F670" s="239" t="s">
        <v>3</v>
      </c>
      <c r="G670" s="239" t="s">
        <v>17</v>
      </c>
      <c r="H670" s="236" t="s">
        <v>4</v>
      </c>
      <c r="I670" s="237"/>
      <c r="J670" s="237"/>
      <c r="K670" s="237"/>
      <c r="L670" s="237"/>
      <c r="M670" s="237"/>
      <c r="N670" s="237"/>
      <c r="O670" s="238"/>
      <c r="P670" s="239" t="s">
        <v>26</v>
      </c>
      <c r="Q670" s="239" t="s">
        <v>18</v>
      </c>
      <c r="R670" s="239" t="s">
        <v>6</v>
      </c>
      <c r="S670" s="241" t="s">
        <v>16</v>
      </c>
      <c r="T670" s="155"/>
      <c r="U670" s="155"/>
      <c r="V670" s="156"/>
    </row>
    <row r="671" spans="1:37" s="140" customFormat="1" ht="18" customHeight="1">
      <c r="B671" s="240"/>
      <c r="C671" s="137"/>
      <c r="D671" s="240"/>
      <c r="E671" s="240"/>
      <c r="F671" s="240"/>
      <c r="G671" s="240"/>
      <c r="H671" s="136" t="s">
        <v>93</v>
      </c>
      <c r="I671" s="136" t="s">
        <v>94</v>
      </c>
      <c r="J671" s="136" t="s">
        <v>95</v>
      </c>
      <c r="K671" s="136" t="s">
        <v>10</v>
      </c>
      <c r="L671" s="136" t="s">
        <v>80</v>
      </c>
      <c r="M671" s="136" t="s">
        <v>96</v>
      </c>
      <c r="N671" s="136" t="s">
        <v>12</v>
      </c>
      <c r="O671" s="136" t="s">
        <v>11</v>
      </c>
      <c r="P671" s="240"/>
      <c r="Q671" s="240"/>
      <c r="R671" s="240"/>
      <c r="S671" s="241"/>
      <c r="T671" s="155"/>
      <c r="U671" s="155"/>
      <c r="V671" s="156"/>
    </row>
    <row r="672" spans="1:37" s="142" customFormat="1" ht="18" customHeight="1">
      <c r="A672" s="29"/>
      <c r="B672" s="262">
        <v>38</v>
      </c>
      <c r="C672" s="263">
        <f>'S1'!C44</f>
        <v>40</v>
      </c>
      <c r="D672" s="266" t="str">
        <f>Ave!C42</f>
        <v>ኢማን ይማም ሙሀመድ</v>
      </c>
      <c r="E672" s="262" t="str">
        <f>'S1'!E42</f>
        <v>F</v>
      </c>
      <c r="F672" s="262">
        <f>'S1'!F42</f>
        <v>7</v>
      </c>
      <c r="G672" s="136" t="s">
        <v>88</v>
      </c>
      <c r="H672" s="136">
        <f>'S1'!G42</f>
        <v>77</v>
      </c>
      <c r="I672" s="136">
        <f>'S1'!H42</f>
        <v>77</v>
      </c>
      <c r="J672" s="136">
        <f>'S1'!I42</f>
        <v>70</v>
      </c>
      <c r="K672" s="136">
        <f>'S1'!J42</f>
        <v>66</v>
      </c>
      <c r="L672" s="136">
        <f>'S1'!K42</f>
        <v>74</v>
      </c>
      <c r="M672" s="136">
        <f>'S1'!L42</f>
        <v>78</v>
      </c>
      <c r="N672" s="136">
        <f>'S1'!M42</f>
        <v>89</v>
      </c>
      <c r="O672" s="136">
        <f>'S1'!N42</f>
        <v>74</v>
      </c>
      <c r="P672" s="136">
        <f>'S1'!P42</f>
        <v>605</v>
      </c>
      <c r="Q672" s="136">
        <f>'S1'!Q42</f>
        <v>75.625</v>
      </c>
      <c r="R672" s="136">
        <f>'S1'!R42</f>
        <v>28</v>
      </c>
      <c r="S672" s="269" t="str">
        <f>Ave!Q42</f>
        <v>ተዛውራለች</v>
      </c>
      <c r="T672" s="29"/>
      <c r="U672" s="29"/>
      <c r="V672" s="29"/>
      <c r="W672" s="29"/>
      <c r="X672" s="29"/>
      <c r="Y672" s="29"/>
      <c r="Z672" s="29"/>
      <c r="AA672" s="29"/>
      <c r="AB672" s="29"/>
      <c r="AC672" s="29"/>
      <c r="AD672" s="29"/>
      <c r="AE672" s="29"/>
      <c r="AF672" s="29"/>
      <c r="AG672" s="29"/>
      <c r="AH672" s="29"/>
      <c r="AI672" s="29"/>
      <c r="AJ672" s="29"/>
      <c r="AK672" s="29"/>
    </row>
    <row r="673" spans="1:37" s="142" customFormat="1" ht="18" customHeight="1">
      <c r="A673" s="29"/>
      <c r="B673" s="262"/>
      <c r="C673" s="264"/>
      <c r="D673" s="267"/>
      <c r="E673" s="262"/>
      <c r="F673" s="262"/>
      <c r="G673" s="136" t="s">
        <v>89</v>
      </c>
      <c r="H673" s="136">
        <f>'S2'!G42</f>
        <v>60</v>
      </c>
      <c r="I673" s="136">
        <f>'S2'!H42</f>
        <v>70</v>
      </c>
      <c r="J673" s="136">
        <f>'S2'!I42</f>
        <v>77</v>
      </c>
      <c r="K673" s="136">
        <f>'S2'!J42</f>
        <v>63</v>
      </c>
      <c r="L673" s="136">
        <f>'S2'!K42</f>
        <v>92</v>
      </c>
      <c r="M673" s="136">
        <f>'S2'!L42</f>
        <v>68</v>
      </c>
      <c r="N673" s="136">
        <f>'S2'!M42</f>
        <v>82</v>
      </c>
      <c r="O673" s="136">
        <f>'S2'!N42</f>
        <v>76</v>
      </c>
      <c r="P673" s="136">
        <f>'S2'!P42</f>
        <v>588</v>
      </c>
      <c r="Q673" s="136">
        <f>'S2'!Q42</f>
        <v>73.5</v>
      </c>
      <c r="R673" s="136">
        <f>'S2'!R42</f>
        <v>21</v>
      </c>
      <c r="S673" s="269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  <c r="AD673" s="29"/>
      <c r="AE673" s="29"/>
      <c r="AF673" s="29"/>
      <c r="AG673" s="29"/>
      <c r="AH673" s="29"/>
      <c r="AI673" s="29"/>
      <c r="AJ673" s="29"/>
      <c r="AK673" s="29"/>
    </row>
    <row r="674" spans="1:37" s="142" customFormat="1" ht="18" customHeight="1">
      <c r="A674" s="29"/>
      <c r="B674" s="262"/>
      <c r="C674" s="265"/>
      <c r="D674" s="268"/>
      <c r="E674" s="262"/>
      <c r="F674" s="262"/>
      <c r="G674" s="136" t="s">
        <v>18</v>
      </c>
      <c r="H674" s="136">
        <f>Ave!F42</f>
        <v>68.5</v>
      </c>
      <c r="I674" s="136">
        <f>Ave!G42</f>
        <v>73.5</v>
      </c>
      <c r="J674" s="136">
        <f>Ave!H42</f>
        <v>73.5</v>
      </c>
      <c r="K674" s="136">
        <f>Ave!I42</f>
        <v>64.5</v>
      </c>
      <c r="L674" s="136">
        <f>Ave!J42</f>
        <v>83</v>
      </c>
      <c r="M674" s="136">
        <f>Ave!K42</f>
        <v>73</v>
      </c>
      <c r="N674" s="136">
        <f>Ave!L42</f>
        <v>85.5</v>
      </c>
      <c r="O674" s="136">
        <f>Ave!M42</f>
        <v>75</v>
      </c>
      <c r="P674" s="136">
        <f>Ave!N42</f>
        <v>596.5</v>
      </c>
      <c r="Q674" s="136">
        <f>Ave!O42</f>
        <v>74.5625</v>
      </c>
      <c r="R674" s="136">
        <f>Ave!P42</f>
        <v>25</v>
      </c>
      <c r="S674" s="269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  <c r="AD674" s="29"/>
      <c r="AE674" s="29"/>
      <c r="AF674" s="29"/>
      <c r="AG674" s="29"/>
      <c r="AH674" s="29"/>
      <c r="AI674" s="29"/>
      <c r="AJ674" s="29"/>
      <c r="AK674" s="29"/>
    </row>
    <row r="675" spans="1:37" s="1" customFormat="1" ht="15" customHeight="1"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1"/>
      <c r="T675" s="41"/>
      <c r="U675" s="152"/>
      <c r="V675" s="153"/>
    </row>
    <row r="676" spans="1:37" s="1" customFormat="1" ht="15" customHeight="1">
      <c r="B676" s="242" t="s">
        <v>71</v>
      </c>
      <c r="C676" s="242"/>
      <c r="D676" s="242"/>
      <c r="E676" s="242"/>
      <c r="F676" s="233" t="s">
        <v>72</v>
      </c>
      <c r="G676" s="233"/>
      <c r="H676" s="233"/>
      <c r="I676" s="233"/>
      <c r="J676" s="233"/>
      <c r="K676" s="233"/>
      <c r="L676" s="233"/>
      <c r="M676" s="233"/>
      <c r="N676" s="234" t="s">
        <v>73</v>
      </c>
      <c r="O676" s="234"/>
      <c r="P676" s="234"/>
      <c r="Q676" s="234"/>
      <c r="R676" s="234"/>
      <c r="S676" s="234"/>
      <c r="T676" s="234"/>
      <c r="U676" s="234"/>
      <c r="V676" s="234"/>
    </row>
    <row r="677" spans="1:37" s="1" customFormat="1" ht="15" customHeight="1">
      <c r="B677" s="233" t="s">
        <v>74</v>
      </c>
      <c r="C677" s="233"/>
      <c r="D677" s="233"/>
      <c r="E677" s="233"/>
      <c r="F677" s="233"/>
      <c r="G677" s="233"/>
      <c r="H677" s="233"/>
      <c r="I677" s="233"/>
      <c r="J677" s="233"/>
      <c r="K677" s="233"/>
      <c r="L677" s="233"/>
      <c r="M677" s="233"/>
      <c r="N677" s="49" t="s">
        <v>79</v>
      </c>
      <c r="O677" s="49"/>
      <c r="P677" s="49"/>
      <c r="Q677" s="49"/>
      <c r="R677" s="49"/>
      <c r="S677" s="49"/>
      <c r="T677" s="49"/>
      <c r="U677" s="49"/>
      <c r="V677" s="49"/>
    </row>
    <row r="678" spans="1:37" s="1" customFormat="1" ht="15" customHeight="1">
      <c r="B678" s="233" t="s">
        <v>74</v>
      </c>
      <c r="C678" s="233"/>
      <c r="D678" s="233"/>
      <c r="E678" s="233"/>
      <c r="F678" s="233"/>
      <c r="G678" s="233"/>
      <c r="H678" s="233"/>
      <c r="I678" s="233"/>
      <c r="J678" s="233"/>
      <c r="K678" s="233"/>
      <c r="L678" s="233"/>
      <c r="M678" s="233"/>
      <c r="N678" s="41"/>
      <c r="O678" s="41"/>
      <c r="P678" s="41"/>
      <c r="Q678" s="41"/>
      <c r="R678" s="41"/>
      <c r="S678" s="41"/>
      <c r="T678" s="41"/>
      <c r="U678" s="152"/>
      <c r="V678" s="153"/>
    </row>
    <row r="679" spans="1:37" s="1" customFormat="1" ht="15" customHeight="1"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234" t="s">
        <v>75</v>
      </c>
      <c r="O679" s="234"/>
      <c r="P679" s="234"/>
      <c r="Q679" s="234"/>
      <c r="R679" s="234"/>
      <c r="S679" s="234"/>
      <c r="T679" s="234"/>
      <c r="U679" s="234"/>
      <c r="V679" s="234"/>
    </row>
    <row r="680" spans="1:37" s="1" customFormat="1" ht="15" customHeight="1">
      <c r="B680" s="235" t="s">
        <v>76</v>
      </c>
      <c r="C680" s="235"/>
      <c r="D680" s="235"/>
      <c r="E680" s="235"/>
      <c r="F680" s="235"/>
      <c r="G680" s="235"/>
      <c r="H680" s="235"/>
      <c r="I680" s="235"/>
      <c r="J680" s="235"/>
      <c r="K680" s="235"/>
      <c r="L680" s="235"/>
      <c r="M680" s="235"/>
      <c r="N680" s="41"/>
      <c r="O680" s="41"/>
      <c r="P680" s="41"/>
      <c r="Q680" s="41"/>
      <c r="R680" s="41"/>
      <c r="S680" s="41"/>
      <c r="T680" s="41"/>
      <c r="U680" s="152"/>
      <c r="V680" s="153"/>
    </row>
    <row r="681" spans="1:37" s="1" customFormat="1" ht="15" customHeight="1"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152"/>
      <c r="V681" s="153"/>
    </row>
    <row r="682" spans="1:37" s="1" customFormat="1" ht="15" customHeight="1">
      <c r="B682" s="235" t="s">
        <v>77</v>
      </c>
      <c r="C682" s="235"/>
      <c r="D682" s="235"/>
      <c r="E682" s="235"/>
      <c r="F682" s="235"/>
      <c r="G682" s="235"/>
      <c r="H682" s="235"/>
      <c r="I682" s="235"/>
      <c r="J682" s="235"/>
      <c r="K682" s="235"/>
      <c r="L682" s="235"/>
      <c r="M682" s="235"/>
      <c r="N682" s="41"/>
      <c r="O682" s="41"/>
      <c r="P682" s="41"/>
      <c r="Q682" s="41"/>
      <c r="R682" s="41"/>
      <c r="S682" s="41"/>
      <c r="T682" s="41"/>
      <c r="U682" s="152"/>
      <c r="V682" s="153"/>
    </row>
    <row r="683" spans="1:37" s="1" customFormat="1" ht="15" customHeight="1"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1"/>
      <c r="O683" s="41"/>
      <c r="P683" s="41"/>
      <c r="Q683" s="41"/>
      <c r="R683" s="41"/>
      <c r="S683" s="41"/>
      <c r="T683" s="41"/>
      <c r="U683" s="152"/>
      <c r="V683" s="153"/>
    </row>
    <row r="684" spans="1:37" s="1" customFormat="1" ht="15" customHeight="1"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1"/>
      <c r="O684" s="41"/>
      <c r="P684" s="41"/>
      <c r="Q684" s="41"/>
      <c r="R684" s="41"/>
      <c r="S684" s="41"/>
      <c r="T684" s="41"/>
      <c r="U684" s="152"/>
      <c r="V684" s="153"/>
    </row>
    <row r="685" spans="1:37" s="46" customFormat="1" ht="15" customHeight="1">
      <c r="B685" s="47"/>
      <c r="C685" s="47"/>
      <c r="D685" s="48" t="s">
        <v>20</v>
      </c>
      <c r="E685" s="46" t="s">
        <v>78</v>
      </c>
      <c r="M685" s="46" t="s">
        <v>53</v>
      </c>
      <c r="V685" s="154"/>
    </row>
    <row r="686" spans="1:37" s="46" customFormat="1" ht="15" customHeight="1">
      <c r="B686" s="47"/>
      <c r="C686" s="47"/>
      <c r="D686" s="48"/>
      <c r="E686" s="50"/>
      <c r="F686" s="50"/>
      <c r="G686" s="50"/>
      <c r="H686" s="50" t="s">
        <v>22</v>
      </c>
      <c r="I686" s="50"/>
      <c r="J686" s="50"/>
      <c r="K686" s="46" t="s">
        <v>23</v>
      </c>
      <c r="V686" s="154"/>
    </row>
    <row r="687" spans="1:37" s="140" customFormat="1" ht="18" customHeight="1">
      <c r="B687" s="239" t="s">
        <v>0</v>
      </c>
      <c r="C687" s="137"/>
      <c r="D687" s="239" t="s">
        <v>1</v>
      </c>
      <c r="E687" s="239" t="s">
        <v>2</v>
      </c>
      <c r="F687" s="239" t="s">
        <v>3</v>
      </c>
      <c r="G687" s="239" t="s">
        <v>17</v>
      </c>
      <c r="H687" s="236" t="s">
        <v>4</v>
      </c>
      <c r="I687" s="237"/>
      <c r="J687" s="237"/>
      <c r="K687" s="237"/>
      <c r="L687" s="237"/>
      <c r="M687" s="237"/>
      <c r="N687" s="237"/>
      <c r="O687" s="238"/>
      <c r="P687" s="239" t="s">
        <v>26</v>
      </c>
      <c r="Q687" s="239" t="s">
        <v>18</v>
      </c>
      <c r="R687" s="239" t="s">
        <v>6</v>
      </c>
      <c r="S687" s="241" t="s">
        <v>16</v>
      </c>
      <c r="T687" s="155"/>
      <c r="U687" s="155"/>
      <c r="V687" s="156"/>
    </row>
    <row r="688" spans="1:37" s="140" customFormat="1" ht="18" customHeight="1">
      <c r="B688" s="240"/>
      <c r="C688" s="137"/>
      <c r="D688" s="240"/>
      <c r="E688" s="240"/>
      <c r="F688" s="240"/>
      <c r="G688" s="240"/>
      <c r="H688" s="136" t="s">
        <v>93</v>
      </c>
      <c r="I688" s="136" t="s">
        <v>94</v>
      </c>
      <c r="J688" s="136" t="s">
        <v>95</v>
      </c>
      <c r="K688" s="136" t="s">
        <v>10</v>
      </c>
      <c r="L688" s="136" t="s">
        <v>80</v>
      </c>
      <c r="M688" s="136" t="s">
        <v>96</v>
      </c>
      <c r="N688" s="136" t="s">
        <v>12</v>
      </c>
      <c r="O688" s="136" t="s">
        <v>11</v>
      </c>
      <c r="P688" s="240"/>
      <c r="Q688" s="240"/>
      <c r="R688" s="240"/>
      <c r="S688" s="241"/>
      <c r="T688" s="155"/>
      <c r="U688" s="155"/>
      <c r="V688" s="156"/>
    </row>
    <row r="689" spans="1:37" s="142" customFormat="1" ht="18" customHeight="1">
      <c r="A689" s="29"/>
      <c r="B689" s="262">
        <v>39</v>
      </c>
      <c r="C689" s="263">
        <f>'S1'!C45</f>
        <v>41</v>
      </c>
      <c r="D689" s="266" t="str">
        <f>Ave!C43</f>
        <v>ኢብራሂም ጀማል ኡስማን</v>
      </c>
      <c r="E689" s="262" t="str">
        <f>'S1'!E43</f>
        <v>M</v>
      </c>
      <c r="F689" s="262">
        <f>'S1'!F43</f>
        <v>7</v>
      </c>
      <c r="G689" s="136" t="s">
        <v>88</v>
      </c>
      <c r="H689" s="136">
        <f>'S1'!G43</f>
        <v>90</v>
      </c>
      <c r="I689" s="136">
        <f>'S1'!H43</f>
        <v>81</v>
      </c>
      <c r="J689" s="136">
        <f>'S1'!I43</f>
        <v>86</v>
      </c>
      <c r="K689" s="136">
        <f>'S1'!J43</f>
        <v>76</v>
      </c>
      <c r="L689" s="136">
        <f>'S1'!K43</f>
        <v>94</v>
      </c>
      <c r="M689" s="136">
        <f>'S1'!L43</f>
        <v>73</v>
      </c>
      <c r="N689" s="136">
        <f>'S1'!M43</f>
        <v>80</v>
      </c>
      <c r="O689" s="136">
        <f>'S1'!N43</f>
        <v>70</v>
      </c>
      <c r="P689" s="136">
        <f>'S1'!P43</f>
        <v>650</v>
      </c>
      <c r="Q689" s="136">
        <f>'S1'!Q43</f>
        <v>81.25</v>
      </c>
      <c r="R689" s="136">
        <f>'S1'!R43</f>
        <v>20</v>
      </c>
      <c r="S689" s="269" t="str">
        <f>Ave!Q43</f>
        <v>ተዛውሯል</v>
      </c>
      <c r="T689" s="29"/>
      <c r="U689" s="29"/>
      <c r="V689" s="29"/>
      <c r="W689" s="29"/>
      <c r="X689" s="29"/>
      <c r="Y689" s="29"/>
      <c r="Z689" s="29"/>
      <c r="AA689" s="29"/>
      <c r="AB689" s="29"/>
      <c r="AC689" s="29"/>
      <c r="AD689" s="29"/>
      <c r="AE689" s="29"/>
      <c r="AF689" s="29"/>
      <c r="AG689" s="29"/>
      <c r="AH689" s="29"/>
      <c r="AI689" s="29"/>
      <c r="AJ689" s="29"/>
      <c r="AK689" s="29"/>
    </row>
    <row r="690" spans="1:37" s="142" customFormat="1" ht="18" customHeight="1">
      <c r="A690" s="29"/>
      <c r="B690" s="262"/>
      <c r="C690" s="264"/>
      <c r="D690" s="267"/>
      <c r="E690" s="262"/>
      <c r="F690" s="262"/>
      <c r="G690" s="136" t="s">
        <v>89</v>
      </c>
      <c r="H690" s="136">
        <f>'S2'!G43</f>
        <v>89</v>
      </c>
      <c r="I690" s="136">
        <f>'S2'!H43</f>
        <v>76</v>
      </c>
      <c r="J690" s="136">
        <f>'S2'!I43</f>
        <v>58</v>
      </c>
      <c r="K690" s="136">
        <f>'S2'!J43</f>
        <v>71</v>
      </c>
      <c r="L690" s="136">
        <f>'S2'!K43</f>
        <v>71</v>
      </c>
      <c r="M690" s="136">
        <f>'S2'!L43</f>
        <v>69</v>
      </c>
      <c r="N690" s="136">
        <f>'S2'!M43</f>
        <v>56</v>
      </c>
      <c r="O690" s="136">
        <f>'S2'!N43</f>
        <v>75</v>
      </c>
      <c r="P690" s="136">
        <f>'S2'!P43</f>
        <v>565</v>
      </c>
      <c r="Q690" s="136">
        <f>'S2'!Q43</f>
        <v>70.625</v>
      </c>
      <c r="R690" s="136">
        <f>'S2'!R43</f>
        <v>25</v>
      </c>
      <c r="S690" s="269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  <c r="AD690" s="29"/>
      <c r="AE690" s="29"/>
      <c r="AF690" s="29"/>
      <c r="AG690" s="29"/>
      <c r="AH690" s="29"/>
      <c r="AI690" s="29"/>
      <c r="AJ690" s="29"/>
      <c r="AK690" s="29"/>
    </row>
    <row r="691" spans="1:37" s="142" customFormat="1" ht="18" customHeight="1">
      <c r="A691" s="29"/>
      <c r="B691" s="262"/>
      <c r="C691" s="265"/>
      <c r="D691" s="268"/>
      <c r="E691" s="262"/>
      <c r="F691" s="262"/>
      <c r="G691" s="136" t="s">
        <v>18</v>
      </c>
      <c r="H691" s="136">
        <f>Ave!F43</f>
        <v>89.5</v>
      </c>
      <c r="I691" s="136">
        <f>Ave!G43</f>
        <v>78.5</v>
      </c>
      <c r="J691" s="136">
        <f>Ave!H43</f>
        <v>72</v>
      </c>
      <c r="K691" s="136">
        <f>Ave!I43</f>
        <v>73.5</v>
      </c>
      <c r="L691" s="136">
        <f>Ave!J43</f>
        <v>82.5</v>
      </c>
      <c r="M691" s="136">
        <f>Ave!K43</f>
        <v>71</v>
      </c>
      <c r="N691" s="136">
        <f>Ave!L43</f>
        <v>68</v>
      </c>
      <c r="O691" s="136">
        <f>Ave!M43</f>
        <v>72.5</v>
      </c>
      <c r="P691" s="136">
        <f>Ave!N43</f>
        <v>607.5</v>
      </c>
      <c r="Q691" s="136">
        <f>Ave!O43</f>
        <v>75.9375</v>
      </c>
      <c r="R691" s="136">
        <f>Ave!P43</f>
        <v>22</v>
      </c>
      <c r="S691" s="269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  <c r="AD691" s="29"/>
      <c r="AE691" s="29"/>
      <c r="AF691" s="29"/>
      <c r="AG691" s="29"/>
      <c r="AH691" s="29"/>
      <c r="AI691" s="29"/>
      <c r="AJ691" s="29"/>
      <c r="AK691" s="29"/>
    </row>
    <row r="692" spans="1:37" s="1" customFormat="1" ht="15" customHeight="1"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1"/>
      <c r="T692" s="41"/>
      <c r="U692" s="152"/>
      <c r="V692" s="153"/>
    </row>
    <row r="693" spans="1:37" s="1" customFormat="1" ht="15" customHeight="1">
      <c r="B693" s="242" t="s">
        <v>71</v>
      </c>
      <c r="C693" s="242"/>
      <c r="D693" s="242"/>
      <c r="E693" s="242"/>
      <c r="F693" s="233" t="s">
        <v>72</v>
      </c>
      <c r="G693" s="233"/>
      <c r="H693" s="233"/>
      <c r="I693" s="233"/>
      <c r="J693" s="233"/>
      <c r="K693" s="233"/>
      <c r="L693" s="233"/>
      <c r="M693" s="233"/>
      <c r="N693" s="234" t="s">
        <v>73</v>
      </c>
      <c r="O693" s="234"/>
      <c r="P693" s="234"/>
      <c r="Q693" s="234"/>
      <c r="R693" s="234"/>
      <c r="S693" s="234"/>
      <c r="T693" s="234"/>
      <c r="U693" s="234"/>
      <c r="V693" s="234"/>
    </row>
    <row r="694" spans="1:37" s="1" customFormat="1" ht="15" customHeight="1">
      <c r="B694" s="233" t="s">
        <v>74</v>
      </c>
      <c r="C694" s="233"/>
      <c r="D694" s="233"/>
      <c r="E694" s="233"/>
      <c r="F694" s="233"/>
      <c r="G694" s="233"/>
      <c r="H694" s="233"/>
      <c r="I694" s="233"/>
      <c r="J694" s="233"/>
      <c r="K694" s="233"/>
      <c r="L694" s="233"/>
      <c r="M694" s="233"/>
      <c r="N694" s="49" t="s">
        <v>79</v>
      </c>
      <c r="O694" s="49"/>
      <c r="P694" s="49"/>
      <c r="Q694" s="49"/>
      <c r="R694" s="49"/>
      <c r="S694" s="49"/>
      <c r="T694" s="49"/>
      <c r="U694" s="49"/>
      <c r="V694" s="49"/>
    </row>
    <row r="695" spans="1:37" s="1" customFormat="1" ht="15" customHeight="1">
      <c r="B695" s="233" t="s">
        <v>74</v>
      </c>
      <c r="C695" s="233"/>
      <c r="D695" s="233"/>
      <c r="E695" s="233"/>
      <c r="F695" s="233"/>
      <c r="G695" s="233"/>
      <c r="H695" s="233"/>
      <c r="I695" s="233"/>
      <c r="J695" s="233"/>
      <c r="K695" s="233"/>
      <c r="L695" s="233"/>
      <c r="M695" s="233"/>
      <c r="N695" s="41"/>
      <c r="O695" s="41"/>
      <c r="P695" s="41"/>
      <c r="Q695" s="41"/>
      <c r="R695" s="41"/>
      <c r="S695" s="41"/>
      <c r="T695" s="41"/>
      <c r="U695" s="152"/>
      <c r="V695" s="153"/>
    </row>
    <row r="696" spans="1:37" s="1" customFormat="1" ht="15" customHeight="1"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234" t="s">
        <v>75</v>
      </c>
      <c r="O696" s="234"/>
      <c r="P696" s="234"/>
      <c r="Q696" s="234"/>
      <c r="R696" s="234"/>
      <c r="S696" s="234"/>
      <c r="T696" s="234"/>
      <c r="U696" s="234"/>
      <c r="V696" s="234"/>
    </row>
    <row r="697" spans="1:37" s="1" customFormat="1" ht="15" customHeight="1">
      <c r="B697" s="235" t="s">
        <v>76</v>
      </c>
      <c r="C697" s="235"/>
      <c r="D697" s="235"/>
      <c r="E697" s="235"/>
      <c r="F697" s="235"/>
      <c r="G697" s="235"/>
      <c r="H697" s="235"/>
      <c r="I697" s="235"/>
      <c r="J697" s="235"/>
      <c r="K697" s="235"/>
      <c r="L697" s="235"/>
      <c r="M697" s="235"/>
      <c r="N697" s="41"/>
      <c r="O697" s="41"/>
      <c r="P697" s="41"/>
      <c r="Q697" s="41"/>
      <c r="R697" s="41"/>
      <c r="S697" s="41"/>
      <c r="T697" s="41"/>
      <c r="U697" s="152"/>
      <c r="V697" s="153"/>
    </row>
    <row r="698" spans="1:37" s="1" customFormat="1" ht="15" customHeight="1"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152"/>
      <c r="V698" s="153"/>
    </row>
    <row r="699" spans="1:37" s="1" customFormat="1" ht="15" customHeight="1">
      <c r="B699" s="235" t="s">
        <v>77</v>
      </c>
      <c r="C699" s="235"/>
      <c r="D699" s="235"/>
      <c r="E699" s="235"/>
      <c r="F699" s="235"/>
      <c r="G699" s="235"/>
      <c r="H699" s="235"/>
      <c r="I699" s="235"/>
      <c r="J699" s="235"/>
      <c r="K699" s="235"/>
      <c r="L699" s="235"/>
      <c r="M699" s="235"/>
      <c r="N699" s="41"/>
      <c r="O699" s="41"/>
      <c r="P699" s="41"/>
      <c r="Q699" s="41"/>
      <c r="R699" s="41"/>
      <c r="S699" s="41"/>
      <c r="T699" s="41"/>
      <c r="U699" s="152"/>
      <c r="V699" s="153"/>
    </row>
    <row r="700" spans="1:37" s="1" customFormat="1" ht="15" customHeight="1"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1"/>
      <c r="O700" s="41"/>
      <c r="P700" s="41"/>
      <c r="Q700" s="41"/>
      <c r="R700" s="41"/>
      <c r="S700" s="41"/>
      <c r="T700" s="41"/>
      <c r="U700" s="152"/>
      <c r="V700" s="153"/>
    </row>
    <row r="701" spans="1:37" s="1" customFormat="1" ht="15" customHeight="1"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1"/>
      <c r="O701" s="41"/>
      <c r="P701" s="41"/>
      <c r="Q701" s="41"/>
      <c r="R701" s="41"/>
      <c r="S701" s="41"/>
      <c r="T701" s="41"/>
      <c r="U701" s="152"/>
      <c r="V701" s="153"/>
    </row>
    <row r="702" spans="1:37" s="1" customFormat="1" ht="15" customHeight="1"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1"/>
      <c r="O702" s="41"/>
      <c r="P702" s="41"/>
      <c r="Q702" s="41"/>
      <c r="R702" s="41"/>
      <c r="S702" s="41"/>
      <c r="T702" s="41"/>
      <c r="U702" s="152"/>
      <c r="V702" s="153"/>
    </row>
    <row r="703" spans="1:37" s="1" customFormat="1" ht="15" customHeight="1"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1"/>
      <c r="O703" s="41"/>
      <c r="P703" s="41"/>
      <c r="Q703" s="41"/>
      <c r="R703" s="41"/>
      <c r="S703" s="41"/>
      <c r="T703" s="41"/>
      <c r="U703" s="152"/>
      <c r="V703" s="153"/>
    </row>
    <row r="704" spans="1:37" s="46" customFormat="1" ht="15" customHeight="1">
      <c r="B704" s="47"/>
      <c r="C704" s="47"/>
      <c r="D704" s="48" t="s">
        <v>20</v>
      </c>
      <c r="E704" s="46" t="s">
        <v>78</v>
      </c>
      <c r="M704" s="46" t="s">
        <v>53</v>
      </c>
      <c r="V704" s="154"/>
    </row>
    <row r="705" spans="1:37" s="46" customFormat="1" ht="15" customHeight="1">
      <c r="B705" s="47"/>
      <c r="C705" s="47"/>
      <c r="D705" s="48"/>
      <c r="E705" s="50"/>
      <c r="F705" s="50"/>
      <c r="G705" s="50"/>
      <c r="H705" s="50" t="s">
        <v>22</v>
      </c>
      <c r="I705" s="50"/>
      <c r="J705" s="50"/>
      <c r="K705" s="46" t="s">
        <v>23</v>
      </c>
      <c r="V705" s="154"/>
    </row>
    <row r="706" spans="1:37" s="140" customFormat="1" ht="18" customHeight="1">
      <c r="B706" s="239" t="s">
        <v>0</v>
      </c>
      <c r="C706" s="137"/>
      <c r="D706" s="239" t="s">
        <v>1</v>
      </c>
      <c r="E706" s="239" t="s">
        <v>2</v>
      </c>
      <c r="F706" s="239" t="s">
        <v>3</v>
      </c>
      <c r="G706" s="239" t="s">
        <v>17</v>
      </c>
      <c r="H706" s="236" t="s">
        <v>4</v>
      </c>
      <c r="I706" s="237"/>
      <c r="J706" s="237"/>
      <c r="K706" s="237"/>
      <c r="L706" s="237"/>
      <c r="M706" s="237"/>
      <c r="N706" s="237"/>
      <c r="O706" s="238"/>
      <c r="P706" s="239" t="s">
        <v>26</v>
      </c>
      <c r="Q706" s="239" t="s">
        <v>18</v>
      </c>
      <c r="R706" s="239" t="s">
        <v>6</v>
      </c>
      <c r="S706" s="241" t="s">
        <v>16</v>
      </c>
      <c r="T706" s="155"/>
      <c r="U706" s="155"/>
      <c r="V706" s="156"/>
    </row>
    <row r="707" spans="1:37" s="140" customFormat="1" ht="18" customHeight="1">
      <c r="B707" s="240"/>
      <c r="C707" s="137"/>
      <c r="D707" s="240"/>
      <c r="E707" s="240"/>
      <c r="F707" s="240"/>
      <c r="G707" s="240"/>
      <c r="H707" s="136" t="s">
        <v>93</v>
      </c>
      <c r="I707" s="136" t="s">
        <v>94</v>
      </c>
      <c r="J707" s="136" t="s">
        <v>95</v>
      </c>
      <c r="K707" s="136" t="s">
        <v>10</v>
      </c>
      <c r="L707" s="136" t="s">
        <v>80</v>
      </c>
      <c r="M707" s="136" t="s">
        <v>96</v>
      </c>
      <c r="N707" s="136" t="s">
        <v>12</v>
      </c>
      <c r="O707" s="136" t="s">
        <v>11</v>
      </c>
      <c r="P707" s="240"/>
      <c r="Q707" s="240"/>
      <c r="R707" s="240"/>
      <c r="S707" s="241"/>
      <c r="T707" s="155"/>
      <c r="U707" s="155"/>
      <c r="V707" s="156"/>
    </row>
    <row r="708" spans="1:37" s="142" customFormat="1" ht="18" customHeight="1">
      <c r="A708" s="29"/>
      <c r="B708" s="262">
        <v>40</v>
      </c>
      <c r="C708" s="263">
        <f>'S1'!C46</f>
        <v>42</v>
      </c>
      <c r="D708" s="266" t="str">
        <f>Ave!C44</f>
        <v>ኢዘድን ሁሴን ታደሰ</v>
      </c>
      <c r="E708" s="262" t="str">
        <f>'S1'!E44</f>
        <v>M</v>
      </c>
      <c r="F708" s="262">
        <f>'S1'!F44</f>
        <v>7</v>
      </c>
      <c r="G708" s="136" t="s">
        <v>88</v>
      </c>
      <c r="H708" s="136">
        <f>'S1'!G44</f>
        <v>49</v>
      </c>
      <c r="I708" s="136">
        <f>'S1'!H44</f>
        <v>74</v>
      </c>
      <c r="J708" s="136">
        <f>'S1'!I44</f>
        <v>53</v>
      </c>
      <c r="K708" s="136">
        <f>'S1'!J44</f>
        <v>53</v>
      </c>
      <c r="L708" s="136">
        <f>'S1'!K44</f>
        <v>42</v>
      </c>
      <c r="M708" s="136">
        <f>'S1'!L44</f>
        <v>41</v>
      </c>
      <c r="N708" s="136">
        <f>'S1'!M44</f>
        <v>56</v>
      </c>
      <c r="O708" s="136">
        <f>'S1'!N44</f>
        <v>49</v>
      </c>
      <c r="P708" s="136">
        <f>'S1'!P44</f>
        <v>417</v>
      </c>
      <c r="Q708" s="136">
        <f>'S1'!Q44</f>
        <v>52.125</v>
      </c>
      <c r="R708" s="136">
        <f>'S1'!R44</f>
        <v>49</v>
      </c>
      <c r="S708" s="269" t="str">
        <f>Ave!Q44</f>
        <v>ተዛውሯል</v>
      </c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  <c r="AE708" s="29"/>
      <c r="AF708" s="29"/>
      <c r="AG708" s="29"/>
      <c r="AH708" s="29"/>
      <c r="AI708" s="29"/>
      <c r="AJ708" s="29"/>
      <c r="AK708" s="29"/>
    </row>
    <row r="709" spans="1:37" s="142" customFormat="1" ht="18" customHeight="1">
      <c r="A709" s="29"/>
      <c r="B709" s="262"/>
      <c r="C709" s="264"/>
      <c r="D709" s="267"/>
      <c r="E709" s="262"/>
      <c r="F709" s="262"/>
      <c r="G709" s="136" t="s">
        <v>89</v>
      </c>
      <c r="H709" s="136">
        <f>'S2'!G44</f>
        <v>38</v>
      </c>
      <c r="I709" s="136">
        <f>'S2'!H44</f>
        <v>65</v>
      </c>
      <c r="J709" s="136">
        <f>'S2'!I44</f>
        <v>54</v>
      </c>
      <c r="K709" s="136">
        <f>'S2'!J44</f>
        <v>41</v>
      </c>
      <c r="L709" s="136">
        <f>'S2'!K44</f>
        <v>59</v>
      </c>
      <c r="M709" s="136">
        <f>'S2'!L44</f>
        <v>52</v>
      </c>
      <c r="N709" s="136">
        <f>'S2'!M44</f>
        <v>48</v>
      </c>
      <c r="O709" s="136">
        <f>'S2'!N44</f>
        <v>52</v>
      </c>
      <c r="P709" s="136">
        <f>'S2'!P44</f>
        <v>409</v>
      </c>
      <c r="Q709" s="136">
        <f>'S2'!Q44</f>
        <v>51.125</v>
      </c>
      <c r="R709" s="136">
        <f>'S2'!R44</f>
        <v>48</v>
      </c>
      <c r="S709" s="269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  <c r="AD709" s="29"/>
      <c r="AE709" s="29"/>
      <c r="AF709" s="29"/>
      <c r="AG709" s="29"/>
      <c r="AH709" s="29"/>
      <c r="AI709" s="29"/>
      <c r="AJ709" s="29"/>
      <c r="AK709" s="29"/>
    </row>
    <row r="710" spans="1:37" s="142" customFormat="1" ht="18" customHeight="1">
      <c r="A710" s="29"/>
      <c r="B710" s="262"/>
      <c r="C710" s="265"/>
      <c r="D710" s="268"/>
      <c r="E710" s="262"/>
      <c r="F710" s="262"/>
      <c r="G710" s="136" t="s">
        <v>18</v>
      </c>
      <c r="H710" s="136">
        <f>Ave!F44</f>
        <v>43.5</v>
      </c>
      <c r="I710" s="136">
        <f>Ave!G44</f>
        <v>69.5</v>
      </c>
      <c r="J710" s="136">
        <f>Ave!H44</f>
        <v>53.5</v>
      </c>
      <c r="K710" s="136">
        <f>Ave!I44</f>
        <v>47</v>
      </c>
      <c r="L710" s="136">
        <f>Ave!J44</f>
        <v>50.5</v>
      </c>
      <c r="M710" s="136">
        <f>Ave!K44</f>
        <v>46.5</v>
      </c>
      <c r="N710" s="136">
        <f>Ave!L44</f>
        <v>52</v>
      </c>
      <c r="O710" s="136">
        <f>Ave!M44</f>
        <v>50.5</v>
      </c>
      <c r="P710" s="136">
        <f>Ave!N44</f>
        <v>413</v>
      </c>
      <c r="Q710" s="136">
        <f>Ave!O44</f>
        <v>51.625</v>
      </c>
      <c r="R710" s="136">
        <f>Ave!P44</f>
        <v>49</v>
      </c>
      <c r="S710" s="269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  <c r="AD710" s="29"/>
      <c r="AE710" s="29"/>
      <c r="AF710" s="29"/>
      <c r="AG710" s="29"/>
      <c r="AH710" s="29"/>
      <c r="AI710" s="29"/>
      <c r="AJ710" s="29"/>
      <c r="AK710" s="29"/>
    </row>
    <row r="711" spans="1:37" s="1" customFormat="1" ht="15" customHeight="1"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1"/>
      <c r="T711" s="41"/>
      <c r="U711" s="152"/>
      <c r="V711" s="153"/>
    </row>
    <row r="712" spans="1:37" s="1" customFormat="1" ht="15" customHeight="1">
      <c r="B712" s="242" t="s">
        <v>71</v>
      </c>
      <c r="C712" s="242"/>
      <c r="D712" s="242"/>
      <c r="E712" s="242"/>
      <c r="F712" s="233" t="s">
        <v>72</v>
      </c>
      <c r="G712" s="233"/>
      <c r="H712" s="233"/>
      <c r="I712" s="233"/>
      <c r="J712" s="233"/>
      <c r="K712" s="233"/>
      <c r="L712" s="233"/>
      <c r="M712" s="233"/>
      <c r="N712" s="234" t="s">
        <v>73</v>
      </c>
      <c r="O712" s="234"/>
      <c r="P712" s="234"/>
      <c r="Q712" s="234"/>
      <c r="R712" s="234"/>
      <c r="S712" s="234"/>
      <c r="T712" s="234"/>
      <c r="U712" s="234"/>
      <c r="V712" s="234"/>
    </row>
    <row r="713" spans="1:37" s="1" customFormat="1" ht="15" customHeight="1">
      <c r="B713" s="233" t="s">
        <v>74</v>
      </c>
      <c r="C713" s="233"/>
      <c r="D713" s="233"/>
      <c r="E713" s="233"/>
      <c r="F713" s="233"/>
      <c r="G713" s="233"/>
      <c r="H713" s="233"/>
      <c r="I713" s="233"/>
      <c r="J713" s="233"/>
      <c r="K713" s="233"/>
      <c r="L713" s="233"/>
      <c r="M713" s="233"/>
      <c r="N713" s="49" t="s">
        <v>79</v>
      </c>
      <c r="O713" s="49"/>
      <c r="P713" s="49"/>
      <c r="Q713" s="49"/>
      <c r="R713" s="49"/>
      <c r="S713" s="49"/>
      <c r="T713" s="49"/>
      <c r="U713" s="49"/>
      <c r="V713" s="49"/>
    </row>
    <row r="714" spans="1:37" s="1" customFormat="1" ht="15" customHeight="1">
      <c r="B714" s="233" t="s">
        <v>74</v>
      </c>
      <c r="C714" s="233"/>
      <c r="D714" s="233"/>
      <c r="E714" s="233"/>
      <c r="F714" s="233"/>
      <c r="G714" s="233"/>
      <c r="H714" s="233"/>
      <c r="I714" s="233"/>
      <c r="J714" s="233"/>
      <c r="K714" s="233"/>
      <c r="L714" s="233"/>
      <c r="M714" s="233"/>
      <c r="N714" s="41"/>
      <c r="O714" s="41"/>
      <c r="P714" s="41"/>
      <c r="Q714" s="41"/>
      <c r="R714" s="41"/>
      <c r="S714" s="41"/>
      <c r="T714" s="41"/>
      <c r="U714" s="152"/>
      <c r="V714" s="153"/>
    </row>
    <row r="715" spans="1:37" s="1" customFormat="1" ht="15" customHeight="1"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234" t="s">
        <v>75</v>
      </c>
      <c r="O715" s="234"/>
      <c r="P715" s="234"/>
      <c r="Q715" s="234"/>
      <c r="R715" s="234"/>
      <c r="S715" s="234"/>
      <c r="T715" s="234"/>
      <c r="U715" s="234"/>
      <c r="V715" s="234"/>
    </row>
    <row r="716" spans="1:37" s="1" customFormat="1" ht="15" customHeight="1">
      <c r="B716" s="235" t="s">
        <v>76</v>
      </c>
      <c r="C716" s="235"/>
      <c r="D716" s="235"/>
      <c r="E716" s="235"/>
      <c r="F716" s="235"/>
      <c r="G716" s="235"/>
      <c r="H716" s="235"/>
      <c r="I716" s="235"/>
      <c r="J716" s="235"/>
      <c r="K716" s="235"/>
      <c r="L716" s="235"/>
      <c r="M716" s="235"/>
      <c r="N716" s="41"/>
      <c r="O716" s="41"/>
      <c r="P716" s="41"/>
      <c r="Q716" s="41"/>
      <c r="R716" s="41"/>
      <c r="S716" s="41"/>
      <c r="T716" s="41"/>
      <c r="U716" s="152"/>
      <c r="V716" s="153"/>
    </row>
    <row r="717" spans="1:37" s="1" customFormat="1" ht="15" customHeight="1"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152"/>
      <c r="V717" s="153"/>
    </row>
    <row r="718" spans="1:37" s="1" customFormat="1" ht="15" customHeight="1">
      <c r="B718" s="235" t="s">
        <v>77</v>
      </c>
      <c r="C718" s="235"/>
      <c r="D718" s="235"/>
      <c r="E718" s="235"/>
      <c r="F718" s="235"/>
      <c r="G718" s="235"/>
      <c r="H718" s="235"/>
      <c r="I718" s="235"/>
      <c r="J718" s="235"/>
      <c r="K718" s="235"/>
      <c r="L718" s="235"/>
      <c r="M718" s="235"/>
      <c r="N718" s="41"/>
      <c r="O718" s="41"/>
      <c r="P718" s="41"/>
      <c r="Q718" s="41"/>
      <c r="R718" s="41"/>
      <c r="S718" s="41"/>
      <c r="T718" s="41"/>
      <c r="U718" s="152"/>
      <c r="V718" s="153"/>
    </row>
    <row r="719" spans="1:37" s="1" customFormat="1" ht="15" customHeight="1"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1"/>
      <c r="O719" s="41"/>
      <c r="P719" s="41"/>
      <c r="Q719" s="41"/>
      <c r="R719" s="41"/>
      <c r="S719" s="41"/>
      <c r="T719" s="41"/>
      <c r="U719" s="152"/>
      <c r="V719" s="153"/>
    </row>
    <row r="720" spans="1:37" s="1" customFormat="1" ht="15" customHeight="1"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1"/>
      <c r="O720" s="41"/>
      <c r="P720" s="41"/>
      <c r="Q720" s="41"/>
      <c r="R720" s="41"/>
      <c r="S720" s="41"/>
      <c r="T720" s="41"/>
      <c r="U720" s="152"/>
      <c r="V720" s="153"/>
    </row>
    <row r="721" spans="1:37" s="46" customFormat="1" ht="15" customHeight="1">
      <c r="B721" s="47"/>
      <c r="C721" s="47"/>
      <c r="D721" s="48" t="s">
        <v>20</v>
      </c>
      <c r="E721" s="46" t="s">
        <v>78</v>
      </c>
      <c r="M721" s="46" t="s">
        <v>53</v>
      </c>
      <c r="V721" s="154"/>
    </row>
    <row r="722" spans="1:37" s="46" customFormat="1" ht="15" customHeight="1">
      <c r="B722" s="47"/>
      <c r="C722" s="47"/>
      <c r="D722" s="48"/>
      <c r="E722" s="50"/>
      <c r="F722" s="50"/>
      <c r="G722" s="50"/>
      <c r="H722" s="50" t="s">
        <v>22</v>
      </c>
      <c r="I722" s="50"/>
      <c r="J722" s="50"/>
      <c r="K722" s="46" t="s">
        <v>23</v>
      </c>
      <c r="V722" s="154"/>
    </row>
    <row r="723" spans="1:37" s="140" customFormat="1" ht="18" customHeight="1">
      <c r="B723" s="239" t="s">
        <v>0</v>
      </c>
      <c r="C723" s="137"/>
      <c r="D723" s="239" t="s">
        <v>1</v>
      </c>
      <c r="E723" s="239" t="s">
        <v>2</v>
      </c>
      <c r="F723" s="239" t="s">
        <v>3</v>
      </c>
      <c r="G723" s="239" t="s">
        <v>17</v>
      </c>
      <c r="H723" s="236" t="s">
        <v>4</v>
      </c>
      <c r="I723" s="237"/>
      <c r="J723" s="237"/>
      <c r="K723" s="237"/>
      <c r="L723" s="237"/>
      <c r="M723" s="237"/>
      <c r="N723" s="237"/>
      <c r="O723" s="238"/>
      <c r="P723" s="239" t="s">
        <v>26</v>
      </c>
      <c r="Q723" s="239" t="s">
        <v>18</v>
      </c>
      <c r="R723" s="239" t="s">
        <v>6</v>
      </c>
      <c r="S723" s="241" t="s">
        <v>16</v>
      </c>
      <c r="T723" s="155"/>
      <c r="U723" s="155"/>
      <c r="V723" s="156"/>
    </row>
    <row r="724" spans="1:37" s="140" customFormat="1" ht="18" customHeight="1">
      <c r="B724" s="240"/>
      <c r="C724" s="137"/>
      <c r="D724" s="240"/>
      <c r="E724" s="240"/>
      <c r="F724" s="240"/>
      <c r="G724" s="240"/>
      <c r="H724" s="136" t="s">
        <v>93</v>
      </c>
      <c r="I724" s="136" t="s">
        <v>94</v>
      </c>
      <c r="J724" s="136" t="s">
        <v>95</v>
      </c>
      <c r="K724" s="136" t="s">
        <v>10</v>
      </c>
      <c r="L724" s="136" t="s">
        <v>80</v>
      </c>
      <c r="M724" s="136" t="s">
        <v>96</v>
      </c>
      <c r="N724" s="136" t="s">
        <v>12</v>
      </c>
      <c r="O724" s="136" t="s">
        <v>11</v>
      </c>
      <c r="P724" s="240"/>
      <c r="Q724" s="240"/>
      <c r="R724" s="240"/>
      <c r="S724" s="241"/>
      <c r="T724" s="155"/>
      <c r="U724" s="155"/>
      <c r="V724" s="156"/>
    </row>
    <row r="725" spans="1:37" s="139" customFormat="1" ht="18" customHeight="1">
      <c r="A725" s="138"/>
      <c r="B725" s="254">
        <v>41</v>
      </c>
      <c r="C725" s="255">
        <f>'S1'!C47</f>
        <v>43</v>
      </c>
      <c r="D725" s="258" t="str">
        <f>Ave!C45</f>
        <v>ዛኪር ሙሀመድ አባቢ</v>
      </c>
      <c r="E725" s="254" t="str">
        <f>'S1'!E45</f>
        <v>M</v>
      </c>
      <c r="F725" s="254">
        <f>'S1'!F45</f>
        <v>7</v>
      </c>
      <c r="G725" s="141" t="s">
        <v>90</v>
      </c>
      <c r="H725" s="141">
        <f>'S1'!G45</f>
        <v>72</v>
      </c>
      <c r="I725" s="141">
        <f>'S1'!H45</f>
        <v>72</v>
      </c>
      <c r="J725" s="141">
        <f>'S1'!I45</f>
        <v>47</v>
      </c>
      <c r="K725" s="141">
        <f>'S1'!J45</f>
        <v>71</v>
      </c>
      <c r="L725" s="141">
        <f>'S1'!K45</f>
        <v>69</v>
      </c>
      <c r="M725" s="141">
        <f>'S1'!L45</f>
        <v>61</v>
      </c>
      <c r="N725" s="141">
        <f>'S1'!M45</f>
        <v>67</v>
      </c>
      <c r="O725" s="141">
        <f>'S1'!N45</f>
        <v>66</v>
      </c>
      <c r="P725" s="141">
        <f>'S1'!P45</f>
        <v>525</v>
      </c>
      <c r="Q725" s="141">
        <f>'S1'!Q45</f>
        <v>65.625</v>
      </c>
      <c r="R725" s="141">
        <f>'S1'!R45</f>
        <v>40</v>
      </c>
      <c r="S725" s="261" t="str">
        <f>Ave!Q45</f>
        <v>ተዛውሯል</v>
      </c>
      <c r="T725" s="138"/>
      <c r="U725" s="138"/>
      <c r="V725" s="138"/>
      <c r="W725" s="138"/>
      <c r="X725" s="138"/>
      <c r="Y725" s="138"/>
      <c r="Z725" s="138"/>
      <c r="AA725" s="138"/>
      <c r="AB725" s="138"/>
      <c r="AC725" s="138"/>
      <c r="AD725" s="138"/>
      <c r="AE725" s="138"/>
      <c r="AF725" s="138"/>
      <c r="AG725" s="138"/>
      <c r="AH725" s="138"/>
      <c r="AI725" s="138"/>
      <c r="AJ725" s="138"/>
      <c r="AK725" s="138"/>
    </row>
    <row r="726" spans="1:37" s="139" customFormat="1" ht="18" customHeight="1">
      <c r="A726" s="138"/>
      <c r="B726" s="254"/>
      <c r="C726" s="256"/>
      <c r="D726" s="259"/>
      <c r="E726" s="254"/>
      <c r="F726" s="254"/>
      <c r="G726" s="141" t="s">
        <v>91</v>
      </c>
      <c r="H726" s="141">
        <f>'S2'!G45</f>
        <v>59</v>
      </c>
      <c r="I726" s="141">
        <f>'S2'!H45</f>
        <v>70</v>
      </c>
      <c r="J726" s="141">
        <f>'S2'!I45</f>
        <v>71</v>
      </c>
      <c r="K726" s="141">
        <f>'S2'!J45</f>
        <v>56</v>
      </c>
      <c r="L726" s="141">
        <f>'S2'!K45</f>
        <v>80</v>
      </c>
      <c r="M726" s="141">
        <f>'S2'!L45</f>
        <v>59</v>
      </c>
      <c r="N726" s="141">
        <f>'S2'!M45</f>
        <v>54</v>
      </c>
      <c r="O726" s="141">
        <f>'S2'!N45</f>
        <v>69</v>
      </c>
      <c r="P726" s="141">
        <f>'S2'!P45</f>
        <v>518</v>
      </c>
      <c r="Q726" s="141">
        <f>'S2'!Q45</f>
        <v>64.75</v>
      </c>
      <c r="R726" s="141">
        <f>'S2'!R45</f>
        <v>37</v>
      </c>
      <c r="S726" s="261"/>
      <c r="T726" s="138"/>
      <c r="U726" s="138"/>
      <c r="V726" s="138"/>
      <c r="W726" s="138"/>
      <c r="X726" s="138"/>
      <c r="Y726" s="138"/>
      <c r="Z726" s="138"/>
      <c r="AA726" s="138"/>
      <c r="AB726" s="138"/>
      <c r="AC726" s="138"/>
      <c r="AD726" s="138"/>
      <c r="AE726" s="138"/>
      <c r="AF726" s="138"/>
      <c r="AG726" s="138"/>
      <c r="AH726" s="138"/>
      <c r="AI726" s="138"/>
      <c r="AJ726" s="138"/>
      <c r="AK726" s="138"/>
    </row>
    <row r="727" spans="1:37" s="139" customFormat="1" ht="18" customHeight="1">
      <c r="A727" s="138"/>
      <c r="B727" s="254"/>
      <c r="C727" s="257"/>
      <c r="D727" s="260"/>
      <c r="E727" s="254"/>
      <c r="F727" s="254"/>
      <c r="G727" s="141" t="s">
        <v>18</v>
      </c>
      <c r="H727" s="141">
        <f>Ave!F45</f>
        <v>65.5</v>
      </c>
      <c r="I727" s="141">
        <f>Ave!G45</f>
        <v>71</v>
      </c>
      <c r="J727" s="141">
        <f>Ave!H45</f>
        <v>59</v>
      </c>
      <c r="K727" s="141">
        <f>Ave!I45</f>
        <v>63.5</v>
      </c>
      <c r="L727" s="141">
        <f>Ave!J45</f>
        <v>74.5</v>
      </c>
      <c r="M727" s="141">
        <f>Ave!K45</f>
        <v>60</v>
      </c>
      <c r="N727" s="141">
        <f>Ave!L45</f>
        <v>60.5</v>
      </c>
      <c r="O727" s="141">
        <f>Ave!M45</f>
        <v>67.5</v>
      </c>
      <c r="P727" s="141">
        <f>Ave!N45</f>
        <v>521.5</v>
      </c>
      <c r="Q727" s="141">
        <f>Ave!O45</f>
        <v>65.1875</v>
      </c>
      <c r="R727" s="141">
        <f>Ave!P45</f>
        <v>38</v>
      </c>
      <c r="S727" s="261"/>
      <c r="T727" s="138"/>
      <c r="U727" s="138"/>
      <c r="V727" s="138"/>
      <c r="W727" s="138"/>
      <c r="X727" s="138"/>
      <c r="Y727" s="138"/>
      <c r="Z727" s="138"/>
      <c r="AA727" s="138"/>
      <c r="AB727" s="138"/>
      <c r="AC727" s="138"/>
      <c r="AD727" s="138"/>
      <c r="AE727" s="138"/>
      <c r="AF727" s="138"/>
      <c r="AG727" s="138"/>
      <c r="AH727" s="138"/>
      <c r="AI727" s="138"/>
      <c r="AJ727" s="138"/>
      <c r="AK727" s="138"/>
    </row>
    <row r="728" spans="1:37" s="1" customFormat="1" ht="15" customHeight="1"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1"/>
      <c r="T728" s="41"/>
      <c r="U728" s="152"/>
      <c r="V728" s="153"/>
    </row>
    <row r="729" spans="1:37" s="1" customFormat="1" ht="15" customHeight="1">
      <c r="B729" s="242" t="s">
        <v>71</v>
      </c>
      <c r="C729" s="242"/>
      <c r="D729" s="242"/>
      <c r="E729" s="242"/>
      <c r="F729" s="233" t="s">
        <v>72</v>
      </c>
      <c r="G729" s="233"/>
      <c r="H729" s="233"/>
      <c r="I729" s="233"/>
      <c r="J729" s="233"/>
      <c r="K729" s="233"/>
      <c r="L729" s="233"/>
      <c r="M729" s="233"/>
      <c r="N729" s="234" t="s">
        <v>73</v>
      </c>
      <c r="O729" s="234"/>
      <c r="P729" s="234"/>
      <c r="Q729" s="234"/>
      <c r="R729" s="234"/>
      <c r="S729" s="234"/>
      <c r="T729" s="234"/>
      <c r="U729" s="234"/>
      <c r="V729" s="234"/>
    </row>
    <row r="730" spans="1:37" s="1" customFormat="1" ht="15" customHeight="1">
      <c r="B730" s="233" t="s">
        <v>74</v>
      </c>
      <c r="C730" s="233"/>
      <c r="D730" s="233"/>
      <c r="E730" s="233"/>
      <c r="F730" s="233"/>
      <c r="G730" s="233"/>
      <c r="H730" s="233"/>
      <c r="I730" s="233"/>
      <c r="J730" s="233"/>
      <c r="K730" s="233"/>
      <c r="L730" s="233"/>
      <c r="M730" s="233"/>
      <c r="N730" s="49" t="s">
        <v>79</v>
      </c>
      <c r="O730" s="49"/>
      <c r="P730" s="49"/>
      <c r="Q730" s="49"/>
      <c r="R730" s="49"/>
      <c r="S730" s="49"/>
      <c r="T730" s="49"/>
      <c r="U730" s="49"/>
      <c r="V730" s="49"/>
    </row>
    <row r="731" spans="1:37" s="1" customFormat="1" ht="15" customHeight="1">
      <c r="B731" s="233" t="s">
        <v>74</v>
      </c>
      <c r="C731" s="233"/>
      <c r="D731" s="233"/>
      <c r="E731" s="233"/>
      <c r="F731" s="233"/>
      <c r="G731" s="233"/>
      <c r="H731" s="233"/>
      <c r="I731" s="233"/>
      <c r="J731" s="233"/>
      <c r="K731" s="233"/>
      <c r="L731" s="233"/>
      <c r="M731" s="233"/>
      <c r="N731" s="41"/>
      <c r="O731" s="41"/>
      <c r="P731" s="41"/>
      <c r="Q731" s="41"/>
      <c r="R731" s="41"/>
      <c r="S731" s="41"/>
      <c r="T731" s="41"/>
      <c r="U731" s="152"/>
      <c r="V731" s="153"/>
    </row>
    <row r="732" spans="1:37" s="1" customFormat="1" ht="15" customHeight="1"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234" t="s">
        <v>75</v>
      </c>
      <c r="O732" s="234"/>
      <c r="P732" s="234"/>
      <c r="Q732" s="234"/>
      <c r="R732" s="234"/>
      <c r="S732" s="234"/>
      <c r="T732" s="234"/>
      <c r="U732" s="234"/>
      <c r="V732" s="234"/>
    </row>
    <row r="733" spans="1:37" s="1" customFormat="1" ht="15" customHeight="1">
      <c r="B733" s="235" t="s">
        <v>76</v>
      </c>
      <c r="C733" s="235"/>
      <c r="D733" s="235"/>
      <c r="E733" s="235"/>
      <c r="F733" s="235"/>
      <c r="G733" s="235"/>
      <c r="H733" s="235"/>
      <c r="I733" s="235"/>
      <c r="J733" s="235"/>
      <c r="K733" s="235"/>
      <c r="L733" s="235"/>
      <c r="M733" s="235"/>
      <c r="N733" s="41"/>
      <c r="O733" s="41"/>
      <c r="P733" s="41"/>
      <c r="Q733" s="41"/>
      <c r="R733" s="41"/>
      <c r="S733" s="41"/>
      <c r="T733" s="41"/>
      <c r="U733" s="152"/>
      <c r="V733" s="153"/>
    </row>
    <row r="734" spans="1:37" s="1" customFormat="1" ht="15" customHeight="1"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152"/>
      <c r="V734" s="153"/>
    </row>
    <row r="735" spans="1:37" s="1" customFormat="1" ht="15" customHeight="1">
      <c r="B735" s="235" t="s">
        <v>77</v>
      </c>
      <c r="C735" s="235"/>
      <c r="D735" s="235"/>
      <c r="E735" s="235"/>
      <c r="F735" s="235"/>
      <c r="G735" s="235"/>
      <c r="H735" s="235"/>
      <c r="I735" s="235"/>
      <c r="J735" s="235"/>
      <c r="K735" s="235"/>
      <c r="L735" s="235"/>
      <c r="M735" s="235"/>
      <c r="N735" s="41"/>
      <c r="O735" s="41"/>
      <c r="P735" s="41"/>
      <c r="Q735" s="41"/>
      <c r="R735" s="41"/>
      <c r="S735" s="41"/>
      <c r="T735" s="41"/>
      <c r="U735" s="152"/>
      <c r="V735" s="153"/>
    </row>
    <row r="736" spans="1:37" s="1" customFormat="1" ht="15" customHeight="1"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1"/>
      <c r="O736" s="41"/>
      <c r="P736" s="41"/>
      <c r="Q736" s="41"/>
      <c r="R736" s="41"/>
      <c r="S736" s="41"/>
      <c r="T736" s="41"/>
      <c r="U736" s="152"/>
      <c r="V736" s="153"/>
    </row>
    <row r="737" spans="1:37" s="1" customFormat="1" ht="15" customHeight="1"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1"/>
      <c r="O737" s="41"/>
      <c r="P737" s="41"/>
      <c r="Q737" s="41"/>
      <c r="R737" s="41"/>
      <c r="S737" s="41"/>
      <c r="T737" s="41"/>
      <c r="U737" s="152"/>
      <c r="V737" s="153"/>
    </row>
    <row r="738" spans="1:37" s="1" customFormat="1" ht="15" customHeight="1"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1"/>
      <c r="O738" s="41"/>
      <c r="P738" s="41"/>
      <c r="Q738" s="41"/>
      <c r="R738" s="41"/>
      <c r="S738" s="41"/>
      <c r="T738" s="41"/>
      <c r="U738" s="152"/>
      <c r="V738" s="153"/>
    </row>
    <row r="739" spans="1:37" s="1" customFormat="1" ht="15" customHeight="1"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1"/>
      <c r="O739" s="41"/>
      <c r="P739" s="41"/>
      <c r="Q739" s="41"/>
      <c r="R739" s="41"/>
      <c r="S739" s="41"/>
      <c r="T739" s="41"/>
      <c r="U739" s="152"/>
      <c r="V739" s="153"/>
    </row>
    <row r="740" spans="1:37" s="46" customFormat="1" ht="15" customHeight="1">
      <c r="B740" s="47"/>
      <c r="C740" s="47"/>
      <c r="D740" s="48" t="s">
        <v>20</v>
      </c>
      <c r="E740" s="46" t="s">
        <v>78</v>
      </c>
      <c r="M740" s="46" t="s">
        <v>53</v>
      </c>
      <c r="V740" s="154"/>
    </row>
    <row r="741" spans="1:37" s="46" customFormat="1" ht="15" customHeight="1">
      <c r="B741" s="47"/>
      <c r="C741" s="47"/>
      <c r="D741" s="48"/>
      <c r="E741" s="50"/>
      <c r="F741" s="50"/>
      <c r="G741" s="50"/>
      <c r="H741" s="50" t="s">
        <v>22</v>
      </c>
      <c r="I741" s="50"/>
      <c r="J741" s="50"/>
      <c r="K741" s="46" t="s">
        <v>23</v>
      </c>
      <c r="V741" s="154"/>
    </row>
    <row r="742" spans="1:37" s="140" customFormat="1" ht="18" customHeight="1">
      <c r="B742" s="239" t="s">
        <v>0</v>
      </c>
      <c r="C742" s="137"/>
      <c r="D742" s="239" t="s">
        <v>1</v>
      </c>
      <c r="E742" s="239" t="s">
        <v>2</v>
      </c>
      <c r="F742" s="239" t="s">
        <v>3</v>
      </c>
      <c r="G742" s="239" t="s">
        <v>17</v>
      </c>
      <c r="H742" s="236" t="s">
        <v>4</v>
      </c>
      <c r="I742" s="237"/>
      <c r="J742" s="237"/>
      <c r="K742" s="237"/>
      <c r="L742" s="237"/>
      <c r="M742" s="237"/>
      <c r="N742" s="237"/>
      <c r="O742" s="238"/>
      <c r="P742" s="239" t="s">
        <v>26</v>
      </c>
      <c r="Q742" s="239" t="s">
        <v>18</v>
      </c>
      <c r="R742" s="239" t="s">
        <v>6</v>
      </c>
      <c r="S742" s="241" t="s">
        <v>16</v>
      </c>
      <c r="T742" s="155"/>
      <c r="U742" s="155"/>
      <c r="V742" s="156"/>
    </row>
    <row r="743" spans="1:37" s="140" customFormat="1" ht="18" customHeight="1">
      <c r="B743" s="240"/>
      <c r="C743" s="137"/>
      <c r="D743" s="240"/>
      <c r="E743" s="240"/>
      <c r="F743" s="240"/>
      <c r="G743" s="240"/>
      <c r="H743" s="136" t="s">
        <v>93</v>
      </c>
      <c r="I743" s="136" t="s">
        <v>94</v>
      </c>
      <c r="J743" s="136" t="s">
        <v>95</v>
      </c>
      <c r="K743" s="136" t="s">
        <v>10</v>
      </c>
      <c r="L743" s="136" t="s">
        <v>80</v>
      </c>
      <c r="M743" s="136" t="s">
        <v>96</v>
      </c>
      <c r="N743" s="136" t="s">
        <v>12</v>
      </c>
      <c r="O743" s="136" t="s">
        <v>11</v>
      </c>
      <c r="P743" s="240"/>
      <c r="Q743" s="240"/>
      <c r="R743" s="240"/>
      <c r="S743" s="241"/>
      <c r="T743" s="155"/>
      <c r="U743" s="155"/>
      <c r="V743" s="156"/>
    </row>
    <row r="744" spans="1:37" s="139" customFormat="1" ht="18" customHeight="1">
      <c r="A744" s="138"/>
      <c r="B744" s="254">
        <v>42</v>
      </c>
      <c r="C744" s="255">
        <f>'S1'!C48</f>
        <v>44</v>
      </c>
      <c r="D744" s="258" t="str">
        <f>Ave!C46</f>
        <v>የሱፍ ሰኢድ አህመድ</v>
      </c>
      <c r="E744" s="254" t="str">
        <f>'S1'!E46</f>
        <v>M</v>
      </c>
      <c r="F744" s="254">
        <f>'S1'!F46</f>
        <v>7</v>
      </c>
      <c r="G744" s="141" t="s">
        <v>90</v>
      </c>
      <c r="H744" s="141">
        <f>'S1'!G46</f>
        <v>80</v>
      </c>
      <c r="I744" s="141">
        <f>'S1'!H46</f>
        <v>80</v>
      </c>
      <c r="J744" s="141">
        <f>'S1'!I46</f>
        <v>71</v>
      </c>
      <c r="K744" s="141">
        <f>'S1'!J46</f>
        <v>76</v>
      </c>
      <c r="L744" s="141">
        <f>'S1'!K46</f>
        <v>84</v>
      </c>
      <c r="M744" s="141">
        <f>'S1'!L46</f>
        <v>70</v>
      </c>
      <c r="N744" s="141">
        <f>'S1'!M46</f>
        <v>85</v>
      </c>
      <c r="O744" s="141">
        <f>'S1'!N46</f>
        <v>81</v>
      </c>
      <c r="P744" s="141">
        <f>'S1'!P46</f>
        <v>627</v>
      </c>
      <c r="Q744" s="141">
        <f>'S1'!Q46</f>
        <v>78.375</v>
      </c>
      <c r="R744" s="141">
        <f>'S1'!R46</f>
        <v>24</v>
      </c>
      <c r="S744" s="261" t="str">
        <f>Ave!Q46</f>
        <v>ተዛውሯል</v>
      </c>
      <c r="T744" s="138"/>
      <c r="U744" s="138"/>
      <c r="V744" s="138"/>
      <c r="W744" s="138"/>
      <c r="X744" s="138"/>
      <c r="Y744" s="138"/>
      <c r="Z744" s="138"/>
      <c r="AA744" s="138"/>
      <c r="AB744" s="138"/>
      <c r="AC744" s="138"/>
      <c r="AD744" s="138"/>
      <c r="AE744" s="138"/>
      <c r="AF744" s="138"/>
      <c r="AG744" s="138"/>
      <c r="AH744" s="138"/>
      <c r="AI744" s="138"/>
      <c r="AJ744" s="138"/>
      <c r="AK744" s="138"/>
    </row>
    <row r="745" spans="1:37" s="139" customFormat="1" ht="18" customHeight="1">
      <c r="A745" s="138"/>
      <c r="B745" s="254"/>
      <c r="C745" s="256"/>
      <c r="D745" s="259"/>
      <c r="E745" s="254"/>
      <c r="F745" s="254"/>
      <c r="G745" s="141" t="s">
        <v>91</v>
      </c>
      <c r="H745" s="141">
        <f>'S2'!G46</f>
        <v>70</v>
      </c>
      <c r="I745" s="141">
        <f>'S2'!H46</f>
        <v>71</v>
      </c>
      <c r="J745" s="141">
        <f>'S2'!I46</f>
        <v>66</v>
      </c>
      <c r="K745" s="141">
        <f>'S2'!J46</f>
        <v>59</v>
      </c>
      <c r="L745" s="141">
        <f>'S2'!K46</f>
        <v>78</v>
      </c>
      <c r="M745" s="141">
        <f>'S2'!L46</f>
        <v>67</v>
      </c>
      <c r="N745" s="141">
        <f>'S2'!M46</f>
        <v>90</v>
      </c>
      <c r="O745" s="141">
        <f>'S2'!N46</f>
        <v>81</v>
      </c>
      <c r="P745" s="141">
        <f>'S2'!P46</f>
        <v>582</v>
      </c>
      <c r="Q745" s="141">
        <f>'S2'!Q46</f>
        <v>72.75</v>
      </c>
      <c r="R745" s="141">
        <f>'S2'!R46</f>
        <v>22</v>
      </c>
      <c r="S745" s="261"/>
      <c r="T745" s="138"/>
      <c r="U745" s="138"/>
      <c r="V745" s="138"/>
      <c r="W745" s="138"/>
      <c r="X745" s="138"/>
      <c r="Y745" s="138"/>
      <c r="Z745" s="138"/>
      <c r="AA745" s="138"/>
      <c r="AB745" s="138"/>
      <c r="AC745" s="138"/>
      <c r="AD745" s="138"/>
      <c r="AE745" s="138"/>
      <c r="AF745" s="138"/>
      <c r="AG745" s="138"/>
      <c r="AH745" s="138"/>
      <c r="AI745" s="138"/>
      <c r="AJ745" s="138"/>
      <c r="AK745" s="138"/>
    </row>
    <row r="746" spans="1:37" s="139" customFormat="1" ht="18" customHeight="1">
      <c r="A746" s="138"/>
      <c r="B746" s="254"/>
      <c r="C746" s="257"/>
      <c r="D746" s="260"/>
      <c r="E746" s="254"/>
      <c r="F746" s="254"/>
      <c r="G746" s="141" t="s">
        <v>18</v>
      </c>
      <c r="H746" s="141">
        <f>Ave!F46</f>
        <v>75</v>
      </c>
      <c r="I746" s="141">
        <f>Ave!G46</f>
        <v>75.5</v>
      </c>
      <c r="J746" s="141">
        <f>Ave!H46</f>
        <v>68.5</v>
      </c>
      <c r="K746" s="141">
        <f>Ave!I46</f>
        <v>67.5</v>
      </c>
      <c r="L746" s="141">
        <f>Ave!J46</f>
        <v>81</v>
      </c>
      <c r="M746" s="141">
        <f>Ave!K46</f>
        <v>68.5</v>
      </c>
      <c r="N746" s="141">
        <f>Ave!L46</f>
        <v>87.5</v>
      </c>
      <c r="O746" s="141">
        <f>Ave!M46</f>
        <v>81</v>
      </c>
      <c r="P746" s="141">
        <f>Ave!N46</f>
        <v>604.5</v>
      </c>
      <c r="Q746" s="141">
        <f>Ave!O46</f>
        <v>75.5625</v>
      </c>
      <c r="R746" s="141">
        <f>Ave!P46</f>
        <v>23</v>
      </c>
      <c r="S746" s="261"/>
      <c r="T746" s="138"/>
      <c r="U746" s="138"/>
      <c r="V746" s="138"/>
      <c r="W746" s="138"/>
      <c r="X746" s="138"/>
      <c r="Y746" s="138"/>
      <c r="Z746" s="138"/>
      <c r="AA746" s="138"/>
      <c r="AB746" s="138"/>
      <c r="AC746" s="138"/>
      <c r="AD746" s="138"/>
      <c r="AE746" s="138"/>
      <c r="AF746" s="138"/>
      <c r="AG746" s="138"/>
      <c r="AH746" s="138"/>
      <c r="AI746" s="138"/>
      <c r="AJ746" s="138"/>
      <c r="AK746" s="138"/>
    </row>
    <row r="747" spans="1:37" s="1" customFormat="1" ht="15" customHeight="1"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1"/>
      <c r="T747" s="41"/>
      <c r="U747" s="152"/>
      <c r="V747" s="153"/>
    </row>
    <row r="748" spans="1:37" s="1" customFormat="1" ht="15" customHeight="1">
      <c r="B748" s="242" t="s">
        <v>71</v>
      </c>
      <c r="C748" s="242"/>
      <c r="D748" s="242"/>
      <c r="E748" s="242"/>
      <c r="F748" s="233" t="s">
        <v>72</v>
      </c>
      <c r="G748" s="233"/>
      <c r="H748" s="233"/>
      <c r="I748" s="233"/>
      <c r="J748" s="233"/>
      <c r="K748" s="233"/>
      <c r="L748" s="233"/>
      <c r="M748" s="233"/>
      <c r="N748" s="234" t="s">
        <v>73</v>
      </c>
      <c r="O748" s="234"/>
      <c r="P748" s="234"/>
      <c r="Q748" s="234"/>
      <c r="R748" s="234"/>
      <c r="S748" s="234"/>
      <c r="T748" s="234"/>
      <c r="U748" s="234"/>
      <c r="V748" s="234"/>
    </row>
    <row r="749" spans="1:37" s="1" customFormat="1" ht="15" customHeight="1">
      <c r="B749" s="233" t="s">
        <v>74</v>
      </c>
      <c r="C749" s="233"/>
      <c r="D749" s="233"/>
      <c r="E749" s="233"/>
      <c r="F749" s="233"/>
      <c r="G749" s="233"/>
      <c r="H749" s="233"/>
      <c r="I749" s="233"/>
      <c r="J749" s="233"/>
      <c r="K749" s="233"/>
      <c r="L749" s="233"/>
      <c r="M749" s="233"/>
      <c r="N749" s="49" t="s">
        <v>79</v>
      </c>
      <c r="O749" s="49"/>
      <c r="P749" s="49"/>
      <c r="Q749" s="49"/>
      <c r="R749" s="49"/>
      <c r="S749" s="49"/>
      <c r="T749" s="49"/>
      <c r="U749" s="49"/>
      <c r="V749" s="49"/>
    </row>
    <row r="750" spans="1:37" s="1" customFormat="1" ht="15" customHeight="1">
      <c r="B750" s="233" t="s">
        <v>74</v>
      </c>
      <c r="C750" s="233"/>
      <c r="D750" s="233"/>
      <c r="E750" s="233"/>
      <c r="F750" s="233"/>
      <c r="G750" s="233"/>
      <c r="H750" s="233"/>
      <c r="I750" s="233"/>
      <c r="J750" s="233"/>
      <c r="K750" s="233"/>
      <c r="L750" s="233"/>
      <c r="M750" s="233"/>
      <c r="N750" s="41"/>
      <c r="O750" s="41"/>
      <c r="P750" s="41"/>
      <c r="Q750" s="41"/>
      <c r="R750" s="41"/>
      <c r="S750" s="41"/>
      <c r="T750" s="41"/>
      <c r="U750" s="152"/>
      <c r="V750" s="153"/>
    </row>
    <row r="751" spans="1:37" s="1" customFormat="1" ht="15" customHeight="1"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234" t="s">
        <v>75</v>
      </c>
      <c r="O751" s="234"/>
      <c r="P751" s="234"/>
      <c r="Q751" s="234"/>
      <c r="R751" s="234"/>
      <c r="S751" s="234"/>
      <c r="T751" s="234"/>
      <c r="U751" s="234"/>
      <c r="V751" s="234"/>
    </row>
    <row r="752" spans="1:37" s="1" customFormat="1" ht="15" customHeight="1">
      <c r="B752" s="235" t="s">
        <v>76</v>
      </c>
      <c r="C752" s="235"/>
      <c r="D752" s="235"/>
      <c r="E752" s="235"/>
      <c r="F752" s="235"/>
      <c r="G752" s="235"/>
      <c r="H752" s="235"/>
      <c r="I752" s="235"/>
      <c r="J752" s="235"/>
      <c r="K752" s="235"/>
      <c r="L752" s="235"/>
      <c r="M752" s="235"/>
      <c r="N752" s="41"/>
      <c r="O752" s="41"/>
      <c r="P752" s="41"/>
      <c r="Q752" s="41"/>
      <c r="R752" s="41"/>
      <c r="S752" s="41"/>
      <c r="T752" s="41"/>
      <c r="U752" s="152"/>
      <c r="V752" s="153"/>
    </row>
    <row r="753" spans="1:37" s="1" customFormat="1" ht="15" customHeight="1"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152"/>
      <c r="V753" s="153"/>
    </row>
    <row r="754" spans="1:37" s="1" customFormat="1" ht="15" customHeight="1">
      <c r="B754" s="235" t="s">
        <v>77</v>
      </c>
      <c r="C754" s="235"/>
      <c r="D754" s="235"/>
      <c r="E754" s="235"/>
      <c r="F754" s="235"/>
      <c r="G754" s="235"/>
      <c r="H754" s="235"/>
      <c r="I754" s="235"/>
      <c r="J754" s="235"/>
      <c r="K754" s="235"/>
      <c r="L754" s="235"/>
      <c r="M754" s="235"/>
      <c r="N754" s="41"/>
      <c r="O754" s="41"/>
      <c r="P754" s="41"/>
      <c r="Q754" s="41"/>
      <c r="R754" s="41"/>
      <c r="S754" s="41"/>
      <c r="T754" s="41"/>
      <c r="U754" s="152"/>
      <c r="V754" s="153"/>
    </row>
    <row r="755" spans="1:37" s="1" customFormat="1" ht="15" customHeight="1"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1"/>
      <c r="O755" s="41"/>
      <c r="P755" s="41"/>
      <c r="Q755" s="41"/>
      <c r="R755" s="41"/>
      <c r="S755" s="41"/>
      <c r="T755" s="41"/>
      <c r="U755" s="152"/>
      <c r="V755" s="153"/>
    </row>
    <row r="756" spans="1:37" s="1" customFormat="1" ht="15" customHeight="1"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1"/>
      <c r="O756" s="41"/>
      <c r="P756" s="41"/>
      <c r="Q756" s="41"/>
      <c r="R756" s="41"/>
      <c r="S756" s="41"/>
      <c r="T756" s="41"/>
      <c r="U756" s="152"/>
      <c r="V756" s="153"/>
    </row>
    <row r="757" spans="1:37" s="46" customFormat="1" ht="15" customHeight="1">
      <c r="B757" s="47"/>
      <c r="C757" s="47"/>
      <c r="D757" s="48" t="s">
        <v>20</v>
      </c>
      <c r="E757" s="46" t="s">
        <v>78</v>
      </c>
      <c r="M757" s="46" t="s">
        <v>53</v>
      </c>
      <c r="V757" s="154"/>
    </row>
    <row r="758" spans="1:37" s="46" customFormat="1" ht="15" customHeight="1">
      <c r="B758" s="47"/>
      <c r="C758" s="47"/>
      <c r="D758" s="48"/>
      <c r="E758" s="50"/>
      <c r="F758" s="50"/>
      <c r="G758" s="50"/>
      <c r="H758" s="50" t="s">
        <v>22</v>
      </c>
      <c r="I758" s="50"/>
      <c r="J758" s="50"/>
      <c r="K758" s="46" t="s">
        <v>23</v>
      </c>
      <c r="V758" s="154"/>
    </row>
    <row r="759" spans="1:37" s="140" customFormat="1" ht="18" customHeight="1">
      <c r="B759" s="239" t="s">
        <v>0</v>
      </c>
      <c r="C759" s="137"/>
      <c r="D759" s="239" t="s">
        <v>1</v>
      </c>
      <c r="E759" s="239" t="s">
        <v>2</v>
      </c>
      <c r="F759" s="239" t="s">
        <v>3</v>
      </c>
      <c r="G759" s="239" t="s">
        <v>17</v>
      </c>
      <c r="H759" s="236" t="s">
        <v>4</v>
      </c>
      <c r="I759" s="237"/>
      <c r="J759" s="237"/>
      <c r="K759" s="237"/>
      <c r="L759" s="237"/>
      <c r="M759" s="237"/>
      <c r="N759" s="237"/>
      <c r="O759" s="238"/>
      <c r="P759" s="239" t="s">
        <v>26</v>
      </c>
      <c r="Q759" s="239" t="s">
        <v>18</v>
      </c>
      <c r="R759" s="239" t="s">
        <v>6</v>
      </c>
      <c r="S759" s="241" t="s">
        <v>16</v>
      </c>
      <c r="T759" s="155"/>
      <c r="U759" s="155"/>
      <c r="V759" s="156"/>
    </row>
    <row r="760" spans="1:37" s="140" customFormat="1" ht="18" customHeight="1">
      <c r="B760" s="240"/>
      <c r="C760" s="137"/>
      <c r="D760" s="240"/>
      <c r="E760" s="240"/>
      <c r="F760" s="240"/>
      <c r="G760" s="240"/>
      <c r="H760" s="136" t="s">
        <v>93</v>
      </c>
      <c r="I760" s="136" t="s">
        <v>94</v>
      </c>
      <c r="J760" s="136" t="s">
        <v>95</v>
      </c>
      <c r="K760" s="136" t="s">
        <v>10</v>
      </c>
      <c r="L760" s="136" t="s">
        <v>80</v>
      </c>
      <c r="M760" s="136" t="s">
        <v>96</v>
      </c>
      <c r="N760" s="136" t="s">
        <v>12</v>
      </c>
      <c r="O760" s="136" t="s">
        <v>11</v>
      </c>
      <c r="P760" s="240"/>
      <c r="Q760" s="240"/>
      <c r="R760" s="240"/>
      <c r="S760" s="241"/>
      <c r="T760" s="155"/>
      <c r="U760" s="155"/>
      <c r="V760" s="156"/>
    </row>
    <row r="761" spans="1:37" s="139" customFormat="1" ht="18" customHeight="1">
      <c r="A761" s="138"/>
      <c r="B761" s="254">
        <v>43</v>
      </c>
      <c r="C761" s="255">
        <f>'S1'!C51</f>
        <v>47</v>
      </c>
      <c r="D761" s="258" t="str">
        <f>Ave!C47</f>
        <v>የሱፍ አደም የሱፍ</v>
      </c>
      <c r="E761" s="254" t="str">
        <f>'S1'!E47</f>
        <v>M</v>
      </c>
      <c r="F761" s="254">
        <f>'S1'!F47</f>
        <v>7</v>
      </c>
      <c r="G761" s="141" t="s">
        <v>90</v>
      </c>
      <c r="H761" s="141">
        <f>'S1'!G47</f>
        <v>83</v>
      </c>
      <c r="I761" s="141">
        <f>'S1'!H47</f>
        <v>90</v>
      </c>
      <c r="J761" s="141">
        <f>'S1'!I47</f>
        <v>85</v>
      </c>
      <c r="K761" s="141">
        <f>'S1'!J47</f>
        <v>74</v>
      </c>
      <c r="L761" s="141">
        <f>'S1'!K47</f>
        <v>79</v>
      </c>
      <c r="M761" s="141">
        <f>'S1'!L47</f>
        <v>72</v>
      </c>
      <c r="N761" s="141">
        <f>'S1'!M47</f>
        <v>85</v>
      </c>
      <c r="O761" s="141">
        <f>'S1'!N47</f>
        <v>75</v>
      </c>
      <c r="P761" s="141">
        <f>'S1'!P47</f>
        <v>643</v>
      </c>
      <c r="Q761" s="141">
        <f>'S1'!Q47</f>
        <v>80.375</v>
      </c>
      <c r="R761" s="141">
        <f>'S1'!R47</f>
        <v>21</v>
      </c>
      <c r="S761" s="261" t="str">
        <f>Ave!Q47</f>
        <v>ተዛውሯል</v>
      </c>
      <c r="T761" s="138"/>
      <c r="U761" s="138"/>
      <c r="V761" s="138"/>
      <c r="W761" s="138"/>
      <c r="X761" s="138"/>
      <c r="Y761" s="138"/>
      <c r="Z761" s="138"/>
      <c r="AA761" s="138"/>
      <c r="AB761" s="138"/>
      <c r="AC761" s="138"/>
      <c r="AD761" s="138"/>
      <c r="AE761" s="138"/>
      <c r="AF761" s="138"/>
      <c r="AG761" s="138"/>
      <c r="AH761" s="138"/>
      <c r="AI761" s="138"/>
      <c r="AJ761" s="138"/>
      <c r="AK761" s="138"/>
    </row>
    <row r="762" spans="1:37" s="139" customFormat="1" ht="18" customHeight="1">
      <c r="A762" s="138"/>
      <c r="B762" s="254"/>
      <c r="C762" s="256"/>
      <c r="D762" s="259"/>
      <c r="E762" s="254"/>
      <c r="F762" s="254"/>
      <c r="G762" s="141" t="s">
        <v>91</v>
      </c>
      <c r="H762" s="141">
        <f>'S2'!G47</f>
        <v>77</v>
      </c>
      <c r="I762" s="141">
        <f>'S2'!H47</f>
        <v>75</v>
      </c>
      <c r="J762" s="141">
        <f>'S2'!I47</f>
        <v>75</v>
      </c>
      <c r="K762" s="141">
        <f>'S2'!J47</f>
        <v>66</v>
      </c>
      <c r="L762" s="141">
        <f>'S2'!K47</f>
        <v>80</v>
      </c>
      <c r="M762" s="141">
        <f>'S2'!L47</f>
        <v>78</v>
      </c>
      <c r="N762" s="141">
        <f>'S2'!M47</f>
        <v>73</v>
      </c>
      <c r="O762" s="141">
        <f>'S2'!N47</f>
        <v>74</v>
      </c>
      <c r="P762" s="141">
        <f>'S2'!P47</f>
        <v>598</v>
      </c>
      <c r="Q762" s="141">
        <f>'S2'!Q47</f>
        <v>74.75</v>
      </c>
      <c r="R762" s="141">
        <f>'S2'!R47</f>
        <v>19</v>
      </c>
      <c r="S762" s="261"/>
      <c r="T762" s="138"/>
      <c r="U762" s="138"/>
      <c r="V762" s="138"/>
      <c r="W762" s="138"/>
      <c r="X762" s="138"/>
      <c r="Y762" s="138"/>
      <c r="Z762" s="138"/>
      <c r="AA762" s="138"/>
      <c r="AB762" s="138"/>
      <c r="AC762" s="138"/>
      <c r="AD762" s="138"/>
      <c r="AE762" s="138"/>
      <c r="AF762" s="138"/>
      <c r="AG762" s="138"/>
      <c r="AH762" s="138"/>
      <c r="AI762" s="138"/>
      <c r="AJ762" s="138"/>
      <c r="AK762" s="138"/>
    </row>
    <row r="763" spans="1:37" s="139" customFormat="1" ht="18" customHeight="1">
      <c r="A763" s="138"/>
      <c r="B763" s="254"/>
      <c r="C763" s="257"/>
      <c r="D763" s="260"/>
      <c r="E763" s="254"/>
      <c r="F763" s="254"/>
      <c r="G763" s="141" t="s">
        <v>18</v>
      </c>
      <c r="H763" s="141">
        <f>Ave!F47</f>
        <v>80</v>
      </c>
      <c r="I763" s="141">
        <f>Ave!G47</f>
        <v>82.5</v>
      </c>
      <c r="J763" s="141">
        <f>Ave!H47</f>
        <v>80</v>
      </c>
      <c r="K763" s="141">
        <f>Ave!I47</f>
        <v>70</v>
      </c>
      <c r="L763" s="141">
        <f>Ave!J47</f>
        <v>79.5</v>
      </c>
      <c r="M763" s="141">
        <f>Ave!K47</f>
        <v>75</v>
      </c>
      <c r="N763" s="141">
        <f>Ave!L47</f>
        <v>79</v>
      </c>
      <c r="O763" s="141">
        <f>Ave!M47</f>
        <v>74.5</v>
      </c>
      <c r="P763" s="141">
        <f>Ave!N47</f>
        <v>620.5</v>
      </c>
      <c r="Q763" s="141">
        <f>Ave!O47</f>
        <v>77.5625</v>
      </c>
      <c r="R763" s="141">
        <f>Ave!P47</f>
        <v>20</v>
      </c>
      <c r="S763" s="261"/>
      <c r="T763" s="138"/>
      <c r="U763" s="138"/>
      <c r="V763" s="138"/>
      <c r="W763" s="138"/>
      <c r="X763" s="138"/>
      <c r="Y763" s="138"/>
      <c r="Z763" s="138"/>
      <c r="AA763" s="138"/>
      <c r="AB763" s="138"/>
      <c r="AC763" s="138"/>
      <c r="AD763" s="138"/>
      <c r="AE763" s="138"/>
      <c r="AF763" s="138"/>
      <c r="AG763" s="138"/>
      <c r="AH763" s="138"/>
      <c r="AI763" s="138"/>
      <c r="AJ763" s="138"/>
      <c r="AK763" s="138"/>
    </row>
    <row r="764" spans="1:37" s="1" customFormat="1" ht="15" customHeight="1"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1"/>
      <c r="T764" s="41"/>
      <c r="U764" s="152"/>
      <c r="V764" s="153"/>
    </row>
    <row r="765" spans="1:37" s="1" customFormat="1" ht="15" customHeight="1">
      <c r="B765" s="242" t="s">
        <v>71</v>
      </c>
      <c r="C765" s="242"/>
      <c r="D765" s="242"/>
      <c r="E765" s="242"/>
      <c r="F765" s="233" t="s">
        <v>72</v>
      </c>
      <c r="G765" s="233"/>
      <c r="H765" s="233"/>
      <c r="I765" s="233"/>
      <c r="J765" s="233"/>
      <c r="K765" s="233"/>
      <c r="L765" s="233"/>
      <c r="M765" s="233"/>
      <c r="N765" s="234" t="s">
        <v>73</v>
      </c>
      <c r="O765" s="234"/>
      <c r="P765" s="234"/>
      <c r="Q765" s="234"/>
      <c r="R765" s="234"/>
      <c r="S765" s="234"/>
      <c r="T765" s="234"/>
      <c r="U765" s="234"/>
      <c r="V765" s="234"/>
    </row>
    <row r="766" spans="1:37" s="1" customFormat="1" ht="15" customHeight="1">
      <c r="B766" s="233" t="s">
        <v>74</v>
      </c>
      <c r="C766" s="233"/>
      <c r="D766" s="233"/>
      <c r="E766" s="233"/>
      <c r="F766" s="233"/>
      <c r="G766" s="233"/>
      <c r="H766" s="233"/>
      <c r="I766" s="233"/>
      <c r="J766" s="233"/>
      <c r="K766" s="233"/>
      <c r="L766" s="233"/>
      <c r="M766" s="233"/>
      <c r="N766" s="49" t="s">
        <v>79</v>
      </c>
      <c r="O766" s="49"/>
      <c r="P766" s="49"/>
      <c r="Q766" s="49"/>
      <c r="R766" s="49"/>
      <c r="S766" s="49"/>
      <c r="T766" s="49"/>
      <c r="U766" s="49"/>
      <c r="V766" s="49"/>
    </row>
    <row r="767" spans="1:37" s="1" customFormat="1" ht="15" customHeight="1">
      <c r="B767" s="233" t="s">
        <v>74</v>
      </c>
      <c r="C767" s="233"/>
      <c r="D767" s="233"/>
      <c r="E767" s="233"/>
      <c r="F767" s="233"/>
      <c r="G767" s="233"/>
      <c r="H767" s="233"/>
      <c r="I767" s="233"/>
      <c r="J767" s="233"/>
      <c r="K767" s="233"/>
      <c r="L767" s="233"/>
      <c r="M767" s="233"/>
      <c r="N767" s="41"/>
      <c r="O767" s="41"/>
      <c r="P767" s="41"/>
      <c r="Q767" s="41"/>
      <c r="R767" s="41"/>
      <c r="S767" s="41"/>
      <c r="T767" s="41"/>
      <c r="U767" s="152"/>
      <c r="V767" s="153"/>
    </row>
    <row r="768" spans="1:37" s="1" customFormat="1" ht="15" customHeight="1"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234" t="s">
        <v>75</v>
      </c>
      <c r="O768" s="234"/>
      <c r="P768" s="234"/>
      <c r="Q768" s="234"/>
      <c r="R768" s="234"/>
      <c r="S768" s="234"/>
      <c r="T768" s="234"/>
      <c r="U768" s="234"/>
      <c r="V768" s="234"/>
    </row>
    <row r="769" spans="1:37" s="1" customFormat="1" ht="15" customHeight="1">
      <c r="B769" s="235" t="s">
        <v>76</v>
      </c>
      <c r="C769" s="235"/>
      <c r="D769" s="235"/>
      <c r="E769" s="235"/>
      <c r="F769" s="235"/>
      <c r="G769" s="235"/>
      <c r="H769" s="235"/>
      <c r="I769" s="235"/>
      <c r="J769" s="235"/>
      <c r="K769" s="235"/>
      <c r="L769" s="235"/>
      <c r="M769" s="235"/>
      <c r="N769" s="41"/>
      <c r="O769" s="41"/>
      <c r="P769" s="41"/>
      <c r="Q769" s="41"/>
      <c r="R769" s="41"/>
      <c r="S769" s="41"/>
      <c r="T769" s="41"/>
      <c r="U769" s="152"/>
      <c r="V769" s="153"/>
    </row>
    <row r="770" spans="1:37" s="1" customFormat="1" ht="15" customHeight="1"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152"/>
      <c r="V770" s="153"/>
    </row>
    <row r="771" spans="1:37" s="1" customFormat="1" ht="15" customHeight="1">
      <c r="B771" s="235" t="s">
        <v>77</v>
      </c>
      <c r="C771" s="235"/>
      <c r="D771" s="235"/>
      <c r="E771" s="235"/>
      <c r="F771" s="235"/>
      <c r="G771" s="235"/>
      <c r="H771" s="235"/>
      <c r="I771" s="235"/>
      <c r="J771" s="235"/>
      <c r="K771" s="235"/>
      <c r="L771" s="235"/>
      <c r="M771" s="235"/>
      <c r="N771" s="41"/>
      <c r="O771" s="41"/>
      <c r="P771" s="41"/>
      <c r="Q771" s="41"/>
      <c r="R771" s="41"/>
      <c r="S771" s="41"/>
      <c r="T771" s="41"/>
      <c r="U771" s="152"/>
      <c r="V771" s="153"/>
    </row>
    <row r="772" spans="1:37" s="1" customFormat="1" ht="15" customHeight="1"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1"/>
      <c r="O772" s="41"/>
      <c r="P772" s="41"/>
      <c r="Q772" s="41"/>
      <c r="R772" s="41"/>
      <c r="S772" s="41"/>
      <c r="T772" s="41"/>
      <c r="U772" s="152"/>
      <c r="V772" s="153"/>
    </row>
    <row r="773" spans="1:37" s="1" customFormat="1" ht="15" customHeight="1"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1"/>
      <c r="O773" s="41"/>
      <c r="P773" s="41"/>
      <c r="Q773" s="41"/>
      <c r="R773" s="41"/>
      <c r="S773" s="41"/>
      <c r="T773" s="41"/>
      <c r="U773" s="152"/>
      <c r="V773" s="153"/>
    </row>
    <row r="774" spans="1:37" s="1" customFormat="1" ht="15" customHeight="1"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1"/>
      <c r="O774" s="41"/>
      <c r="P774" s="41"/>
      <c r="Q774" s="41"/>
      <c r="R774" s="41"/>
      <c r="S774" s="41"/>
      <c r="T774" s="41"/>
      <c r="U774" s="152"/>
      <c r="V774" s="153"/>
    </row>
    <row r="775" spans="1:37" s="1" customFormat="1" ht="15" customHeight="1"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1"/>
      <c r="O775" s="41"/>
      <c r="P775" s="41"/>
      <c r="Q775" s="41"/>
      <c r="R775" s="41"/>
      <c r="S775" s="41"/>
      <c r="T775" s="41"/>
      <c r="U775" s="152"/>
      <c r="V775" s="153"/>
    </row>
    <row r="776" spans="1:37" s="46" customFormat="1" ht="15" customHeight="1">
      <c r="B776" s="47"/>
      <c r="C776" s="47"/>
      <c r="D776" s="48" t="s">
        <v>20</v>
      </c>
      <c r="E776" s="46" t="s">
        <v>78</v>
      </c>
      <c r="M776" s="46" t="s">
        <v>53</v>
      </c>
      <c r="V776" s="154"/>
    </row>
    <row r="777" spans="1:37" s="46" customFormat="1" ht="15" customHeight="1">
      <c r="B777" s="47"/>
      <c r="C777" s="47"/>
      <c r="D777" s="48"/>
      <c r="E777" s="50"/>
      <c r="F777" s="50"/>
      <c r="G777" s="50"/>
      <c r="H777" s="50" t="s">
        <v>22</v>
      </c>
      <c r="I777" s="50"/>
      <c r="J777" s="50"/>
      <c r="K777" s="46" t="s">
        <v>23</v>
      </c>
      <c r="V777" s="154"/>
    </row>
    <row r="778" spans="1:37" s="140" customFormat="1" ht="18" customHeight="1">
      <c r="B778" s="239" t="s">
        <v>0</v>
      </c>
      <c r="C778" s="137"/>
      <c r="D778" s="239" t="s">
        <v>1</v>
      </c>
      <c r="E778" s="239" t="s">
        <v>2</v>
      </c>
      <c r="F778" s="239" t="s">
        <v>3</v>
      </c>
      <c r="G778" s="239" t="s">
        <v>17</v>
      </c>
      <c r="H778" s="236" t="s">
        <v>4</v>
      </c>
      <c r="I778" s="237"/>
      <c r="J778" s="237"/>
      <c r="K778" s="237"/>
      <c r="L778" s="237"/>
      <c r="M778" s="237"/>
      <c r="N778" s="237"/>
      <c r="O778" s="238"/>
      <c r="P778" s="239" t="s">
        <v>26</v>
      </c>
      <c r="Q778" s="239" t="s">
        <v>18</v>
      </c>
      <c r="R778" s="239" t="s">
        <v>6</v>
      </c>
      <c r="S778" s="241" t="s">
        <v>16</v>
      </c>
      <c r="T778" s="155"/>
      <c r="U778" s="155"/>
      <c r="V778" s="156"/>
    </row>
    <row r="779" spans="1:37" s="140" customFormat="1" ht="18" customHeight="1">
      <c r="B779" s="240"/>
      <c r="C779" s="137"/>
      <c r="D779" s="240"/>
      <c r="E779" s="240"/>
      <c r="F779" s="240"/>
      <c r="G779" s="240"/>
      <c r="H779" s="136" t="s">
        <v>93</v>
      </c>
      <c r="I779" s="136" t="s">
        <v>94</v>
      </c>
      <c r="J779" s="136" t="s">
        <v>95</v>
      </c>
      <c r="K779" s="136" t="s">
        <v>10</v>
      </c>
      <c r="L779" s="136" t="s">
        <v>80</v>
      </c>
      <c r="M779" s="136" t="s">
        <v>96</v>
      </c>
      <c r="N779" s="136" t="s">
        <v>12</v>
      </c>
      <c r="O779" s="136" t="s">
        <v>11</v>
      </c>
      <c r="P779" s="240"/>
      <c r="Q779" s="240"/>
      <c r="R779" s="240"/>
      <c r="S779" s="241"/>
      <c r="T779" s="155"/>
      <c r="U779" s="155"/>
      <c r="V779" s="156"/>
    </row>
    <row r="780" spans="1:37" s="139" customFormat="1" ht="18" customHeight="1">
      <c r="A780" s="138"/>
      <c r="B780" s="254">
        <v>44</v>
      </c>
      <c r="C780" s="255">
        <f>'S1'!C52</f>
        <v>48</v>
      </c>
      <c r="D780" s="258" t="str">
        <f>Ave!C48</f>
        <v>ዩስራ ሙሀመድ ቃሲም</v>
      </c>
      <c r="E780" s="254" t="str">
        <f>'S1'!E48</f>
        <v>F</v>
      </c>
      <c r="F780" s="254">
        <f>'S1'!F48</f>
        <v>7</v>
      </c>
      <c r="G780" s="141" t="s">
        <v>90</v>
      </c>
      <c r="H780" s="141">
        <f>'S1'!G48</f>
        <v>98</v>
      </c>
      <c r="I780" s="141">
        <f>'S1'!H48</f>
        <v>94</v>
      </c>
      <c r="J780" s="141">
        <f>'S1'!I48</f>
        <v>95</v>
      </c>
      <c r="K780" s="141">
        <f>'S1'!J48</f>
        <v>95</v>
      </c>
      <c r="L780" s="141">
        <f>'S1'!K48</f>
        <v>98</v>
      </c>
      <c r="M780" s="141">
        <f>'S1'!L48</f>
        <v>90</v>
      </c>
      <c r="N780" s="141">
        <f>'S1'!M48</f>
        <v>97</v>
      </c>
      <c r="O780" s="141">
        <f>'S1'!N48</f>
        <v>82</v>
      </c>
      <c r="P780" s="141">
        <f>'S1'!P48</f>
        <v>749</v>
      </c>
      <c r="Q780" s="141">
        <f>'S1'!Q48</f>
        <v>93.625</v>
      </c>
      <c r="R780" s="141">
        <f>'S1'!R48</f>
        <v>3</v>
      </c>
      <c r="S780" s="261" t="str">
        <f>Ave!Q48</f>
        <v>ተዛውራለች</v>
      </c>
      <c r="T780" s="138"/>
      <c r="U780" s="138"/>
      <c r="V780" s="138"/>
      <c r="W780" s="138"/>
      <c r="X780" s="138"/>
      <c r="Y780" s="138"/>
      <c r="Z780" s="138"/>
      <c r="AA780" s="138"/>
      <c r="AB780" s="138"/>
      <c r="AC780" s="138"/>
      <c r="AD780" s="138"/>
      <c r="AE780" s="138"/>
      <c r="AF780" s="138"/>
      <c r="AG780" s="138"/>
      <c r="AH780" s="138"/>
      <c r="AI780" s="138"/>
      <c r="AJ780" s="138"/>
      <c r="AK780" s="138"/>
    </row>
    <row r="781" spans="1:37" s="139" customFormat="1" ht="18" customHeight="1">
      <c r="A781" s="138"/>
      <c r="B781" s="254"/>
      <c r="C781" s="256"/>
      <c r="D781" s="259"/>
      <c r="E781" s="254"/>
      <c r="F781" s="254"/>
      <c r="G781" s="141" t="s">
        <v>91</v>
      </c>
      <c r="H781" s="141">
        <f>'S2'!G48</f>
        <v>97</v>
      </c>
      <c r="I781" s="141">
        <f>'S2'!H48</f>
        <v>94</v>
      </c>
      <c r="J781" s="141">
        <f>'S2'!I48</f>
        <v>98</v>
      </c>
      <c r="K781" s="141">
        <f>'S2'!J48</f>
        <v>97</v>
      </c>
      <c r="L781" s="141">
        <f>'S2'!K48</f>
        <v>94</v>
      </c>
      <c r="M781" s="141">
        <f>'S2'!L48</f>
        <v>89</v>
      </c>
      <c r="N781" s="141">
        <f>'S2'!M48</f>
        <v>99</v>
      </c>
      <c r="O781" s="141">
        <f>'S2'!N48</f>
        <v>91</v>
      </c>
      <c r="P781" s="141">
        <f>'S2'!P48</f>
        <v>759</v>
      </c>
      <c r="Q781" s="141">
        <f>'S2'!Q48</f>
        <v>94.875</v>
      </c>
      <c r="R781" s="141">
        <f>'S2'!R48</f>
        <v>3</v>
      </c>
      <c r="S781" s="261"/>
      <c r="T781" s="138"/>
      <c r="U781" s="138"/>
      <c r="V781" s="138"/>
      <c r="W781" s="138"/>
      <c r="X781" s="138"/>
      <c r="Y781" s="138"/>
      <c r="Z781" s="138"/>
      <c r="AA781" s="138"/>
      <c r="AB781" s="138"/>
      <c r="AC781" s="138"/>
      <c r="AD781" s="138"/>
      <c r="AE781" s="138"/>
      <c r="AF781" s="138"/>
      <c r="AG781" s="138"/>
      <c r="AH781" s="138"/>
      <c r="AI781" s="138"/>
      <c r="AJ781" s="138"/>
      <c r="AK781" s="138"/>
    </row>
    <row r="782" spans="1:37" s="139" customFormat="1" ht="18" customHeight="1">
      <c r="A782" s="138"/>
      <c r="B782" s="254"/>
      <c r="C782" s="257"/>
      <c r="D782" s="260"/>
      <c r="E782" s="254"/>
      <c r="F782" s="254"/>
      <c r="G782" s="141" t="s">
        <v>18</v>
      </c>
      <c r="H782" s="141">
        <f>Ave!F48</f>
        <v>97.5</v>
      </c>
      <c r="I782" s="141">
        <f>Ave!G48</f>
        <v>94</v>
      </c>
      <c r="J782" s="141">
        <f>Ave!H48</f>
        <v>96.5</v>
      </c>
      <c r="K782" s="141">
        <f>Ave!I48</f>
        <v>96</v>
      </c>
      <c r="L782" s="141">
        <f>Ave!J48</f>
        <v>96</v>
      </c>
      <c r="M782" s="141">
        <f>Ave!K48</f>
        <v>89.5</v>
      </c>
      <c r="N782" s="141">
        <f>Ave!L48</f>
        <v>98</v>
      </c>
      <c r="O782" s="141">
        <f>Ave!M48</f>
        <v>86.5</v>
      </c>
      <c r="P782" s="141">
        <f>Ave!N48</f>
        <v>754</v>
      </c>
      <c r="Q782" s="141">
        <f>Ave!O48</f>
        <v>94.25</v>
      </c>
      <c r="R782" s="141">
        <f>Ave!P48</f>
        <v>3</v>
      </c>
      <c r="S782" s="261"/>
      <c r="T782" s="138"/>
      <c r="U782" s="138"/>
      <c r="V782" s="138"/>
      <c r="W782" s="138"/>
      <c r="X782" s="138"/>
      <c r="Y782" s="138"/>
      <c r="Z782" s="138"/>
      <c r="AA782" s="138"/>
      <c r="AB782" s="138"/>
      <c r="AC782" s="138"/>
      <c r="AD782" s="138"/>
      <c r="AE782" s="138"/>
      <c r="AF782" s="138"/>
      <c r="AG782" s="138"/>
      <c r="AH782" s="138"/>
      <c r="AI782" s="138"/>
      <c r="AJ782" s="138"/>
      <c r="AK782" s="138"/>
    </row>
    <row r="783" spans="1:37" s="1" customFormat="1" ht="15" customHeight="1"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1"/>
      <c r="T783" s="41"/>
      <c r="U783" s="152"/>
      <c r="V783" s="153"/>
    </row>
    <row r="784" spans="1:37" s="1" customFormat="1" ht="15" customHeight="1">
      <c r="B784" s="242" t="s">
        <v>71</v>
      </c>
      <c r="C784" s="242"/>
      <c r="D784" s="242"/>
      <c r="E784" s="242"/>
      <c r="F784" s="233" t="s">
        <v>72</v>
      </c>
      <c r="G784" s="233"/>
      <c r="H784" s="233"/>
      <c r="I784" s="233"/>
      <c r="J784" s="233"/>
      <c r="K784" s="233"/>
      <c r="L784" s="233"/>
      <c r="M784" s="233"/>
      <c r="N784" s="234" t="s">
        <v>73</v>
      </c>
      <c r="O784" s="234"/>
      <c r="P784" s="234"/>
      <c r="Q784" s="234"/>
      <c r="R784" s="234"/>
      <c r="S784" s="234"/>
      <c r="T784" s="234"/>
      <c r="U784" s="234"/>
      <c r="V784" s="234"/>
    </row>
    <row r="785" spans="1:37" s="1" customFormat="1" ht="15" customHeight="1">
      <c r="B785" s="233" t="s">
        <v>74</v>
      </c>
      <c r="C785" s="233"/>
      <c r="D785" s="233"/>
      <c r="E785" s="233"/>
      <c r="F785" s="233"/>
      <c r="G785" s="233"/>
      <c r="H785" s="233"/>
      <c r="I785" s="233"/>
      <c r="J785" s="233"/>
      <c r="K785" s="233"/>
      <c r="L785" s="233"/>
      <c r="M785" s="233"/>
      <c r="N785" s="49" t="s">
        <v>79</v>
      </c>
      <c r="O785" s="49"/>
      <c r="P785" s="49"/>
      <c r="Q785" s="49"/>
      <c r="R785" s="49"/>
      <c r="S785" s="49"/>
      <c r="T785" s="49"/>
      <c r="U785" s="49"/>
      <c r="V785" s="49"/>
    </row>
    <row r="786" spans="1:37" s="1" customFormat="1" ht="15" customHeight="1">
      <c r="B786" s="233" t="s">
        <v>74</v>
      </c>
      <c r="C786" s="233"/>
      <c r="D786" s="233"/>
      <c r="E786" s="233"/>
      <c r="F786" s="233"/>
      <c r="G786" s="233"/>
      <c r="H786" s="233"/>
      <c r="I786" s="233"/>
      <c r="J786" s="233"/>
      <c r="K786" s="233"/>
      <c r="L786" s="233"/>
      <c r="M786" s="233"/>
      <c r="N786" s="41"/>
      <c r="O786" s="41"/>
      <c r="P786" s="41"/>
      <c r="Q786" s="41"/>
      <c r="R786" s="41"/>
      <c r="S786" s="41"/>
      <c r="T786" s="41"/>
      <c r="U786" s="152"/>
      <c r="V786" s="153"/>
    </row>
    <row r="787" spans="1:37" s="1" customFormat="1" ht="15" customHeight="1"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234" t="s">
        <v>75</v>
      </c>
      <c r="O787" s="234"/>
      <c r="P787" s="234"/>
      <c r="Q787" s="234"/>
      <c r="R787" s="234"/>
      <c r="S787" s="234"/>
      <c r="T787" s="234"/>
      <c r="U787" s="234"/>
      <c r="V787" s="234"/>
    </row>
    <row r="788" spans="1:37" s="1" customFormat="1" ht="15" customHeight="1">
      <c r="B788" s="235" t="s">
        <v>76</v>
      </c>
      <c r="C788" s="235"/>
      <c r="D788" s="235"/>
      <c r="E788" s="235"/>
      <c r="F788" s="235"/>
      <c r="G788" s="235"/>
      <c r="H788" s="235"/>
      <c r="I788" s="235"/>
      <c r="J788" s="235"/>
      <c r="K788" s="235"/>
      <c r="L788" s="235"/>
      <c r="M788" s="235"/>
      <c r="N788" s="41"/>
      <c r="O788" s="41"/>
      <c r="P788" s="41"/>
      <c r="Q788" s="41"/>
      <c r="R788" s="41"/>
      <c r="S788" s="41"/>
      <c r="T788" s="41"/>
      <c r="U788" s="152"/>
      <c r="V788" s="153"/>
    </row>
    <row r="789" spans="1:37" s="1" customFormat="1" ht="15" customHeight="1"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152"/>
      <c r="V789" s="153"/>
    </row>
    <row r="790" spans="1:37" s="1" customFormat="1" ht="15" customHeight="1">
      <c r="B790" s="235" t="s">
        <v>77</v>
      </c>
      <c r="C790" s="235"/>
      <c r="D790" s="235"/>
      <c r="E790" s="235"/>
      <c r="F790" s="235"/>
      <c r="G790" s="235"/>
      <c r="H790" s="235"/>
      <c r="I790" s="235"/>
      <c r="J790" s="235"/>
      <c r="K790" s="235"/>
      <c r="L790" s="235"/>
      <c r="M790" s="235"/>
      <c r="N790" s="41"/>
      <c r="O790" s="41"/>
      <c r="P790" s="41"/>
      <c r="Q790" s="41"/>
      <c r="R790" s="41"/>
      <c r="S790" s="41"/>
      <c r="T790" s="41"/>
      <c r="U790" s="152"/>
      <c r="V790" s="153"/>
    </row>
    <row r="791" spans="1:37" s="1" customFormat="1" ht="15" customHeight="1"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1"/>
      <c r="O791" s="41"/>
      <c r="P791" s="41"/>
      <c r="Q791" s="41"/>
      <c r="R791" s="41"/>
      <c r="S791" s="41"/>
      <c r="T791" s="41"/>
      <c r="U791" s="152"/>
      <c r="V791" s="153"/>
    </row>
    <row r="792" spans="1:37" s="1" customFormat="1" ht="15" customHeight="1"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1"/>
      <c r="O792" s="41"/>
      <c r="P792" s="41"/>
      <c r="Q792" s="41"/>
      <c r="R792" s="41"/>
      <c r="S792" s="41"/>
      <c r="T792" s="41"/>
      <c r="U792" s="152"/>
      <c r="V792" s="153"/>
    </row>
    <row r="793" spans="1:37" s="46" customFormat="1" ht="15" customHeight="1">
      <c r="B793" s="47"/>
      <c r="C793" s="47"/>
      <c r="D793" s="48" t="s">
        <v>20</v>
      </c>
      <c r="E793" s="46" t="s">
        <v>78</v>
      </c>
      <c r="M793" s="46" t="s">
        <v>53</v>
      </c>
      <c r="V793" s="154"/>
    </row>
    <row r="794" spans="1:37" s="46" customFormat="1" ht="15" customHeight="1">
      <c r="B794" s="47"/>
      <c r="C794" s="47"/>
      <c r="D794" s="48"/>
      <c r="E794" s="50"/>
      <c r="F794" s="50"/>
      <c r="G794" s="50"/>
      <c r="H794" s="50" t="s">
        <v>22</v>
      </c>
      <c r="I794" s="50"/>
      <c r="J794" s="50"/>
      <c r="K794" s="46" t="s">
        <v>23</v>
      </c>
      <c r="V794" s="154"/>
    </row>
    <row r="795" spans="1:37" s="140" customFormat="1" ht="18" customHeight="1">
      <c r="B795" s="239" t="s">
        <v>0</v>
      </c>
      <c r="C795" s="137"/>
      <c r="D795" s="239" t="s">
        <v>1</v>
      </c>
      <c r="E795" s="239" t="s">
        <v>2</v>
      </c>
      <c r="F795" s="239" t="s">
        <v>3</v>
      </c>
      <c r="G795" s="239" t="s">
        <v>17</v>
      </c>
      <c r="H795" s="236" t="s">
        <v>4</v>
      </c>
      <c r="I795" s="237"/>
      <c r="J795" s="237"/>
      <c r="K795" s="237"/>
      <c r="L795" s="237"/>
      <c r="M795" s="237"/>
      <c r="N795" s="237"/>
      <c r="O795" s="238"/>
      <c r="P795" s="239" t="s">
        <v>26</v>
      </c>
      <c r="Q795" s="239" t="s">
        <v>18</v>
      </c>
      <c r="R795" s="239" t="s">
        <v>6</v>
      </c>
      <c r="S795" s="241" t="s">
        <v>16</v>
      </c>
      <c r="T795" s="155"/>
      <c r="U795" s="155"/>
      <c r="V795" s="156"/>
    </row>
    <row r="796" spans="1:37" s="140" customFormat="1" ht="18" customHeight="1">
      <c r="B796" s="240"/>
      <c r="C796" s="137"/>
      <c r="D796" s="240"/>
      <c r="E796" s="240"/>
      <c r="F796" s="240"/>
      <c r="G796" s="240"/>
      <c r="H796" s="136" t="s">
        <v>93</v>
      </c>
      <c r="I796" s="136" t="s">
        <v>94</v>
      </c>
      <c r="J796" s="136" t="s">
        <v>95</v>
      </c>
      <c r="K796" s="136" t="s">
        <v>10</v>
      </c>
      <c r="L796" s="136" t="s">
        <v>80</v>
      </c>
      <c r="M796" s="136" t="s">
        <v>96</v>
      </c>
      <c r="N796" s="136" t="s">
        <v>12</v>
      </c>
      <c r="O796" s="136" t="s">
        <v>11</v>
      </c>
      <c r="P796" s="240"/>
      <c r="Q796" s="240"/>
      <c r="R796" s="240"/>
      <c r="S796" s="241"/>
      <c r="T796" s="155"/>
      <c r="U796" s="155"/>
      <c r="V796" s="156"/>
    </row>
    <row r="797" spans="1:37" s="139" customFormat="1" ht="18" customHeight="1">
      <c r="A797" s="138"/>
      <c r="B797" s="254">
        <v>45</v>
      </c>
      <c r="C797" s="255">
        <f>'S1'!C53</f>
        <v>49</v>
      </c>
      <c r="D797" s="258" t="str">
        <f>Ave!C49</f>
        <v>ያስሚን ሀሰን አብዱልቃድር</v>
      </c>
      <c r="E797" s="254" t="str">
        <f>'S1'!E49</f>
        <v>F</v>
      </c>
      <c r="F797" s="254">
        <f>'S1'!F49</f>
        <v>7</v>
      </c>
      <c r="G797" s="141" t="s">
        <v>90</v>
      </c>
      <c r="H797" s="141">
        <f>'S1'!G49</f>
        <v>89</v>
      </c>
      <c r="I797" s="141">
        <f>'S1'!H49</f>
        <v>80</v>
      </c>
      <c r="J797" s="141">
        <f>'S1'!I49</f>
        <v>79</v>
      </c>
      <c r="K797" s="141">
        <f>'S1'!J49</f>
        <v>70</v>
      </c>
      <c r="L797" s="141">
        <f>'S1'!K49</f>
        <v>79</v>
      </c>
      <c r="M797" s="141">
        <f>'S1'!L49</f>
        <v>78</v>
      </c>
      <c r="N797" s="141">
        <f>'S1'!M49</f>
        <v>83</v>
      </c>
      <c r="O797" s="141">
        <f>'S1'!N49</f>
        <v>69</v>
      </c>
      <c r="P797" s="141">
        <f>'S1'!P49</f>
        <v>627</v>
      </c>
      <c r="Q797" s="141">
        <f>'S1'!Q49</f>
        <v>78.375</v>
      </c>
      <c r="R797" s="141">
        <f>'S1'!R49</f>
        <v>24</v>
      </c>
      <c r="S797" s="261" t="str">
        <f>Ave!Q49</f>
        <v>ተዛውራለች</v>
      </c>
      <c r="T797" s="138"/>
      <c r="U797" s="138"/>
      <c r="V797" s="138"/>
      <c r="W797" s="138"/>
      <c r="X797" s="138"/>
      <c r="Y797" s="138"/>
      <c r="Z797" s="138"/>
      <c r="AA797" s="138"/>
      <c r="AB797" s="138"/>
      <c r="AC797" s="138"/>
      <c r="AD797" s="138"/>
      <c r="AE797" s="138"/>
      <c r="AF797" s="138"/>
      <c r="AG797" s="138"/>
      <c r="AH797" s="138"/>
      <c r="AI797" s="138"/>
      <c r="AJ797" s="138"/>
      <c r="AK797" s="138"/>
    </row>
    <row r="798" spans="1:37" s="139" customFormat="1" ht="18" customHeight="1">
      <c r="A798" s="138"/>
      <c r="B798" s="254"/>
      <c r="C798" s="256"/>
      <c r="D798" s="259"/>
      <c r="E798" s="254"/>
      <c r="F798" s="254"/>
      <c r="G798" s="141" t="s">
        <v>91</v>
      </c>
      <c r="H798" s="141">
        <f>'S2'!G49</f>
        <v>83</v>
      </c>
      <c r="I798" s="141">
        <f>'S2'!H49</f>
        <v>72</v>
      </c>
      <c r="J798" s="141">
        <f>'S2'!I49</f>
        <v>59</v>
      </c>
      <c r="K798" s="141">
        <f>'S2'!J49</f>
        <v>65</v>
      </c>
      <c r="L798" s="141">
        <f>'S2'!K49</f>
        <v>79</v>
      </c>
      <c r="M798" s="141">
        <f>'S2'!L49</f>
        <v>63</v>
      </c>
      <c r="N798" s="141">
        <f>'S2'!M49</f>
        <v>87</v>
      </c>
      <c r="O798" s="141">
        <f>'S2'!N49</f>
        <v>69</v>
      </c>
      <c r="P798" s="141">
        <f>'S2'!P49</f>
        <v>577</v>
      </c>
      <c r="Q798" s="141">
        <f>'S2'!Q49</f>
        <v>72.125</v>
      </c>
      <c r="R798" s="141">
        <f>'S2'!R49</f>
        <v>23</v>
      </c>
      <c r="S798" s="261"/>
      <c r="T798" s="138"/>
      <c r="U798" s="138"/>
      <c r="V798" s="138"/>
      <c r="W798" s="138"/>
      <c r="X798" s="138"/>
      <c r="Y798" s="138"/>
      <c r="Z798" s="138"/>
      <c r="AA798" s="138"/>
      <c r="AB798" s="138"/>
      <c r="AC798" s="138"/>
      <c r="AD798" s="138"/>
      <c r="AE798" s="138"/>
      <c r="AF798" s="138"/>
      <c r="AG798" s="138"/>
      <c r="AH798" s="138"/>
      <c r="AI798" s="138"/>
      <c r="AJ798" s="138"/>
      <c r="AK798" s="138"/>
    </row>
    <row r="799" spans="1:37" s="139" customFormat="1" ht="18" customHeight="1">
      <c r="A799" s="138"/>
      <c r="B799" s="254"/>
      <c r="C799" s="257"/>
      <c r="D799" s="260"/>
      <c r="E799" s="254"/>
      <c r="F799" s="254"/>
      <c r="G799" s="141" t="s">
        <v>18</v>
      </c>
      <c r="H799" s="141">
        <f>Ave!F49</f>
        <v>86</v>
      </c>
      <c r="I799" s="141">
        <f>Ave!G49</f>
        <v>76</v>
      </c>
      <c r="J799" s="141">
        <f>Ave!H49</f>
        <v>69</v>
      </c>
      <c r="K799" s="141">
        <f>Ave!I49</f>
        <v>67.5</v>
      </c>
      <c r="L799" s="141">
        <f>Ave!J49</f>
        <v>79</v>
      </c>
      <c r="M799" s="141">
        <f>Ave!K49</f>
        <v>70.5</v>
      </c>
      <c r="N799" s="141">
        <f>Ave!L49</f>
        <v>85</v>
      </c>
      <c r="O799" s="141">
        <f>Ave!M49</f>
        <v>69</v>
      </c>
      <c r="P799" s="141">
        <f>Ave!N49</f>
        <v>602</v>
      </c>
      <c r="Q799" s="141">
        <f>Ave!O49</f>
        <v>75.25</v>
      </c>
      <c r="R799" s="141">
        <f>Ave!P49</f>
        <v>24</v>
      </c>
      <c r="S799" s="261"/>
      <c r="T799" s="138"/>
      <c r="U799" s="138"/>
      <c r="V799" s="138"/>
      <c r="W799" s="138"/>
      <c r="X799" s="138"/>
      <c r="Y799" s="138"/>
      <c r="Z799" s="138"/>
      <c r="AA799" s="138"/>
      <c r="AB799" s="138"/>
      <c r="AC799" s="138"/>
      <c r="AD799" s="138"/>
      <c r="AE799" s="138"/>
      <c r="AF799" s="138"/>
      <c r="AG799" s="138"/>
      <c r="AH799" s="138"/>
      <c r="AI799" s="138"/>
      <c r="AJ799" s="138"/>
      <c r="AK799" s="138"/>
    </row>
    <row r="800" spans="1:37" s="1" customFormat="1" ht="15" customHeight="1"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1"/>
      <c r="T800" s="41"/>
      <c r="U800" s="152"/>
      <c r="V800" s="153"/>
    </row>
    <row r="801" spans="1:37" s="1" customFormat="1" ht="15" customHeight="1">
      <c r="B801" s="242" t="s">
        <v>71</v>
      </c>
      <c r="C801" s="242"/>
      <c r="D801" s="242"/>
      <c r="E801" s="242"/>
      <c r="F801" s="233" t="s">
        <v>72</v>
      </c>
      <c r="G801" s="233"/>
      <c r="H801" s="233"/>
      <c r="I801" s="233"/>
      <c r="J801" s="233"/>
      <c r="K801" s="233"/>
      <c r="L801" s="233"/>
      <c r="M801" s="233"/>
      <c r="N801" s="234" t="s">
        <v>73</v>
      </c>
      <c r="O801" s="234"/>
      <c r="P801" s="234"/>
      <c r="Q801" s="234"/>
      <c r="R801" s="234"/>
      <c r="S801" s="234"/>
      <c r="T801" s="234"/>
      <c r="U801" s="234"/>
      <c r="V801" s="234"/>
    </row>
    <row r="802" spans="1:37" s="1" customFormat="1" ht="15" customHeight="1">
      <c r="B802" s="233" t="s">
        <v>74</v>
      </c>
      <c r="C802" s="233"/>
      <c r="D802" s="233"/>
      <c r="E802" s="233"/>
      <c r="F802" s="233"/>
      <c r="G802" s="233"/>
      <c r="H802" s="233"/>
      <c r="I802" s="233"/>
      <c r="J802" s="233"/>
      <c r="K802" s="233"/>
      <c r="L802" s="233"/>
      <c r="M802" s="233"/>
      <c r="N802" s="49" t="s">
        <v>79</v>
      </c>
      <c r="O802" s="49"/>
      <c r="P802" s="49"/>
      <c r="Q802" s="49"/>
      <c r="R802" s="49"/>
      <c r="S802" s="49"/>
      <c r="T802" s="49"/>
      <c r="U802" s="49"/>
      <c r="V802" s="49"/>
    </row>
    <row r="803" spans="1:37" s="1" customFormat="1" ht="15" customHeight="1">
      <c r="B803" s="233" t="s">
        <v>74</v>
      </c>
      <c r="C803" s="233"/>
      <c r="D803" s="233"/>
      <c r="E803" s="233"/>
      <c r="F803" s="233"/>
      <c r="G803" s="233"/>
      <c r="H803" s="233"/>
      <c r="I803" s="233"/>
      <c r="J803" s="233"/>
      <c r="K803" s="233"/>
      <c r="L803" s="233"/>
      <c r="M803" s="233"/>
      <c r="N803" s="41"/>
      <c r="O803" s="41"/>
      <c r="P803" s="41"/>
      <c r="Q803" s="41"/>
      <c r="R803" s="41"/>
      <c r="S803" s="41"/>
      <c r="T803" s="41"/>
      <c r="U803" s="152"/>
      <c r="V803" s="153"/>
    </row>
    <row r="804" spans="1:37" s="1" customFormat="1" ht="15" customHeight="1"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234" t="s">
        <v>75</v>
      </c>
      <c r="O804" s="234"/>
      <c r="P804" s="234"/>
      <c r="Q804" s="234"/>
      <c r="R804" s="234"/>
      <c r="S804" s="234"/>
      <c r="T804" s="234"/>
      <c r="U804" s="234"/>
      <c r="V804" s="234"/>
    </row>
    <row r="805" spans="1:37" s="1" customFormat="1" ht="15" customHeight="1">
      <c r="B805" s="235" t="s">
        <v>76</v>
      </c>
      <c r="C805" s="235"/>
      <c r="D805" s="235"/>
      <c r="E805" s="235"/>
      <c r="F805" s="235"/>
      <c r="G805" s="235"/>
      <c r="H805" s="235"/>
      <c r="I805" s="235"/>
      <c r="J805" s="235"/>
      <c r="K805" s="235"/>
      <c r="L805" s="235"/>
      <c r="M805" s="235"/>
      <c r="N805" s="41"/>
      <c r="O805" s="41"/>
      <c r="P805" s="41"/>
      <c r="Q805" s="41"/>
      <c r="R805" s="41"/>
      <c r="S805" s="41"/>
      <c r="T805" s="41"/>
      <c r="U805" s="152"/>
      <c r="V805" s="153"/>
    </row>
    <row r="806" spans="1:37" s="1" customFormat="1" ht="15" customHeight="1"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152"/>
      <c r="V806" s="153"/>
    </row>
    <row r="807" spans="1:37" s="1" customFormat="1" ht="15" customHeight="1">
      <c r="B807" s="235" t="s">
        <v>77</v>
      </c>
      <c r="C807" s="235"/>
      <c r="D807" s="235"/>
      <c r="E807" s="235"/>
      <c r="F807" s="235"/>
      <c r="G807" s="235"/>
      <c r="H807" s="235"/>
      <c r="I807" s="235"/>
      <c r="J807" s="235"/>
      <c r="K807" s="235"/>
      <c r="L807" s="235"/>
      <c r="M807" s="235"/>
      <c r="N807" s="41"/>
      <c r="O807" s="41"/>
      <c r="P807" s="41"/>
      <c r="Q807" s="41"/>
      <c r="R807" s="41"/>
      <c r="S807" s="41"/>
      <c r="T807" s="41"/>
      <c r="U807" s="152"/>
      <c r="V807" s="153"/>
    </row>
    <row r="808" spans="1:37" s="1" customFormat="1" ht="15" customHeight="1"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1"/>
      <c r="O808" s="41"/>
      <c r="P808" s="41"/>
      <c r="Q808" s="41"/>
      <c r="R808" s="41"/>
      <c r="S808" s="41"/>
      <c r="T808" s="41"/>
      <c r="U808" s="152"/>
      <c r="V808" s="153"/>
    </row>
    <row r="809" spans="1:37" s="1" customFormat="1" ht="15" customHeight="1"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1"/>
      <c r="O809" s="41"/>
      <c r="P809" s="41"/>
      <c r="Q809" s="41"/>
      <c r="R809" s="41"/>
      <c r="S809" s="41"/>
      <c r="T809" s="41"/>
      <c r="U809" s="152"/>
      <c r="V809" s="153"/>
    </row>
    <row r="810" spans="1:37" s="1" customFormat="1" ht="15" customHeight="1"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1"/>
      <c r="O810" s="41"/>
      <c r="P810" s="41"/>
      <c r="Q810" s="41"/>
      <c r="R810" s="41"/>
      <c r="S810" s="41"/>
      <c r="T810" s="41"/>
      <c r="U810" s="152"/>
      <c r="V810" s="153"/>
    </row>
    <row r="811" spans="1:37" s="1" customFormat="1" ht="15" customHeight="1"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1"/>
      <c r="O811" s="41"/>
      <c r="P811" s="41"/>
      <c r="Q811" s="41"/>
      <c r="R811" s="41"/>
      <c r="S811" s="41"/>
      <c r="T811" s="41"/>
      <c r="U811" s="152"/>
      <c r="V811" s="153"/>
    </row>
    <row r="812" spans="1:37" s="46" customFormat="1" ht="15" customHeight="1">
      <c r="B812" s="47"/>
      <c r="C812" s="47"/>
      <c r="D812" s="48" t="s">
        <v>20</v>
      </c>
      <c r="E812" s="46" t="s">
        <v>78</v>
      </c>
      <c r="M812" s="46" t="s">
        <v>53</v>
      </c>
      <c r="V812" s="154"/>
    </row>
    <row r="813" spans="1:37" s="46" customFormat="1" ht="15" customHeight="1">
      <c r="B813" s="47"/>
      <c r="C813" s="47"/>
      <c r="D813" s="48"/>
      <c r="E813" s="50"/>
      <c r="F813" s="50"/>
      <c r="G813" s="50"/>
      <c r="H813" s="50" t="s">
        <v>22</v>
      </c>
      <c r="I813" s="50"/>
      <c r="J813" s="50"/>
      <c r="K813" s="46" t="s">
        <v>23</v>
      </c>
      <c r="V813" s="154"/>
    </row>
    <row r="814" spans="1:37" s="140" customFormat="1" ht="18" customHeight="1">
      <c r="B814" s="239" t="s">
        <v>0</v>
      </c>
      <c r="C814" s="137"/>
      <c r="D814" s="239" t="s">
        <v>1</v>
      </c>
      <c r="E814" s="239" t="s">
        <v>2</v>
      </c>
      <c r="F814" s="239" t="s">
        <v>3</v>
      </c>
      <c r="G814" s="239" t="s">
        <v>17</v>
      </c>
      <c r="H814" s="236" t="s">
        <v>4</v>
      </c>
      <c r="I814" s="237"/>
      <c r="J814" s="237"/>
      <c r="K814" s="237"/>
      <c r="L814" s="237"/>
      <c r="M814" s="237"/>
      <c r="N814" s="237"/>
      <c r="O814" s="238"/>
      <c r="P814" s="239" t="s">
        <v>26</v>
      </c>
      <c r="Q814" s="239" t="s">
        <v>18</v>
      </c>
      <c r="R814" s="239" t="s">
        <v>6</v>
      </c>
      <c r="S814" s="241" t="s">
        <v>16</v>
      </c>
      <c r="T814" s="155"/>
      <c r="U814" s="155"/>
      <c r="V814" s="156"/>
    </row>
    <row r="815" spans="1:37" s="140" customFormat="1" ht="18" customHeight="1">
      <c r="B815" s="240"/>
      <c r="C815" s="137"/>
      <c r="D815" s="240"/>
      <c r="E815" s="240"/>
      <c r="F815" s="240"/>
      <c r="G815" s="240"/>
      <c r="H815" s="136" t="s">
        <v>93</v>
      </c>
      <c r="I815" s="136" t="s">
        <v>94</v>
      </c>
      <c r="J815" s="136" t="s">
        <v>95</v>
      </c>
      <c r="K815" s="136" t="s">
        <v>10</v>
      </c>
      <c r="L815" s="136" t="s">
        <v>80</v>
      </c>
      <c r="M815" s="136" t="s">
        <v>96</v>
      </c>
      <c r="N815" s="136" t="s">
        <v>12</v>
      </c>
      <c r="O815" s="136" t="s">
        <v>11</v>
      </c>
      <c r="P815" s="240"/>
      <c r="Q815" s="240"/>
      <c r="R815" s="240"/>
      <c r="S815" s="241"/>
      <c r="T815" s="155"/>
      <c r="U815" s="155"/>
      <c r="V815" s="156"/>
    </row>
    <row r="816" spans="1:37" s="139" customFormat="1" ht="18" customHeight="1">
      <c r="A816" s="138"/>
      <c r="B816" s="254">
        <v>46</v>
      </c>
      <c r="C816" s="255">
        <f>'S1'!C54</f>
        <v>50</v>
      </c>
      <c r="D816" s="258" t="str">
        <f>Ave!C50</f>
        <v>ፈራህ ኑሩሁሴን ተሻለ</v>
      </c>
      <c r="E816" s="254" t="str">
        <f>'S1'!E50</f>
        <v>F</v>
      </c>
      <c r="F816" s="254">
        <f>'S1'!F50</f>
        <v>6</v>
      </c>
      <c r="G816" s="141" t="s">
        <v>90</v>
      </c>
      <c r="H816" s="141">
        <f>'S1'!G50</f>
        <v>50</v>
      </c>
      <c r="I816" s="141">
        <f>'S1'!H50</f>
        <v>72</v>
      </c>
      <c r="J816" s="141">
        <f>'S1'!I50</f>
        <v>63</v>
      </c>
      <c r="K816" s="141">
        <f>'S1'!J50</f>
        <v>58</v>
      </c>
      <c r="L816" s="141">
        <f>'S1'!K50</f>
        <v>54</v>
      </c>
      <c r="M816" s="141">
        <f>'S1'!L50</f>
        <v>52</v>
      </c>
      <c r="N816" s="141">
        <f>'S1'!M50</f>
        <v>77</v>
      </c>
      <c r="O816" s="141">
        <f>'S1'!N50</f>
        <v>61</v>
      </c>
      <c r="P816" s="141">
        <f>'S1'!P50</f>
        <v>487</v>
      </c>
      <c r="Q816" s="141">
        <f>'S1'!Q50</f>
        <v>60.875</v>
      </c>
      <c r="R816" s="141">
        <f>'S1'!R50</f>
        <v>46</v>
      </c>
      <c r="S816" s="261" t="str">
        <f>Ave!Q50</f>
        <v>ተዛውራለች</v>
      </c>
      <c r="T816" s="138"/>
      <c r="U816" s="138"/>
      <c r="V816" s="138"/>
      <c r="W816" s="138"/>
      <c r="X816" s="138"/>
      <c r="Y816" s="138"/>
      <c r="Z816" s="138"/>
      <c r="AA816" s="138"/>
      <c r="AB816" s="138"/>
      <c r="AC816" s="138"/>
      <c r="AD816" s="138"/>
      <c r="AE816" s="138"/>
      <c r="AF816" s="138"/>
      <c r="AG816" s="138"/>
      <c r="AH816" s="138"/>
      <c r="AI816" s="138"/>
      <c r="AJ816" s="138"/>
      <c r="AK816" s="138"/>
    </row>
    <row r="817" spans="1:37" s="139" customFormat="1" ht="18" customHeight="1">
      <c r="A817" s="138"/>
      <c r="B817" s="254"/>
      <c r="C817" s="256"/>
      <c r="D817" s="259"/>
      <c r="E817" s="254"/>
      <c r="F817" s="254"/>
      <c r="G817" s="141" t="s">
        <v>91</v>
      </c>
      <c r="H817" s="141">
        <f>'S2'!G50</f>
        <v>37</v>
      </c>
      <c r="I817" s="141">
        <f>'S2'!H50</f>
        <v>57</v>
      </c>
      <c r="J817" s="141">
        <f>'S2'!I50</f>
        <v>58</v>
      </c>
      <c r="K817" s="141">
        <f>'S2'!J50</f>
        <v>57</v>
      </c>
      <c r="L817" s="141">
        <f>'S2'!K50</f>
        <v>57</v>
      </c>
      <c r="M817" s="141">
        <f>'S2'!L50</f>
        <v>57</v>
      </c>
      <c r="N817" s="141">
        <f>'S2'!M50</f>
        <v>80</v>
      </c>
      <c r="O817" s="141">
        <f>'S2'!N50</f>
        <v>67</v>
      </c>
      <c r="P817" s="141">
        <f>'S2'!P50</f>
        <v>470</v>
      </c>
      <c r="Q817" s="141">
        <f>'S2'!Q50</f>
        <v>58.75</v>
      </c>
      <c r="R817" s="141">
        <f>'S2'!R50</f>
        <v>45</v>
      </c>
      <c r="S817" s="261"/>
      <c r="T817" s="138"/>
      <c r="U817" s="138"/>
      <c r="V817" s="138"/>
      <c r="W817" s="138"/>
      <c r="X817" s="138"/>
      <c r="Y817" s="138"/>
      <c r="Z817" s="138"/>
      <c r="AA817" s="138"/>
      <c r="AB817" s="138"/>
      <c r="AC817" s="138"/>
      <c r="AD817" s="138"/>
      <c r="AE817" s="138"/>
      <c r="AF817" s="138"/>
      <c r="AG817" s="138"/>
      <c r="AH817" s="138"/>
      <c r="AI817" s="138"/>
      <c r="AJ817" s="138"/>
      <c r="AK817" s="138"/>
    </row>
    <row r="818" spans="1:37" s="139" customFormat="1" ht="18" customHeight="1">
      <c r="A818" s="138"/>
      <c r="B818" s="254"/>
      <c r="C818" s="257"/>
      <c r="D818" s="260"/>
      <c r="E818" s="254"/>
      <c r="F818" s="254"/>
      <c r="G818" s="141" t="s">
        <v>18</v>
      </c>
      <c r="H818" s="141">
        <f>Ave!F50</f>
        <v>43.5</v>
      </c>
      <c r="I818" s="141">
        <f>Ave!G50</f>
        <v>64.5</v>
      </c>
      <c r="J818" s="141">
        <f>Ave!H50</f>
        <v>60.5</v>
      </c>
      <c r="K818" s="141">
        <f>Ave!I50</f>
        <v>57.5</v>
      </c>
      <c r="L818" s="141">
        <f>Ave!J50</f>
        <v>55.5</v>
      </c>
      <c r="M818" s="141">
        <f>Ave!K50</f>
        <v>54.5</v>
      </c>
      <c r="N818" s="141">
        <f>Ave!L50</f>
        <v>78.5</v>
      </c>
      <c r="O818" s="141">
        <f>Ave!M50</f>
        <v>64</v>
      </c>
      <c r="P818" s="141">
        <f>Ave!N50</f>
        <v>478.5</v>
      </c>
      <c r="Q818" s="141">
        <f>Ave!O50</f>
        <v>59.8125</v>
      </c>
      <c r="R818" s="141">
        <f>Ave!P50</f>
        <v>46</v>
      </c>
      <c r="S818" s="261"/>
      <c r="T818" s="138"/>
      <c r="U818" s="138"/>
      <c r="V818" s="138"/>
      <c r="W818" s="138"/>
      <c r="X818" s="138"/>
      <c r="Y818" s="138"/>
      <c r="Z818" s="138"/>
      <c r="AA818" s="138"/>
      <c r="AB818" s="138"/>
      <c r="AC818" s="138"/>
      <c r="AD818" s="138"/>
      <c r="AE818" s="138"/>
      <c r="AF818" s="138"/>
      <c r="AG818" s="138"/>
      <c r="AH818" s="138"/>
      <c r="AI818" s="138"/>
      <c r="AJ818" s="138"/>
      <c r="AK818" s="138"/>
    </row>
    <row r="819" spans="1:37" s="1" customFormat="1" ht="15" customHeight="1"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1"/>
      <c r="T819" s="41"/>
      <c r="U819" s="152"/>
      <c r="V819" s="153"/>
    </row>
    <row r="820" spans="1:37" s="1" customFormat="1" ht="15" customHeight="1">
      <c r="B820" s="242" t="s">
        <v>71</v>
      </c>
      <c r="C820" s="242"/>
      <c r="D820" s="242"/>
      <c r="E820" s="242"/>
      <c r="F820" s="233" t="s">
        <v>72</v>
      </c>
      <c r="G820" s="233"/>
      <c r="H820" s="233"/>
      <c r="I820" s="233"/>
      <c r="J820" s="233"/>
      <c r="K820" s="233"/>
      <c r="L820" s="233"/>
      <c r="M820" s="233"/>
      <c r="N820" s="234" t="s">
        <v>73</v>
      </c>
      <c r="O820" s="234"/>
      <c r="P820" s="234"/>
      <c r="Q820" s="234"/>
      <c r="R820" s="234"/>
      <c r="S820" s="234"/>
      <c r="T820" s="234"/>
      <c r="U820" s="234"/>
      <c r="V820" s="234"/>
    </row>
    <row r="821" spans="1:37" s="1" customFormat="1" ht="15" customHeight="1">
      <c r="B821" s="233" t="s">
        <v>74</v>
      </c>
      <c r="C821" s="233"/>
      <c r="D821" s="233"/>
      <c r="E821" s="233"/>
      <c r="F821" s="233"/>
      <c r="G821" s="233"/>
      <c r="H821" s="233"/>
      <c r="I821" s="233"/>
      <c r="J821" s="233"/>
      <c r="K821" s="233"/>
      <c r="L821" s="233"/>
      <c r="M821" s="233"/>
      <c r="N821" s="49" t="s">
        <v>79</v>
      </c>
      <c r="O821" s="49"/>
      <c r="P821" s="49"/>
      <c r="Q821" s="49"/>
      <c r="R821" s="49"/>
      <c r="S821" s="49"/>
      <c r="T821" s="49"/>
      <c r="U821" s="49"/>
      <c r="V821" s="49"/>
    </row>
    <row r="822" spans="1:37" s="1" customFormat="1" ht="15" customHeight="1">
      <c r="B822" s="233" t="s">
        <v>74</v>
      </c>
      <c r="C822" s="233"/>
      <c r="D822" s="233"/>
      <c r="E822" s="233"/>
      <c r="F822" s="233"/>
      <c r="G822" s="233"/>
      <c r="H822" s="233"/>
      <c r="I822" s="233"/>
      <c r="J822" s="233"/>
      <c r="K822" s="233"/>
      <c r="L822" s="233"/>
      <c r="M822" s="233"/>
      <c r="N822" s="41"/>
      <c r="O822" s="41"/>
      <c r="P822" s="41"/>
      <c r="Q822" s="41"/>
      <c r="R822" s="41"/>
      <c r="S822" s="41"/>
      <c r="T822" s="41"/>
      <c r="U822" s="152"/>
      <c r="V822" s="153"/>
    </row>
    <row r="823" spans="1:37" s="1" customFormat="1" ht="15" customHeight="1"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234" t="s">
        <v>75</v>
      </c>
      <c r="O823" s="234"/>
      <c r="P823" s="234"/>
      <c r="Q823" s="234"/>
      <c r="R823" s="234"/>
      <c r="S823" s="234"/>
      <c r="T823" s="234"/>
      <c r="U823" s="234"/>
      <c r="V823" s="234"/>
    </row>
    <row r="824" spans="1:37" s="1" customFormat="1" ht="15" customHeight="1">
      <c r="B824" s="235" t="s">
        <v>76</v>
      </c>
      <c r="C824" s="235"/>
      <c r="D824" s="235"/>
      <c r="E824" s="235"/>
      <c r="F824" s="235"/>
      <c r="G824" s="235"/>
      <c r="H824" s="235"/>
      <c r="I824" s="235"/>
      <c r="J824" s="235"/>
      <c r="K824" s="235"/>
      <c r="L824" s="235"/>
      <c r="M824" s="235"/>
      <c r="N824" s="41"/>
      <c r="O824" s="41"/>
      <c r="P824" s="41"/>
      <c r="Q824" s="41"/>
      <c r="R824" s="41"/>
      <c r="S824" s="41"/>
      <c r="T824" s="41"/>
      <c r="U824" s="152"/>
      <c r="V824" s="153"/>
    </row>
    <row r="825" spans="1:37" s="1" customFormat="1" ht="15" customHeight="1"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152"/>
      <c r="V825" s="153"/>
    </row>
    <row r="826" spans="1:37" s="1" customFormat="1" ht="15" customHeight="1">
      <c r="B826" s="235" t="s">
        <v>77</v>
      </c>
      <c r="C826" s="235"/>
      <c r="D826" s="235"/>
      <c r="E826" s="235"/>
      <c r="F826" s="235"/>
      <c r="G826" s="235"/>
      <c r="H826" s="235"/>
      <c r="I826" s="235"/>
      <c r="J826" s="235"/>
      <c r="K826" s="235"/>
      <c r="L826" s="235"/>
      <c r="M826" s="235"/>
      <c r="N826" s="41"/>
      <c r="O826" s="41"/>
      <c r="P826" s="41"/>
      <c r="Q826" s="41"/>
      <c r="R826" s="41"/>
      <c r="S826" s="41"/>
      <c r="T826" s="41"/>
      <c r="U826" s="152"/>
      <c r="V826" s="153"/>
    </row>
    <row r="827" spans="1:37" s="1" customFormat="1" ht="15" customHeight="1"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1"/>
      <c r="O827" s="41"/>
      <c r="P827" s="41"/>
      <c r="Q827" s="41"/>
      <c r="R827" s="41"/>
      <c r="S827" s="41"/>
      <c r="T827" s="41"/>
      <c r="U827" s="152"/>
      <c r="V827" s="153"/>
    </row>
    <row r="828" spans="1:37" s="1" customFormat="1" ht="15" customHeight="1"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1"/>
      <c r="O828" s="41"/>
      <c r="P828" s="41"/>
      <c r="Q828" s="41"/>
      <c r="R828" s="41"/>
      <c r="S828" s="41"/>
      <c r="T828" s="41"/>
      <c r="U828" s="152"/>
      <c r="V828" s="153"/>
    </row>
    <row r="829" spans="1:37" s="46" customFormat="1" ht="15" customHeight="1">
      <c r="B829" s="47"/>
      <c r="C829" s="47"/>
      <c r="D829" s="48" t="s">
        <v>20</v>
      </c>
      <c r="E829" s="46" t="s">
        <v>78</v>
      </c>
      <c r="M829" s="46" t="s">
        <v>53</v>
      </c>
      <c r="V829" s="154"/>
    </row>
    <row r="830" spans="1:37" s="46" customFormat="1" ht="15" customHeight="1">
      <c r="B830" s="47"/>
      <c r="C830" s="47"/>
      <c r="D830" s="48"/>
      <c r="E830" s="50"/>
      <c r="F830" s="50"/>
      <c r="G830" s="50"/>
      <c r="H830" s="50" t="s">
        <v>22</v>
      </c>
      <c r="I830" s="50"/>
      <c r="J830" s="50"/>
      <c r="K830" s="46" t="s">
        <v>23</v>
      </c>
      <c r="V830" s="154"/>
    </row>
    <row r="831" spans="1:37" s="140" customFormat="1" ht="18" customHeight="1">
      <c r="B831" s="239" t="s">
        <v>0</v>
      </c>
      <c r="C831" s="137"/>
      <c r="D831" s="239" t="s">
        <v>1</v>
      </c>
      <c r="E831" s="239" t="s">
        <v>2</v>
      </c>
      <c r="F831" s="239" t="s">
        <v>3</v>
      </c>
      <c r="G831" s="239" t="s">
        <v>17</v>
      </c>
      <c r="H831" s="236" t="s">
        <v>4</v>
      </c>
      <c r="I831" s="237"/>
      <c r="J831" s="237"/>
      <c r="K831" s="237"/>
      <c r="L831" s="237"/>
      <c r="M831" s="237"/>
      <c r="N831" s="237"/>
      <c r="O831" s="238"/>
      <c r="P831" s="239" t="s">
        <v>26</v>
      </c>
      <c r="Q831" s="239" t="s">
        <v>18</v>
      </c>
      <c r="R831" s="239" t="s">
        <v>6</v>
      </c>
      <c r="S831" s="241" t="s">
        <v>16</v>
      </c>
      <c r="T831" s="155"/>
      <c r="U831" s="155"/>
      <c r="V831" s="156"/>
    </row>
    <row r="832" spans="1:37" s="140" customFormat="1" ht="18" customHeight="1">
      <c r="B832" s="240"/>
      <c r="C832" s="137"/>
      <c r="D832" s="240"/>
      <c r="E832" s="240"/>
      <c r="F832" s="240"/>
      <c r="G832" s="240"/>
      <c r="H832" s="136" t="s">
        <v>93</v>
      </c>
      <c r="I832" s="136" t="s">
        <v>94</v>
      </c>
      <c r="J832" s="136" t="s">
        <v>95</v>
      </c>
      <c r="K832" s="136" t="s">
        <v>10</v>
      </c>
      <c r="L832" s="136" t="s">
        <v>80</v>
      </c>
      <c r="M832" s="136" t="s">
        <v>96</v>
      </c>
      <c r="N832" s="136" t="s">
        <v>12</v>
      </c>
      <c r="O832" s="136" t="s">
        <v>11</v>
      </c>
      <c r="P832" s="240"/>
      <c r="Q832" s="240"/>
      <c r="R832" s="240"/>
      <c r="S832" s="241"/>
      <c r="T832" s="155"/>
      <c r="U832" s="155"/>
      <c r="V832" s="156"/>
    </row>
    <row r="833" spans="1:37" s="139" customFormat="1" ht="18" customHeight="1">
      <c r="A833" s="138"/>
      <c r="B833" s="254">
        <v>47</v>
      </c>
      <c r="C833" s="255">
        <f>'S1'!C55</f>
        <v>51</v>
      </c>
      <c r="D833" s="258" t="str">
        <f>Ave!C51</f>
        <v>ፉአድ ብርሀን</v>
      </c>
      <c r="E833" s="254" t="str">
        <f>'S1'!E51</f>
        <v>M</v>
      </c>
      <c r="F833" s="254">
        <f>'S1'!F51</f>
        <v>7</v>
      </c>
      <c r="G833" s="141" t="s">
        <v>90</v>
      </c>
      <c r="H833" s="141">
        <f>'S1'!G51</f>
        <v>16</v>
      </c>
      <c r="I833" s="141">
        <f>'S1'!H51</f>
        <v>11</v>
      </c>
      <c r="J833" s="141">
        <f>'S1'!I51</f>
        <v>17</v>
      </c>
      <c r="K833" s="141">
        <f>'S1'!J51</f>
        <v>17</v>
      </c>
      <c r="L833" s="141">
        <f>'S1'!K51</f>
        <v>18</v>
      </c>
      <c r="M833" s="141">
        <f>'S1'!L51</f>
        <v>24</v>
      </c>
      <c r="N833" s="141">
        <f>'S1'!M51</f>
        <v>28</v>
      </c>
      <c r="O833" s="141">
        <f>'S1'!N51</f>
        <v>44</v>
      </c>
      <c r="P833" s="141">
        <f>'S1'!P51</f>
        <v>175</v>
      </c>
      <c r="Q833" s="141">
        <f>'S1'!Q51</f>
        <v>21.875</v>
      </c>
      <c r="R833" s="141">
        <f>'S1'!R51</f>
        <v>50</v>
      </c>
      <c r="S833" s="261" t="str">
        <f>Ave!Q51</f>
        <v>አልተዛወረም</v>
      </c>
      <c r="T833" s="138"/>
      <c r="U833" s="138"/>
      <c r="V833" s="138"/>
      <c r="W833" s="138"/>
      <c r="X833" s="138"/>
      <c r="Y833" s="138"/>
      <c r="Z833" s="138"/>
      <c r="AA833" s="138"/>
      <c r="AB833" s="138"/>
      <c r="AC833" s="138"/>
      <c r="AD833" s="138"/>
      <c r="AE833" s="138"/>
      <c r="AF833" s="138"/>
      <c r="AG833" s="138"/>
      <c r="AH833" s="138"/>
      <c r="AI833" s="138"/>
      <c r="AJ833" s="138"/>
      <c r="AK833" s="138"/>
    </row>
    <row r="834" spans="1:37" s="139" customFormat="1" ht="18" customHeight="1">
      <c r="A834" s="138"/>
      <c r="B834" s="254"/>
      <c r="C834" s="256"/>
      <c r="D834" s="259"/>
      <c r="E834" s="254"/>
      <c r="F834" s="254"/>
      <c r="G834" s="141" t="s">
        <v>91</v>
      </c>
      <c r="H834" s="141">
        <f>'S2'!G51</f>
        <v>17</v>
      </c>
      <c r="I834" s="141">
        <f>'S2'!H51</f>
        <v>22</v>
      </c>
      <c r="J834" s="141">
        <f>'S2'!I51</f>
        <v>31</v>
      </c>
      <c r="K834" s="141">
        <f>'S2'!J51</f>
        <v>20</v>
      </c>
      <c r="L834" s="141">
        <f>'S2'!K51</f>
        <v>25</v>
      </c>
      <c r="M834" s="141">
        <f>'S2'!L51</f>
        <v>23</v>
      </c>
      <c r="N834" s="141">
        <f>'S2'!M51</f>
        <v>26</v>
      </c>
      <c r="O834" s="141">
        <f>'S2'!N51</f>
        <v>46</v>
      </c>
      <c r="P834" s="141">
        <f>'S2'!P51</f>
        <v>210</v>
      </c>
      <c r="Q834" s="141">
        <f>'S2'!Q51</f>
        <v>26.25</v>
      </c>
      <c r="R834" s="141">
        <f>'S2'!R51</f>
        <v>50</v>
      </c>
      <c r="S834" s="261"/>
      <c r="T834" s="138"/>
      <c r="U834" s="138"/>
      <c r="V834" s="138"/>
      <c r="W834" s="138"/>
      <c r="X834" s="138"/>
      <c r="Y834" s="138"/>
      <c r="Z834" s="138"/>
      <c r="AA834" s="138"/>
      <c r="AB834" s="138"/>
      <c r="AC834" s="138"/>
      <c r="AD834" s="138"/>
      <c r="AE834" s="138"/>
      <c r="AF834" s="138"/>
      <c r="AG834" s="138"/>
      <c r="AH834" s="138"/>
      <c r="AI834" s="138"/>
      <c r="AJ834" s="138"/>
      <c r="AK834" s="138"/>
    </row>
    <row r="835" spans="1:37" s="139" customFormat="1" ht="18" customHeight="1">
      <c r="A835" s="138"/>
      <c r="B835" s="254"/>
      <c r="C835" s="257"/>
      <c r="D835" s="260"/>
      <c r="E835" s="254"/>
      <c r="F835" s="254"/>
      <c r="G835" s="141" t="s">
        <v>18</v>
      </c>
      <c r="H835" s="141">
        <f>Ave!F51</f>
        <v>16.5</v>
      </c>
      <c r="I835" s="141">
        <f>Ave!G51</f>
        <v>16.5</v>
      </c>
      <c r="J835" s="141">
        <f>Ave!H51</f>
        <v>24</v>
      </c>
      <c r="K835" s="141">
        <f>Ave!I51</f>
        <v>18.5</v>
      </c>
      <c r="L835" s="141">
        <f>Ave!J51</f>
        <v>21.5</v>
      </c>
      <c r="M835" s="141">
        <f>Ave!K51</f>
        <v>23.5</v>
      </c>
      <c r="N835" s="141">
        <f>Ave!L51</f>
        <v>27</v>
      </c>
      <c r="O835" s="141">
        <f>Ave!M51</f>
        <v>45</v>
      </c>
      <c r="P835" s="141">
        <f>Ave!N51</f>
        <v>192.5</v>
      </c>
      <c r="Q835" s="141">
        <f>Ave!O51</f>
        <v>24.0625</v>
      </c>
      <c r="R835" s="141">
        <f>Ave!P51</f>
        <v>50</v>
      </c>
      <c r="S835" s="261"/>
      <c r="T835" s="138"/>
      <c r="U835" s="138"/>
      <c r="V835" s="138"/>
      <c r="W835" s="138"/>
      <c r="X835" s="138"/>
      <c r="Y835" s="138"/>
      <c r="Z835" s="138"/>
      <c r="AA835" s="138"/>
      <c r="AB835" s="138"/>
      <c r="AC835" s="138"/>
      <c r="AD835" s="138"/>
      <c r="AE835" s="138"/>
      <c r="AF835" s="138"/>
      <c r="AG835" s="138"/>
      <c r="AH835" s="138"/>
      <c r="AI835" s="138"/>
      <c r="AJ835" s="138"/>
      <c r="AK835" s="138"/>
    </row>
    <row r="836" spans="1:37" s="1" customFormat="1" ht="15" customHeight="1"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1"/>
      <c r="T836" s="41"/>
      <c r="U836" s="152"/>
      <c r="V836" s="153"/>
    </row>
    <row r="837" spans="1:37" s="1" customFormat="1" ht="15" customHeight="1">
      <c r="B837" s="242" t="s">
        <v>71</v>
      </c>
      <c r="C837" s="242"/>
      <c r="D837" s="242"/>
      <c r="E837" s="242"/>
      <c r="F837" s="233" t="s">
        <v>72</v>
      </c>
      <c r="G837" s="233"/>
      <c r="H837" s="233"/>
      <c r="I837" s="233"/>
      <c r="J837" s="233"/>
      <c r="K837" s="233"/>
      <c r="L837" s="233"/>
      <c r="M837" s="233"/>
      <c r="N837" s="234" t="s">
        <v>73</v>
      </c>
      <c r="O837" s="234"/>
      <c r="P837" s="234"/>
      <c r="Q837" s="234"/>
      <c r="R837" s="234"/>
      <c r="S837" s="234"/>
      <c r="T837" s="234"/>
      <c r="U837" s="234"/>
      <c r="V837" s="234"/>
    </row>
    <row r="838" spans="1:37" s="1" customFormat="1" ht="15" customHeight="1">
      <c r="B838" s="233" t="s">
        <v>74</v>
      </c>
      <c r="C838" s="233"/>
      <c r="D838" s="233"/>
      <c r="E838" s="233"/>
      <c r="F838" s="233"/>
      <c r="G838" s="233"/>
      <c r="H838" s="233"/>
      <c r="I838" s="233"/>
      <c r="J838" s="233"/>
      <c r="K838" s="233"/>
      <c r="L838" s="233"/>
      <c r="M838" s="233"/>
      <c r="N838" s="49" t="s">
        <v>79</v>
      </c>
      <c r="O838" s="49"/>
      <c r="P838" s="49"/>
      <c r="Q838" s="49"/>
      <c r="R838" s="49"/>
      <c r="S838" s="49"/>
      <c r="T838" s="49"/>
      <c r="U838" s="49"/>
      <c r="V838" s="49"/>
    </row>
    <row r="839" spans="1:37" s="1" customFormat="1" ht="15" customHeight="1">
      <c r="B839" s="233" t="s">
        <v>74</v>
      </c>
      <c r="C839" s="233"/>
      <c r="D839" s="233"/>
      <c r="E839" s="233"/>
      <c r="F839" s="233"/>
      <c r="G839" s="233"/>
      <c r="H839" s="233"/>
      <c r="I839" s="233"/>
      <c r="J839" s="233"/>
      <c r="K839" s="233"/>
      <c r="L839" s="233"/>
      <c r="M839" s="233"/>
      <c r="N839" s="41"/>
      <c r="O839" s="41"/>
      <c r="P839" s="41"/>
      <c r="Q839" s="41"/>
      <c r="R839" s="41"/>
      <c r="S839" s="41"/>
      <c r="T839" s="41"/>
      <c r="U839" s="152"/>
      <c r="V839" s="153"/>
    </row>
    <row r="840" spans="1:37" s="1" customFormat="1" ht="15" customHeight="1"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234" t="s">
        <v>75</v>
      </c>
      <c r="O840" s="234"/>
      <c r="P840" s="234"/>
      <c r="Q840" s="234"/>
      <c r="R840" s="234"/>
      <c r="S840" s="234"/>
      <c r="T840" s="234"/>
      <c r="U840" s="234"/>
      <c r="V840" s="234"/>
    </row>
    <row r="841" spans="1:37" s="1" customFormat="1" ht="15" customHeight="1">
      <c r="B841" s="235" t="s">
        <v>76</v>
      </c>
      <c r="C841" s="235"/>
      <c r="D841" s="235"/>
      <c r="E841" s="235"/>
      <c r="F841" s="235"/>
      <c r="G841" s="235"/>
      <c r="H841" s="235"/>
      <c r="I841" s="235"/>
      <c r="J841" s="235"/>
      <c r="K841" s="235"/>
      <c r="L841" s="235"/>
      <c r="M841" s="235"/>
      <c r="N841" s="41"/>
      <c r="O841" s="41"/>
      <c r="P841" s="41"/>
      <c r="Q841" s="41"/>
      <c r="R841" s="41"/>
      <c r="S841" s="41"/>
      <c r="T841" s="41"/>
      <c r="U841" s="152"/>
      <c r="V841" s="153"/>
    </row>
    <row r="842" spans="1:37" s="1" customFormat="1" ht="15" customHeight="1"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152"/>
      <c r="V842" s="153"/>
    </row>
    <row r="843" spans="1:37" s="1" customFormat="1" ht="15" customHeight="1">
      <c r="B843" s="235" t="s">
        <v>77</v>
      </c>
      <c r="C843" s="235"/>
      <c r="D843" s="235"/>
      <c r="E843" s="235"/>
      <c r="F843" s="235"/>
      <c r="G843" s="235"/>
      <c r="H843" s="235"/>
      <c r="I843" s="235"/>
      <c r="J843" s="235"/>
      <c r="K843" s="235"/>
      <c r="L843" s="235"/>
      <c r="M843" s="235"/>
      <c r="N843" s="41"/>
      <c r="O843" s="41"/>
      <c r="P843" s="41"/>
      <c r="Q843" s="41"/>
      <c r="R843" s="41"/>
      <c r="S843" s="41"/>
      <c r="T843" s="41"/>
      <c r="U843" s="152"/>
      <c r="V843" s="153"/>
    </row>
    <row r="844" spans="1:37" s="1" customFormat="1" ht="15" customHeight="1"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1"/>
      <c r="O844" s="41"/>
      <c r="P844" s="41"/>
      <c r="Q844" s="41"/>
      <c r="R844" s="41"/>
      <c r="S844" s="41"/>
      <c r="T844" s="41"/>
      <c r="U844" s="152"/>
      <c r="V844" s="153"/>
    </row>
    <row r="845" spans="1:37" s="1" customFormat="1" ht="15" customHeight="1"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1"/>
      <c r="O845" s="41"/>
      <c r="P845" s="41"/>
      <c r="Q845" s="41"/>
      <c r="R845" s="41"/>
      <c r="S845" s="41"/>
      <c r="T845" s="41"/>
      <c r="U845" s="152"/>
      <c r="V845" s="153"/>
    </row>
    <row r="846" spans="1:37" s="1" customFormat="1" ht="15" customHeight="1"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1"/>
      <c r="O846" s="41"/>
      <c r="P846" s="41"/>
      <c r="Q846" s="41"/>
      <c r="R846" s="41"/>
      <c r="S846" s="41"/>
      <c r="T846" s="41"/>
      <c r="U846" s="152"/>
      <c r="V846" s="153"/>
    </row>
    <row r="847" spans="1:37" s="1" customFormat="1" ht="15" customHeight="1"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1"/>
      <c r="O847" s="41"/>
      <c r="P847" s="41"/>
      <c r="Q847" s="41"/>
      <c r="R847" s="41"/>
      <c r="S847" s="41"/>
      <c r="T847" s="41"/>
      <c r="U847" s="152"/>
      <c r="V847" s="153"/>
    </row>
    <row r="848" spans="1:37" s="46" customFormat="1" ht="15" customHeight="1">
      <c r="B848" s="47"/>
      <c r="C848" s="47"/>
      <c r="D848" s="48" t="s">
        <v>20</v>
      </c>
      <c r="E848" s="46" t="s">
        <v>78</v>
      </c>
      <c r="M848" s="46" t="s">
        <v>53</v>
      </c>
      <c r="V848" s="154"/>
    </row>
    <row r="849" spans="1:37" s="46" customFormat="1" ht="15" customHeight="1">
      <c r="B849" s="47"/>
      <c r="C849" s="47"/>
      <c r="D849" s="48"/>
      <c r="E849" s="50"/>
      <c r="F849" s="50"/>
      <c r="G849" s="50"/>
      <c r="H849" s="50" t="s">
        <v>22</v>
      </c>
      <c r="I849" s="50"/>
      <c r="J849" s="50"/>
      <c r="K849" s="46" t="s">
        <v>23</v>
      </c>
      <c r="V849" s="154"/>
    </row>
    <row r="850" spans="1:37" s="140" customFormat="1" ht="18" customHeight="1">
      <c r="B850" s="239" t="s">
        <v>0</v>
      </c>
      <c r="C850" s="137"/>
      <c r="D850" s="239" t="s">
        <v>1</v>
      </c>
      <c r="E850" s="239" t="s">
        <v>2</v>
      </c>
      <c r="F850" s="239" t="s">
        <v>3</v>
      </c>
      <c r="G850" s="239" t="s">
        <v>17</v>
      </c>
      <c r="H850" s="236" t="s">
        <v>4</v>
      </c>
      <c r="I850" s="237"/>
      <c r="J850" s="237"/>
      <c r="K850" s="237"/>
      <c r="L850" s="237"/>
      <c r="M850" s="237"/>
      <c r="N850" s="237"/>
      <c r="O850" s="238"/>
      <c r="P850" s="239" t="s">
        <v>26</v>
      </c>
      <c r="Q850" s="239" t="s">
        <v>18</v>
      </c>
      <c r="R850" s="239" t="s">
        <v>6</v>
      </c>
      <c r="S850" s="241" t="s">
        <v>16</v>
      </c>
      <c r="T850" s="155"/>
      <c r="U850" s="155"/>
      <c r="V850" s="156"/>
    </row>
    <row r="851" spans="1:37" s="140" customFormat="1" ht="18" customHeight="1">
      <c r="B851" s="240"/>
      <c r="C851" s="137"/>
      <c r="D851" s="240"/>
      <c r="E851" s="240"/>
      <c r="F851" s="240"/>
      <c r="G851" s="240"/>
      <c r="H851" s="136" t="s">
        <v>93</v>
      </c>
      <c r="I851" s="136" t="s">
        <v>94</v>
      </c>
      <c r="J851" s="136" t="s">
        <v>95</v>
      </c>
      <c r="K851" s="136" t="s">
        <v>10</v>
      </c>
      <c r="L851" s="136" t="s">
        <v>80</v>
      </c>
      <c r="M851" s="136" t="s">
        <v>96</v>
      </c>
      <c r="N851" s="136" t="s">
        <v>12</v>
      </c>
      <c r="O851" s="136" t="s">
        <v>11</v>
      </c>
      <c r="P851" s="240"/>
      <c r="Q851" s="240"/>
      <c r="R851" s="240"/>
      <c r="S851" s="241"/>
      <c r="T851" s="155"/>
      <c r="U851" s="155"/>
      <c r="V851" s="156"/>
    </row>
    <row r="852" spans="1:37" s="139" customFormat="1" ht="18" customHeight="1">
      <c r="A852" s="138"/>
      <c r="B852" s="254">
        <v>48</v>
      </c>
      <c r="C852" s="255">
        <f>'S1'!C56</f>
        <v>52</v>
      </c>
      <c r="D852" s="258" t="str">
        <f>Ave!C52</f>
        <v>ፉኢዝ ሰኢድ አሊ</v>
      </c>
      <c r="E852" s="254" t="str">
        <f>'S1'!E52</f>
        <v>M</v>
      </c>
      <c r="F852" s="254">
        <f>'S1'!F52</f>
        <v>7</v>
      </c>
      <c r="G852" s="141" t="s">
        <v>90</v>
      </c>
      <c r="H852" s="141">
        <f>'S1'!G52</f>
        <v>95</v>
      </c>
      <c r="I852" s="141">
        <f>'S1'!H52</f>
        <v>95</v>
      </c>
      <c r="J852" s="141">
        <f>'S1'!I52</f>
        <v>91</v>
      </c>
      <c r="K852" s="141">
        <f>'S1'!J52</f>
        <v>86</v>
      </c>
      <c r="L852" s="141">
        <f>'S1'!K52</f>
        <v>96</v>
      </c>
      <c r="M852" s="141">
        <f>'S1'!L52</f>
        <v>84</v>
      </c>
      <c r="N852" s="141">
        <f>'S1'!M52</f>
        <v>92</v>
      </c>
      <c r="O852" s="141">
        <f>'S1'!N52</f>
        <v>82</v>
      </c>
      <c r="P852" s="141">
        <f>'S1'!P52</f>
        <v>721</v>
      </c>
      <c r="Q852" s="141">
        <f>'S1'!Q52</f>
        <v>90.125</v>
      </c>
      <c r="R852" s="141">
        <f>'S1'!R52</f>
        <v>5</v>
      </c>
      <c r="S852" s="261" t="str">
        <f>Ave!Q52</f>
        <v>ተዛውሯል</v>
      </c>
      <c r="T852" s="138"/>
      <c r="U852" s="138"/>
      <c r="V852" s="138"/>
      <c r="W852" s="138"/>
      <c r="X852" s="138"/>
      <c r="Y852" s="138"/>
      <c r="Z852" s="138"/>
      <c r="AA852" s="138"/>
      <c r="AB852" s="138"/>
      <c r="AC852" s="138"/>
      <c r="AD852" s="138"/>
      <c r="AE852" s="138"/>
      <c r="AF852" s="138"/>
      <c r="AG852" s="138"/>
      <c r="AH852" s="138"/>
      <c r="AI852" s="138"/>
      <c r="AJ852" s="138"/>
      <c r="AK852" s="138"/>
    </row>
    <row r="853" spans="1:37" s="139" customFormat="1" ht="18" customHeight="1">
      <c r="A853" s="138"/>
      <c r="B853" s="254"/>
      <c r="C853" s="256"/>
      <c r="D853" s="259"/>
      <c r="E853" s="254"/>
      <c r="F853" s="254"/>
      <c r="G853" s="141" t="s">
        <v>91</v>
      </c>
      <c r="H853" s="141">
        <f>'S2'!G52</f>
        <v>98</v>
      </c>
      <c r="I853" s="141">
        <f>'S2'!H52</f>
        <v>89</v>
      </c>
      <c r="J853" s="141">
        <f>'S2'!I52</f>
        <v>93</v>
      </c>
      <c r="K853" s="141">
        <f>'S2'!J52</f>
        <v>95</v>
      </c>
      <c r="L853" s="141">
        <f>'S2'!K52</f>
        <v>98</v>
      </c>
      <c r="M853" s="141">
        <f>'S2'!L52</f>
        <v>91</v>
      </c>
      <c r="N853" s="141">
        <f>'S2'!M52</f>
        <v>97</v>
      </c>
      <c r="O853" s="141">
        <f>'S2'!N52</f>
        <v>84</v>
      </c>
      <c r="P853" s="141">
        <f>'S2'!P52</f>
        <v>745</v>
      </c>
      <c r="Q853" s="141">
        <f>'S2'!Q52</f>
        <v>93.125</v>
      </c>
      <c r="R853" s="141">
        <f>'S2'!R52</f>
        <v>5</v>
      </c>
      <c r="S853" s="261"/>
      <c r="T853" s="138"/>
      <c r="U853" s="138"/>
      <c r="V853" s="138"/>
      <c r="W853" s="138"/>
      <c r="X853" s="138"/>
      <c r="Y853" s="138"/>
      <c r="Z853" s="138"/>
      <c r="AA853" s="138"/>
      <c r="AB853" s="138"/>
      <c r="AC853" s="138"/>
      <c r="AD853" s="138"/>
      <c r="AE853" s="138"/>
      <c r="AF853" s="138"/>
      <c r="AG853" s="138"/>
      <c r="AH853" s="138"/>
      <c r="AI853" s="138"/>
      <c r="AJ853" s="138"/>
      <c r="AK853" s="138"/>
    </row>
    <row r="854" spans="1:37" s="139" customFormat="1" ht="18" customHeight="1">
      <c r="A854" s="138"/>
      <c r="B854" s="254"/>
      <c r="C854" s="257"/>
      <c r="D854" s="260"/>
      <c r="E854" s="254"/>
      <c r="F854" s="254"/>
      <c r="G854" s="141" t="s">
        <v>18</v>
      </c>
      <c r="H854" s="141">
        <f>Ave!F52</f>
        <v>96.5</v>
      </c>
      <c r="I854" s="141">
        <f>Ave!G52</f>
        <v>92</v>
      </c>
      <c r="J854" s="141">
        <f>Ave!H52</f>
        <v>92</v>
      </c>
      <c r="K854" s="141">
        <f>Ave!I52</f>
        <v>90.5</v>
      </c>
      <c r="L854" s="141">
        <f>Ave!J52</f>
        <v>97</v>
      </c>
      <c r="M854" s="141">
        <f>Ave!K52</f>
        <v>87.5</v>
      </c>
      <c r="N854" s="141">
        <f>Ave!L52</f>
        <v>94.5</v>
      </c>
      <c r="O854" s="141">
        <f>Ave!M52</f>
        <v>83</v>
      </c>
      <c r="P854" s="141">
        <f>Ave!N52</f>
        <v>733</v>
      </c>
      <c r="Q854" s="141">
        <f>Ave!O52</f>
        <v>91.625</v>
      </c>
      <c r="R854" s="141">
        <f>Ave!P52</f>
        <v>5</v>
      </c>
      <c r="S854" s="261"/>
      <c r="T854" s="138"/>
      <c r="U854" s="138"/>
      <c r="V854" s="138"/>
      <c r="W854" s="138"/>
      <c r="X854" s="138"/>
      <c r="Y854" s="138"/>
      <c r="Z854" s="138"/>
      <c r="AA854" s="138"/>
      <c r="AB854" s="138"/>
      <c r="AC854" s="138"/>
      <c r="AD854" s="138"/>
      <c r="AE854" s="138"/>
      <c r="AF854" s="138"/>
      <c r="AG854" s="138"/>
      <c r="AH854" s="138"/>
      <c r="AI854" s="138"/>
      <c r="AJ854" s="138"/>
      <c r="AK854" s="138"/>
    </row>
    <row r="855" spans="1:37" s="1" customFormat="1" ht="15" customHeight="1"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1"/>
      <c r="T855" s="41"/>
      <c r="U855" s="152"/>
      <c r="V855" s="153"/>
    </row>
    <row r="856" spans="1:37" s="1" customFormat="1" ht="15" customHeight="1">
      <c r="B856" s="242" t="s">
        <v>71</v>
      </c>
      <c r="C856" s="242"/>
      <c r="D856" s="242"/>
      <c r="E856" s="242"/>
      <c r="F856" s="233" t="s">
        <v>72</v>
      </c>
      <c r="G856" s="233"/>
      <c r="H856" s="233"/>
      <c r="I856" s="233"/>
      <c r="J856" s="233"/>
      <c r="K856" s="233"/>
      <c r="L856" s="233"/>
      <c r="M856" s="233"/>
      <c r="N856" s="234" t="s">
        <v>73</v>
      </c>
      <c r="O856" s="234"/>
      <c r="P856" s="234"/>
      <c r="Q856" s="234"/>
      <c r="R856" s="234"/>
      <c r="S856" s="234"/>
      <c r="T856" s="234"/>
      <c r="U856" s="234"/>
      <c r="V856" s="234"/>
    </row>
    <row r="857" spans="1:37" s="1" customFormat="1" ht="15" customHeight="1">
      <c r="B857" s="233" t="s">
        <v>74</v>
      </c>
      <c r="C857" s="233"/>
      <c r="D857" s="233"/>
      <c r="E857" s="233"/>
      <c r="F857" s="233"/>
      <c r="G857" s="233"/>
      <c r="H857" s="233"/>
      <c r="I857" s="233"/>
      <c r="J857" s="233"/>
      <c r="K857" s="233"/>
      <c r="L857" s="233"/>
      <c r="M857" s="233"/>
      <c r="N857" s="49" t="s">
        <v>79</v>
      </c>
      <c r="O857" s="49"/>
      <c r="P857" s="49"/>
      <c r="Q857" s="49"/>
      <c r="R857" s="49"/>
      <c r="S857" s="49"/>
      <c r="T857" s="49"/>
      <c r="U857" s="49"/>
      <c r="V857" s="49"/>
    </row>
    <row r="858" spans="1:37" s="1" customFormat="1" ht="15" customHeight="1">
      <c r="B858" s="233" t="s">
        <v>74</v>
      </c>
      <c r="C858" s="233"/>
      <c r="D858" s="233"/>
      <c r="E858" s="233"/>
      <c r="F858" s="233"/>
      <c r="G858" s="233"/>
      <c r="H858" s="233"/>
      <c r="I858" s="233"/>
      <c r="J858" s="233"/>
      <c r="K858" s="233"/>
      <c r="L858" s="233"/>
      <c r="M858" s="233"/>
      <c r="N858" s="41"/>
      <c r="O858" s="41"/>
      <c r="P858" s="41"/>
      <c r="Q858" s="41"/>
      <c r="R858" s="41"/>
      <c r="S858" s="41"/>
      <c r="T858" s="41"/>
      <c r="U858" s="152"/>
      <c r="V858" s="153"/>
    </row>
    <row r="859" spans="1:37" s="1" customFormat="1" ht="15" customHeight="1"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234" t="s">
        <v>75</v>
      </c>
      <c r="O859" s="234"/>
      <c r="P859" s="234"/>
      <c r="Q859" s="234"/>
      <c r="R859" s="234"/>
      <c r="S859" s="234"/>
      <c r="T859" s="234"/>
      <c r="U859" s="234"/>
      <c r="V859" s="234"/>
    </row>
    <row r="860" spans="1:37" s="1" customFormat="1" ht="15" customHeight="1">
      <c r="B860" s="235" t="s">
        <v>76</v>
      </c>
      <c r="C860" s="235"/>
      <c r="D860" s="235"/>
      <c r="E860" s="235"/>
      <c r="F860" s="235"/>
      <c r="G860" s="235"/>
      <c r="H860" s="235"/>
      <c r="I860" s="235"/>
      <c r="J860" s="235"/>
      <c r="K860" s="235"/>
      <c r="L860" s="235"/>
      <c r="M860" s="235"/>
      <c r="N860" s="41"/>
      <c r="O860" s="41"/>
      <c r="P860" s="41"/>
      <c r="Q860" s="41"/>
      <c r="R860" s="41"/>
      <c r="S860" s="41"/>
      <c r="T860" s="41"/>
      <c r="U860" s="152"/>
      <c r="V860" s="153"/>
    </row>
    <row r="861" spans="1:37" s="1" customFormat="1" ht="15" customHeight="1"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152"/>
      <c r="V861" s="153"/>
    </row>
    <row r="862" spans="1:37" s="1" customFormat="1" ht="15" customHeight="1">
      <c r="B862" s="235" t="s">
        <v>77</v>
      </c>
      <c r="C862" s="235"/>
      <c r="D862" s="235"/>
      <c r="E862" s="235"/>
      <c r="F862" s="235"/>
      <c r="G862" s="235"/>
      <c r="H862" s="235"/>
      <c r="I862" s="235"/>
      <c r="J862" s="235"/>
      <c r="K862" s="235"/>
      <c r="L862" s="235"/>
      <c r="M862" s="235"/>
      <c r="N862" s="41"/>
      <c r="O862" s="41"/>
      <c r="P862" s="41"/>
      <c r="Q862" s="41"/>
      <c r="R862" s="41"/>
      <c r="S862" s="41"/>
      <c r="T862" s="41"/>
      <c r="U862" s="152"/>
      <c r="V862" s="153"/>
    </row>
    <row r="863" spans="1:37" s="1" customFormat="1" ht="15" customHeight="1"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1"/>
      <c r="O863" s="41"/>
      <c r="P863" s="41"/>
      <c r="Q863" s="41"/>
      <c r="R863" s="41"/>
      <c r="S863" s="41"/>
      <c r="T863" s="41"/>
      <c r="U863" s="152"/>
      <c r="V863" s="153"/>
    </row>
    <row r="864" spans="1:37" s="1" customFormat="1" ht="15" customHeight="1"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1"/>
      <c r="O864" s="41"/>
      <c r="P864" s="41"/>
      <c r="Q864" s="41"/>
      <c r="R864" s="41"/>
      <c r="S864" s="41"/>
      <c r="T864" s="41"/>
      <c r="U864" s="152"/>
      <c r="V864" s="153"/>
    </row>
    <row r="865" spans="1:37" s="46" customFormat="1" ht="15" customHeight="1">
      <c r="B865" s="47"/>
      <c r="C865" s="47"/>
      <c r="D865" s="48" t="s">
        <v>20</v>
      </c>
      <c r="E865" s="46" t="s">
        <v>78</v>
      </c>
      <c r="M865" s="46" t="s">
        <v>53</v>
      </c>
      <c r="V865" s="154"/>
    </row>
    <row r="866" spans="1:37" s="46" customFormat="1" ht="15" customHeight="1">
      <c r="B866" s="47"/>
      <c r="C866" s="47"/>
      <c r="D866" s="48"/>
      <c r="E866" s="50"/>
      <c r="F866" s="50"/>
      <c r="G866" s="50"/>
      <c r="H866" s="50" t="s">
        <v>22</v>
      </c>
      <c r="I866" s="50"/>
      <c r="J866" s="50"/>
      <c r="K866" s="46" t="s">
        <v>23</v>
      </c>
      <c r="V866" s="154"/>
    </row>
    <row r="867" spans="1:37" s="140" customFormat="1" ht="18" customHeight="1">
      <c r="B867" s="239" t="s">
        <v>0</v>
      </c>
      <c r="C867" s="137"/>
      <c r="D867" s="239" t="s">
        <v>1</v>
      </c>
      <c r="E867" s="239" t="s">
        <v>2</v>
      </c>
      <c r="F867" s="239" t="s">
        <v>3</v>
      </c>
      <c r="G867" s="239" t="s">
        <v>17</v>
      </c>
      <c r="H867" s="236" t="s">
        <v>4</v>
      </c>
      <c r="I867" s="237"/>
      <c r="J867" s="237"/>
      <c r="K867" s="237"/>
      <c r="L867" s="237"/>
      <c r="M867" s="237"/>
      <c r="N867" s="237"/>
      <c r="O867" s="238"/>
      <c r="P867" s="239" t="s">
        <v>26</v>
      </c>
      <c r="Q867" s="239" t="s">
        <v>18</v>
      </c>
      <c r="R867" s="239" t="s">
        <v>6</v>
      </c>
      <c r="S867" s="241" t="s">
        <v>16</v>
      </c>
      <c r="T867" s="155"/>
      <c r="U867" s="155"/>
      <c r="V867" s="156"/>
    </row>
    <row r="868" spans="1:37" s="140" customFormat="1" ht="18" customHeight="1">
      <c r="B868" s="240"/>
      <c r="C868" s="137"/>
      <c r="D868" s="240"/>
      <c r="E868" s="240"/>
      <c r="F868" s="240"/>
      <c r="G868" s="240"/>
      <c r="H868" s="136" t="s">
        <v>93</v>
      </c>
      <c r="I868" s="136" t="s">
        <v>94</v>
      </c>
      <c r="J868" s="136" t="s">
        <v>95</v>
      </c>
      <c r="K868" s="136" t="s">
        <v>10</v>
      </c>
      <c r="L868" s="136" t="s">
        <v>80</v>
      </c>
      <c r="M868" s="136" t="s">
        <v>96</v>
      </c>
      <c r="N868" s="136" t="s">
        <v>12</v>
      </c>
      <c r="O868" s="136" t="s">
        <v>11</v>
      </c>
      <c r="P868" s="240"/>
      <c r="Q868" s="240"/>
      <c r="R868" s="240"/>
      <c r="S868" s="241"/>
      <c r="T868" s="155"/>
      <c r="U868" s="155"/>
      <c r="V868" s="156"/>
    </row>
    <row r="869" spans="1:37" s="139" customFormat="1" ht="18" customHeight="1">
      <c r="A869" s="138"/>
      <c r="B869" s="254">
        <v>49</v>
      </c>
      <c r="C869" s="255">
        <f>'S1'!C57</f>
        <v>53</v>
      </c>
      <c r="D869" s="258" t="str">
        <f>Ave!C53</f>
        <v>ፊርደውስ ሙሀመድ ኑርየ</v>
      </c>
      <c r="E869" s="254" t="str">
        <f>'S1'!E53</f>
        <v>F</v>
      </c>
      <c r="F869" s="254">
        <f>'S1'!F53</f>
        <v>7</v>
      </c>
      <c r="G869" s="141" t="s">
        <v>90</v>
      </c>
      <c r="H869" s="141">
        <f>'S1'!G53</f>
        <v>86</v>
      </c>
      <c r="I869" s="141">
        <f>'S1'!H53</f>
        <v>76</v>
      </c>
      <c r="J869" s="141">
        <f>'S1'!I53</f>
        <v>80</v>
      </c>
      <c r="K869" s="141">
        <f>'S1'!J53</f>
        <v>78</v>
      </c>
      <c r="L869" s="141">
        <f>'S1'!K53</f>
        <v>79</v>
      </c>
      <c r="M869" s="141">
        <f>'S1'!L53</f>
        <v>76</v>
      </c>
      <c r="N869" s="141">
        <f>'S1'!M53</f>
        <v>88</v>
      </c>
      <c r="O869" s="141">
        <f>'S1'!N53</f>
        <v>68</v>
      </c>
      <c r="P869" s="141">
        <f>'S1'!P53</f>
        <v>631</v>
      </c>
      <c r="Q869" s="141">
        <f>'S1'!Q53</f>
        <v>78.875</v>
      </c>
      <c r="R869" s="141">
        <f>'S1'!R53</f>
        <v>23</v>
      </c>
      <c r="S869" s="261" t="str">
        <f>Ave!Q53</f>
        <v>ተዛውራለች</v>
      </c>
      <c r="T869" s="138"/>
      <c r="U869" s="138"/>
      <c r="V869" s="138"/>
      <c r="W869" s="138"/>
      <c r="X869" s="138"/>
      <c r="Y869" s="138"/>
      <c r="Z869" s="138"/>
      <c r="AA869" s="138"/>
      <c r="AB869" s="138"/>
      <c r="AC869" s="138"/>
      <c r="AD869" s="138"/>
      <c r="AE869" s="138"/>
      <c r="AF869" s="138"/>
      <c r="AG869" s="138"/>
      <c r="AH869" s="138"/>
      <c r="AI869" s="138"/>
      <c r="AJ869" s="138"/>
      <c r="AK869" s="138"/>
    </row>
    <row r="870" spans="1:37" s="139" customFormat="1" ht="18" customHeight="1">
      <c r="A870" s="138"/>
      <c r="B870" s="254"/>
      <c r="C870" s="256"/>
      <c r="D870" s="259"/>
      <c r="E870" s="254"/>
      <c r="F870" s="254"/>
      <c r="G870" s="141" t="s">
        <v>91</v>
      </c>
      <c r="H870" s="141">
        <f>'S2'!G53</f>
        <v>69</v>
      </c>
      <c r="I870" s="141">
        <f>'S2'!H53</f>
        <v>87</v>
      </c>
      <c r="J870" s="141">
        <f>'S2'!I53</f>
        <v>69</v>
      </c>
      <c r="K870" s="141">
        <f>'S2'!J53</f>
        <v>70</v>
      </c>
      <c r="L870" s="141">
        <f>'S2'!K53</f>
        <v>89</v>
      </c>
      <c r="M870" s="141">
        <f>'S2'!L53</f>
        <v>68</v>
      </c>
      <c r="N870" s="141">
        <f>'S2'!M53</f>
        <v>84</v>
      </c>
      <c r="O870" s="141">
        <f>'S2'!N53</f>
        <v>68</v>
      </c>
      <c r="P870" s="141">
        <f>'S2'!P53</f>
        <v>604</v>
      </c>
      <c r="Q870" s="141">
        <f>'S2'!Q53</f>
        <v>75.5</v>
      </c>
      <c r="R870" s="141">
        <f>'S2'!R53</f>
        <v>18</v>
      </c>
      <c r="S870" s="261"/>
      <c r="T870" s="138"/>
      <c r="U870" s="138"/>
      <c r="V870" s="138"/>
      <c r="W870" s="138"/>
      <c r="X870" s="138"/>
      <c r="Y870" s="138"/>
      <c r="Z870" s="138"/>
      <c r="AA870" s="138"/>
      <c r="AB870" s="138"/>
      <c r="AC870" s="138"/>
      <c r="AD870" s="138"/>
      <c r="AE870" s="138"/>
      <c r="AF870" s="138"/>
      <c r="AG870" s="138"/>
      <c r="AH870" s="138"/>
      <c r="AI870" s="138"/>
      <c r="AJ870" s="138"/>
      <c r="AK870" s="138"/>
    </row>
    <row r="871" spans="1:37" s="139" customFormat="1" ht="18" customHeight="1">
      <c r="A871" s="138"/>
      <c r="B871" s="254"/>
      <c r="C871" s="257"/>
      <c r="D871" s="260"/>
      <c r="E871" s="254"/>
      <c r="F871" s="254"/>
      <c r="G871" s="141" t="s">
        <v>18</v>
      </c>
      <c r="H871" s="141">
        <f>Ave!F53</f>
        <v>77.5</v>
      </c>
      <c r="I871" s="141">
        <f>Ave!G53</f>
        <v>81.5</v>
      </c>
      <c r="J871" s="141">
        <f>Ave!H53</f>
        <v>74.5</v>
      </c>
      <c r="K871" s="141">
        <f>Ave!I53</f>
        <v>74</v>
      </c>
      <c r="L871" s="141">
        <f>Ave!J53</f>
        <v>84</v>
      </c>
      <c r="M871" s="141">
        <f>Ave!K53</f>
        <v>72</v>
      </c>
      <c r="N871" s="141">
        <f>Ave!L53</f>
        <v>86</v>
      </c>
      <c r="O871" s="141">
        <f>Ave!M53</f>
        <v>68</v>
      </c>
      <c r="P871" s="141">
        <f>Ave!N53</f>
        <v>617.5</v>
      </c>
      <c r="Q871" s="141">
        <f>Ave!O53</f>
        <v>77.1875</v>
      </c>
      <c r="R871" s="141">
        <f>Ave!P53</f>
        <v>21</v>
      </c>
      <c r="S871" s="261"/>
      <c r="T871" s="138"/>
      <c r="U871" s="138"/>
      <c r="V871" s="138"/>
      <c r="W871" s="138"/>
      <c r="X871" s="138"/>
      <c r="Y871" s="138"/>
      <c r="Z871" s="138"/>
      <c r="AA871" s="138"/>
      <c r="AB871" s="138"/>
      <c r="AC871" s="138"/>
      <c r="AD871" s="138"/>
      <c r="AE871" s="138"/>
      <c r="AF871" s="138"/>
      <c r="AG871" s="138"/>
      <c r="AH871" s="138"/>
      <c r="AI871" s="138"/>
      <c r="AJ871" s="138"/>
      <c r="AK871" s="138"/>
    </row>
    <row r="872" spans="1:37" s="1" customFormat="1" ht="15" customHeight="1"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1"/>
      <c r="T872" s="41"/>
      <c r="U872" s="152"/>
      <c r="V872" s="153"/>
    </row>
    <row r="873" spans="1:37" s="1" customFormat="1" ht="15" customHeight="1">
      <c r="B873" s="242" t="s">
        <v>71</v>
      </c>
      <c r="C873" s="242"/>
      <c r="D873" s="242"/>
      <c r="E873" s="242"/>
      <c r="F873" s="233" t="s">
        <v>72</v>
      </c>
      <c r="G873" s="233"/>
      <c r="H873" s="233"/>
      <c r="I873" s="233"/>
      <c r="J873" s="233"/>
      <c r="K873" s="233"/>
      <c r="L873" s="233"/>
      <c r="M873" s="233"/>
      <c r="N873" s="234" t="s">
        <v>73</v>
      </c>
      <c r="O873" s="234"/>
      <c r="P873" s="234"/>
      <c r="Q873" s="234"/>
      <c r="R873" s="234"/>
      <c r="S873" s="234"/>
      <c r="T873" s="234"/>
      <c r="U873" s="234"/>
      <c r="V873" s="234"/>
    </row>
    <row r="874" spans="1:37" s="1" customFormat="1" ht="15" customHeight="1">
      <c r="B874" s="233" t="s">
        <v>74</v>
      </c>
      <c r="C874" s="233"/>
      <c r="D874" s="233"/>
      <c r="E874" s="233"/>
      <c r="F874" s="233"/>
      <c r="G874" s="233"/>
      <c r="H874" s="233"/>
      <c r="I874" s="233"/>
      <c r="J874" s="233"/>
      <c r="K874" s="233"/>
      <c r="L874" s="233"/>
      <c r="M874" s="233"/>
      <c r="N874" s="49" t="s">
        <v>79</v>
      </c>
      <c r="O874" s="49"/>
      <c r="P874" s="49"/>
      <c r="Q874" s="49"/>
      <c r="R874" s="49"/>
      <c r="S874" s="49"/>
      <c r="T874" s="49"/>
      <c r="U874" s="49"/>
      <c r="V874" s="49"/>
    </row>
    <row r="875" spans="1:37" s="1" customFormat="1" ht="15" customHeight="1">
      <c r="B875" s="233" t="s">
        <v>74</v>
      </c>
      <c r="C875" s="233"/>
      <c r="D875" s="233"/>
      <c r="E875" s="233"/>
      <c r="F875" s="233"/>
      <c r="G875" s="233"/>
      <c r="H875" s="233"/>
      <c r="I875" s="233"/>
      <c r="J875" s="233"/>
      <c r="K875" s="233"/>
      <c r="L875" s="233"/>
      <c r="M875" s="233"/>
      <c r="N875" s="41"/>
      <c r="O875" s="41"/>
      <c r="P875" s="41"/>
      <c r="Q875" s="41"/>
      <c r="R875" s="41"/>
      <c r="S875" s="41"/>
      <c r="T875" s="41"/>
      <c r="U875" s="152"/>
      <c r="V875" s="153"/>
    </row>
    <row r="876" spans="1:37" s="1" customFormat="1" ht="15" customHeight="1"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234" t="s">
        <v>75</v>
      </c>
      <c r="O876" s="234"/>
      <c r="P876" s="234"/>
      <c r="Q876" s="234"/>
      <c r="R876" s="234"/>
      <c r="S876" s="234"/>
      <c r="T876" s="234"/>
      <c r="U876" s="234"/>
      <c r="V876" s="234"/>
    </row>
    <row r="877" spans="1:37" s="1" customFormat="1" ht="15" customHeight="1">
      <c r="B877" s="235" t="s">
        <v>76</v>
      </c>
      <c r="C877" s="235"/>
      <c r="D877" s="235"/>
      <c r="E877" s="235"/>
      <c r="F877" s="235"/>
      <c r="G877" s="235"/>
      <c r="H877" s="235"/>
      <c r="I877" s="235"/>
      <c r="J877" s="235"/>
      <c r="K877" s="235"/>
      <c r="L877" s="235"/>
      <c r="M877" s="235"/>
      <c r="N877" s="41"/>
      <c r="O877" s="41"/>
      <c r="P877" s="41"/>
      <c r="Q877" s="41"/>
      <c r="R877" s="41"/>
      <c r="S877" s="41"/>
      <c r="T877" s="41"/>
      <c r="U877" s="152"/>
      <c r="V877" s="153"/>
    </row>
    <row r="878" spans="1:37" s="1" customFormat="1" ht="15" customHeight="1"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152"/>
      <c r="V878" s="153"/>
    </row>
    <row r="879" spans="1:37" s="1" customFormat="1" ht="15" customHeight="1">
      <c r="B879" s="235" t="s">
        <v>77</v>
      </c>
      <c r="C879" s="235"/>
      <c r="D879" s="235"/>
      <c r="E879" s="235"/>
      <c r="F879" s="235"/>
      <c r="G879" s="235"/>
      <c r="H879" s="235"/>
      <c r="I879" s="235"/>
      <c r="J879" s="235"/>
      <c r="K879" s="235"/>
      <c r="L879" s="235"/>
      <c r="M879" s="235"/>
      <c r="N879" s="41"/>
      <c r="O879" s="41"/>
      <c r="P879" s="41"/>
      <c r="Q879" s="41"/>
      <c r="R879" s="41"/>
      <c r="S879" s="41"/>
      <c r="T879" s="41"/>
      <c r="U879" s="152"/>
      <c r="V879" s="153"/>
    </row>
    <row r="880" spans="1:37" s="1" customFormat="1" ht="15" customHeight="1"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1"/>
      <c r="O880" s="41"/>
      <c r="P880" s="41"/>
      <c r="Q880" s="41"/>
      <c r="R880" s="41"/>
      <c r="S880" s="41"/>
      <c r="T880" s="41"/>
      <c r="U880" s="152"/>
      <c r="V880" s="153"/>
    </row>
    <row r="881" spans="1:37" s="1" customFormat="1" ht="15" customHeight="1"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1"/>
      <c r="O881" s="41"/>
      <c r="P881" s="41"/>
      <c r="Q881" s="41"/>
      <c r="R881" s="41"/>
      <c r="S881" s="41"/>
      <c r="T881" s="41"/>
      <c r="U881" s="152"/>
      <c r="V881" s="153"/>
    </row>
    <row r="882" spans="1:37" s="1" customFormat="1" ht="15" customHeight="1"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1"/>
      <c r="O882" s="41"/>
      <c r="P882" s="41"/>
      <c r="Q882" s="41"/>
      <c r="R882" s="41"/>
      <c r="S882" s="41"/>
      <c r="T882" s="41"/>
      <c r="U882" s="152"/>
      <c r="V882" s="153"/>
    </row>
    <row r="883" spans="1:37" s="1" customFormat="1" ht="15" customHeight="1"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1"/>
      <c r="O883" s="41"/>
      <c r="P883" s="41"/>
      <c r="Q883" s="41"/>
      <c r="R883" s="41"/>
      <c r="S883" s="41"/>
      <c r="T883" s="41"/>
      <c r="U883" s="152"/>
      <c r="V883" s="153"/>
    </row>
    <row r="884" spans="1:37" s="46" customFormat="1" ht="15" customHeight="1">
      <c r="B884" s="47"/>
      <c r="C884" s="47"/>
      <c r="D884" s="48" t="s">
        <v>20</v>
      </c>
      <c r="E884" s="46" t="s">
        <v>78</v>
      </c>
      <c r="M884" s="46" t="s">
        <v>53</v>
      </c>
      <c r="V884" s="154"/>
    </row>
    <row r="885" spans="1:37" s="46" customFormat="1" ht="15" customHeight="1">
      <c r="B885" s="47"/>
      <c r="C885" s="47"/>
      <c r="D885" s="48"/>
      <c r="E885" s="50"/>
      <c r="F885" s="50"/>
      <c r="G885" s="50"/>
      <c r="H885" s="50" t="s">
        <v>22</v>
      </c>
      <c r="I885" s="50"/>
      <c r="J885" s="50"/>
      <c r="K885" s="46" t="s">
        <v>23</v>
      </c>
      <c r="V885" s="154"/>
    </row>
    <row r="886" spans="1:37" s="140" customFormat="1" ht="18" customHeight="1">
      <c r="B886" s="239" t="s">
        <v>0</v>
      </c>
      <c r="C886" s="137"/>
      <c r="D886" s="239" t="s">
        <v>1</v>
      </c>
      <c r="E886" s="239" t="s">
        <v>2</v>
      </c>
      <c r="F886" s="239" t="s">
        <v>3</v>
      </c>
      <c r="G886" s="239" t="s">
        <v>17</v>
      </c>
      <c r="H886" s="236" t="s">
        <v>4</v>
      </c>
      <c r="I886" s="237"/>
      <c r="J886" s="237"/>
      <c r="K886" s="237"/>
      <c r="L886" s="237"/>
      <c r="M886" s="237"/>
      <c r="N886" s="237"/>
      <c r="O886" s="238"/>
      <c r="P886" s="239" t="s">
        <v>26</v>
      </c>
      <c r="Q886" s="239" t="s">
        <v>18</v>
      </c>
      <c r="R886" s="239" t="s">
        <v>6</v>
      </c>
      <c r="S886" s="241" t="s">
        <v>16</v>
      </c>
      <c r="T886" s="155"/>
      <c r="U886" s="155"/>
      <c r="V886" s="156"/>
    </row>
    <row r="887" spans="1:37" s="140" customFormat="1" ht="18" customHeight="1">
      <c r="B887" s="240"/>
      <c r="C887" s="137"/>
      <c r="D887" s="240"/>
      <c r="E887" s="240"/>
      <c r="F887" s="240"/>
      <c r="G887" s="240"/>
      <c r="H887" s="136" t="s">
        <v>93</v>
      </c>
      <c r="I887" s="136" t="s">
        <v>94</v>
      </c>
      <c r="J887" s="136" t="s">
        <v>95</v>
      </c>
      <c r="K887" s="136" t="s">
        <v>10</v>
      </c>
      <c r="L887" s="136" t="s">
        <v>80</v>
      </c>
      <c r="M887" s="136" t="s">
        <v>96</v>
      </c>
      <c r="N887" s="136" t="s">
        <v>12</v>
      </c>
      <c r="O887" s="136" t="s">
        <v>11</v>
      </c>
      <c r="P887" s="240"/>
      <c r="Q887" s="240"/>
      <c r="R887" s="240"/>
      <c r="S887" s="241"/>
      <c r="T887" s="155"/>
      <c r="U887" s="155"/>
      <c r="V887" s="156"/>
    </row>
    <row r="888" spans="1:37" s="139" customFormat="1" ht="18" customHeight="1">
      <c r="A888" s="138"/>
      <c r="B888" s="254">
        <v>50</v>
      </c>
      <c r="C888" s="255">
        <f>'S1'!C58</f>
        <v>54</v>
      </c>
      <c r="D888" s="258" t="str">
        <f>Ave!C54</f>
        <v>ፌሩዛ አብዱ ሙሀመድ</v>
      </c>
      <c r="E888" s="254" t="str">
        <f>'S1'!E54</f>
        <v>F</v>
      </c>
      <c r="F888" s="254">
        <f>'S1'!F54</f>
        <v>7</v>
      </c>
      <c r="G888" s="141" t="s">
        <v>90</v>
      </c>
      <c r="H888" s="141">
        <f>'S1'!G54</f>
        <v>85</v>
      </c>
      <c r="I888" s="141">
        <f>'S1'!H54</f>
        <v>91</v>
      </c>
      <c r="J888" s="141">
        <f>'S1'!I54</f>
        <v>96</v>
      </c>
      <c r="K888" s="141">
        <f>'S1'!J54</f>
        <v>83</v>
      </c>
      <c r="L888" s="141">
        <f>'S1'!K54</f>
        <v>93</v>
      </c>
      <c r="M888" s="141">
        <f>'S1'!L54</f>
        <v>79</v>
      </c>
      <c r="N888" s="141">
        <f>'S1'!M54</f>
        <v>85</v>
      </c>
      <c r="O888" s="141">
        <f>'S1'!N54</f>
        <v>64</v>
      </c>
      <c r="P888" s="141">
        <f>'S1'!P54</f>
        <v>676</v>
      </c>
      <c r="Q888" s="141">
        <f>'S1'!Q54</f>
        <v>84.5</v>
      </c>
      <c r="R888" s="141">
        <f>'S1'!R54</f>
        <v>13</v>
      </c>
      <c r="S888" s="261" t="str">
        <f>Ave!Q54</f>
        <v>ተዛውራለች</v>
      </c>
      <c r="T888" s="138"/>
      <c r="U888" s="138"/>
      <c r="V888" s="138"/>
      <c r="W888" s="138"/>
      <c r="X888" s="138"/>
      <c r="Y888" s="138"/>
      <c r="Z888" s="138"/>
      <c r="AA888" s="138"/>
      <c r="AB888" s="138"/>
      <c r="AC888" s="138"/>
      <c r="AD888" s="138"/>
      <c r="AE888" s="138"/>
      <c r="AF888" s="138"/>
      <c r="AG888" s="138"/>
      <c r="AH888" s="138"/>
      <c r="AI888" s="138"/>
      <c r="AJ888" s="138"/>
      <c r="AK888" s="138"/>
    </row>
    <row r="889" spans="1:37" s="139" customFormat="1" ht="18" customHeight="1">
      <c r="A889" s="138"/>
      <c r="B889" s="254"/>
      <c r="C889" s="256"/>
      <c r="D889" s="259"/>
      <c r="E889" s="254"/>
      <c r="F889" s="254"/>
      <c r="G889" s="141" t="s">
        <v>91</v>
      </c>
      <c r="H889" s="141">
        <f>'S2'!G54</f>
        <v>96</v>
      </c>
      <c r="I889" s="141">
        <f>'S2'!H54</f>
        <v>96</v>
      </c>
      <c r="J889" s="141">
        <f>'S2'!I54</f>
        <v>92</v>
      </c>
      <c r="K889" s="141">
        <f>'S2'!J54</f>
        <v>86</v>
      </c>
      <c r="L889" s="141">
        <f>'S2'!K54</f>
        <v>94</v>
      </c>
      <c r="M889" s="141">
        <f>'S2'!L54</f>
        <v>81</v>
      </c>
      <c r="N889" s="141">
        <f>'S2'!M54</f>
        <v>82</v>
      </c>
      <c r="O889" s="141">
        <f>'S2'!N54</f>
        <v>67</v>
      </c>
      <c r="P889" s="141">
        <f>'S2'!P54</f>
        <v>694</v>
      </c>
      <c r="Q889" s="141">
        <f>'S2'!Q54</f>
        <v>86.75</v>
      </c>
      <c r="R889" s="141">
        <f>'S2'!R54</f>
        <v>7</v>
      </c>
      <c r="S889" s="261"/>
      <c r="T889" s="138"/>
      <c r="U889" s="138"/>
      <c r="V889" s="138"/>
      <c r="W889" s="138"/>
      <c r="X889" s="138"/>
      <c r="Y889" s="138"/>
      <c r="Z889" s="138"/>
      <c r="AA889" s="138"/>
      <c r="AB889" s="138"/>
      <c r="AC889" s="138"/>
      <c r="AD889" s="138"/>
      <c r="AE889" s="138"/>
      <c r="AF889" s="138"/>
      <c r="AG889" s="138"/>
      <c r="AH889" s="138"/>
      <c r="AI889" s="138"/>
      <c r="AJ889" s="138"/>
      <c r="AK889" s="138"/>
    </row>
    <row r="890" spans="1:37" s="139" customFormat="1" ht="18" customHeight="1">
      <c r="A890" s="138"/>
      <c r="B890" s="254"/>
      <c r="C890" s="257"/>
      <c r="D890" s="260"/>
      <c r="E890" s="254"/>
      <c r="F890" s="254"/>
      <c r="G890" s="141" t="s">
        <v>18</v>
      </c>
      <c r="H890" s="141">
        <f>Ave!F54</f>
        <v>90.5</v>
      </c>
      <c r="I890" s="141">
        <f>Ave!G54</f>
        <v>93.5</v>
      </c>
      <c r="J890" s="141">
        <f>Ave!H54</f>
        <v>94</v>
      </c>
      <c r="K890" s="141">
        <f>Ave!I54</f>
        <v>84.5</v>
      </c>
      <c r="L890" s="141">
        <f>Ave!J54</f>
        <v>93.5</v>
      </c>
      <c r="M890" s="141">
        <f>Ave!K54</f>
        <v>80</v>
      </c>
      <c r="N890" s="141">
        <f>Ave!L54</f>
        <v>83.5</v>
      </c>
      <c r="O890" s="141">
        <f>Ave!M54</f>
        <v>65.5</v>
      </c>
      <c r="P890" s="141">
        <f>Ave!N54</f>
        <v>685</v>
      </c>
      <c r="Q890" s="141">
        <f>Ave!O54</f>
        <v>85.625</v>
      </c>
      <c r="R890" s="141">
        <f>Ave!P54</f>
        <v>9</v>
      </c>
      <c r="S890" s="261"/>
      <c r="T890" s="138"/>
      <c r="U890" s="138"/>
      <c r="V890" s="138"/>
      <c r="W890" s="138"/>
      <c r="X890" s="138"/>
      <c r="Y890" s="138"/>
      <c r="Z890" s="138"/>
      <c r="AA890" s="138"/>
      <c r="AB890" s="138"/>
      <c r="AC890" s="138"/>
      <c r="AD890" s="138"/>
      <c r="AE890" s="138"/>
      <c r="AF890" s="138"/>
      <c r="AG890" s="138"/>
      <c r="AH890" s="138"/>
      <c r="AI890" s="138"/>
      <c r="AJ890" s="138"/>
      <c r="AK890" s="138"/>
    </row>
    <row r="891" spans="1:37" s="1" customFormat="1" ht="15" customHeight="1"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1"/>
      <c r="T891" s="41"/>
      <c r="U891" s="152"/>
      <c r="V891" s="153"/>
    </row>
    <row r="892" spans="1:37" s="1" customFormat="1" ht="15" customHeight="1">
      <c r="B892" s="242" t="s">
        <v>71</v>
      </c>
      <c r="C892" s="242"/>
      <c r="D892" s="242"/>
      <c r="E892" s="242"/>
      <c r="F892" s="233" t="s">
        <v>72</v>
      </c>
      <c r="G892" s="233"/>
      <c r="H892" s="233"/>
      <c r="I892" s="233"/>
      <c r="J892" s="233"/>
      <c r="K892" s="233"/>
      <c r="L892" s="233"/>
      <c r="M892" s="233"/>
      <c r="N892" s="234" t="s">
        <v>73</v>
      </c>
      <c r="O892" s="234"/>
      <c r="P892" s="234"/>
      <c r="Q892" s="234"/>
      <c r="R892" s="234"/>
      <c r="S892" s="234"/>
      <c r="T892" s="234"/>
      <c r="U892" s="234"/>
      <c r="V892" s="234"/>
    </row>
    <row r="893" spans="1:37" s="1" customFormat="1" ht="15" customHeight="1">
      <c r="B893" s="233" t="s">
        <v>74</v>
      </c>
      <c r="C893" s="233"/>
      <c r="D893" s="233"/>
      <c r="E893" s="233"/>
      <c r="F893" s="233"/>
      <c r="G893" s="233"/>
      <c r="H893" s="233"/>
      <c r="I893" s="233"/>
      <c r="J893" s="233"/>
      <c r="K893" s="233"/>
      <c r="L893" s="233"/>
      <c r="M893" s="233"/>
      <c r="N893" s="49" t="s">
        <v>79</v>
      </c>
      <c r="O893" s="49"/>
      <c r="P893" s="49"/>
      <c r="Q893" s="49"/>
      <c r="R893" s="49"/>
      <c r="S893" s="49"/>
      <c r="T893" s="49"/>
      <c r="U893" s="49"/>
      <c r="V893" s="49"/>
    </row>
    <row r="894" spans="1:37" s="1" customFormat="1" ht="15" customHeight="1">
      <c r="B894" s="233" t="s">
        <v>74</v>
      </c>
      <c r="C894" s="233"/>
      <c r="D894" s="233"/>
      <c r="E894" s="233"/>
      <c r="F894" s="233"/>
      <c r="G894" s="233"/>
      <c r="H894" s="233"/>
      <c r="I894" s="233"/>
      <c r="J894" s="233"/>
      <c r="K894" s="233"/>
      <c r="L894" s="233"/>
      <c r="M894" s="233"/>
      <c r="N894" s="41"/>
      <c r="O894" s="41"/>
      <c r="P894" s="41"/>
      <c r="Q894" s="41"/>
      <c r="R894" s="41"/>
      <c r="S894" s="41"/>
      <c r="T894" s="41"/>
      <c r="U894" s="152"/>
      <c r="V894" s="153"/>
    </row>
    <row r="895" spans="1:37" s="1" customFormat="1" ht="15" customHeight="1"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234" t="s">
        <v>75</v>
      </c>
      <c r="O895" s="234"/>
      <c r="P895" s="234"/>
      <c r="Q895" s="234"/>
      <c r="R895" s="234"/>
      <c r="S895" s="234"/>
      <c r="T895" s="234"/>
      <c r="U895" s="234"/>
      <c r="V895" s="234"/>
    </row>
    <row r="896" spans="1:37" s="1" customFormat="1" ht="15" customHeight="1">
      <c r="B896" s="235" t="s">
        <v>76</v>
      </c>
      <c r="C896" s="235"/>
      <c r="D896" s="235"/>
      <c r="E896" s="235"/>
      <c r="F896" s="235"/>
      <c r="G896" s="235"/>
      <c r="H896" s="235"/>
      <c r="I896" s="235"/>
      <c r="J896" s="235"/>
      <c r="K896" s="235"/>
      <c r="L896" s="235"/>
      <c r="M896" s="235"/>
      <c r="N896" s="41"/>
      <c r="O896" s="41"/>
      <c r="P896" s="41"/>
      <c r="Q896" s="41"/>
      <c r="R896" s="41"/>
      <c r="S896" s="41"/>
      <c r="T896" s="41"/>
      <c r="U896" s="152"/>
      <c r="V896" s="153"/>
    </row>
    <row r="897" spans="1:37" s="1" customFormat="1" ht="15" customHeight="1"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152"/>
      <c r="V897" s="153"/>
    </row>
    <row r="898" spans="1:37" s="1" customFormat="1" ht="15" customHeight="1">
      <c r="B898" s="235" t="s">
        <v>77</v>
      </c>
      <c r="C898" s="235"/>
      <c r="D898" s="235"/>
      <c r="E898" s="235"/>
      <c r="F898" s="235"/>
      <c r="G898" s="235"/>
      <c r="H898" s="235"/>
      <c r="I898" s="235"/>
      <c r="J898" s="235"/>
      <c r="K898" s="235"/>
      <c r="L898" s="235"/>
      <c r="M898" s="235"/>
      <c r="N898" s="41"/>
      <c r="O898" s="41"/>
      <c r="P898" s="41"/>
      <c r="Q898" s="41"/>
      <c r="R898" s="41"/>
      <c r="S898" s="41"/>
      <c r="T898" s="41"/>
      <c r="U898" s="152"/>
      <c r="V898" s="153"/>
    </row>
    <row r="899" spans="1:37" s="1" customFormat="1" ht="15" customHeight="1"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1"/>
      <c r="O899" s="41"/>
      <c r="P899" s="41"/>
      <c r="Q899" s="41"/>
      <c r="R899" s="41"/>
      <c r="S899" s="41"/>
      <c r="T899" s="41"/>
      <c r="U899" s="152"/>
      <c r="V899" s="153"/>
    </row>
    <row r="900" spans="1:37" s="1" customFormat="1" ht="15" customHeight="1"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1"/>
      <c r="O900" s="41"/>
      <c r="P900" s="41"/>
      <c r="Q900" s="41"/>
      <c r="R900" s="41"/>
      <c r="S900" s="41"/>
      <c r="T900" s="41"/>
      <c r="U900" s="152"/>
      <c r="V900" s="153"/>
    </row>
    <row r="901" spans="1:37" s="46" customFormat="1" ht="15" customHeight="1">
      <c r="B901" s="47"/>
      <c r="C901" s="47"/>
      <c r="D901" s="48" t="s">
        <v>20</v>
      </c>
      <c r="E901" s="46" t="s">
        <v>78</v>
      </c>
      <c r="M901" s="46" t="s">
        <v>53</v>
      </c>
      <c r="V901" s="154"/>
    </row>
    <row r="902" spans="1:37" s="46" customFormat="1" ht="15" customHeight="1">
      <c r="B902" s="47"/>
      <c r="C902" s="47"/>
      <c r="D902" s="48"/>
      <c r="E902" s="50"/>
      <c r="F902" s="50"/>
      <c r="G902" s="50"/>
      <c r="H902" s="50" t="s">
        <v>22</v>
      </c>
      <c r="I902" s="50"/>
      <c r="J902" s="50"/>
      <c r="K902" s="46" t="s">
        <v>23</v>
      </c>
      <c r="V902" s="154"/>
    </row>
    <row r="903" spans="1:37" s="140" customFormat="1" ht="18" customHeight="1">
      <c r="B903" s="239" t="s">
        <v>0</v>
      </c>
      <c r="C903" s="137"/>
      <c r="D903" s="239" t="s">
        <v>1</v>
      </c>
      <c r="E903" s="239" t="s">
        <v>2</v>
      </c>
      <c r="F903" s="239" t="s">
        <v>3</v>
      </c>
      <c r="G903" s="239" t="s">
        <v>17</v>
      </c>
      <c r="H903" s="236" t="s">
        <v>4</v>
      </c>
      <c r="I903" s="237"/>
      <c r="J903" s="237"/>
      <c r="K903" s="237"/>
      <c r="L903" s="237"/>
      <c r="M903" s="237"/>
      <c r="N903" s="237"/>
      <c r="O903" s="238"/>
      <c r="P903" s="239" t="s">
        <v>26</v>
      </c>
      <c r="Q903" s="239" t="s">
        <v>18</v>
      </c>
      <c r="R903" s="239" t="s">
        <v>6</v>
      </c>
      <c r="S903" s="241" t="s">
        <v>16</v>
      </c>
      <c r="T903" s="155"/>
      <c r="U903" s="155"/>
      <c r="V903" s="156"/>
    </row>
    <row r="904" spans="1:37" s="140" customFormat="1" ht="18" customHeight="1">
      <c r="B904" s="240"/>
      <c r="C904" s="137"/>
      <c r="D904" s="240"/>
      <c r="E904" s="240"/>
      <c r="F904" s="240"/>
      <c r="G904" s="240"/>
      <c r="H904" s="136" t="s">
        <v>93</v>
      </c>
      <c r="I904" s="136" t="s">
        <v>94</v>
      </c>
      <c r="J904" s="136" t="s">
        <v>95</v>
      </c>
      <c r="K904" s="136" t="s">
        <v>10</v>
      </c>
      <c r="L904" s="136" t="s">
        <v>80</v>
      </c>
      <c r="M904" s="136" t="s">
        <v>96</v>
      </c>
      <c r="N904" s="136" t="s">
        <v>12</v>
      </c>
      <c r="O904" s="136" t="s">
        <v>11</v>
      </c>
      <c r="P904" s="240"/>
      <c r="Q904" s="240"/>
      <c r="R904" s="240"/>
      <c r="S904" s="241"/>
      <c r="T904" s="155"/>
      <c r="U904" s="155"/>
      <c r="V904" s="156"/>
    </row>
    <row r="905" spans="1:37" s="139" customFormat="1" ht="18" customHeight="1">
      <c r="A905" s="138"/>
      <c r="B905" s="254">
        <v>51</v>
      </c>
      <c r="C905" s="255">
        <f>'S1'!C61</f>
        <v>57</v>
      </c>
      <c r="D905" s="258">
        <f>Ave!C55</f>
        <v>0</v>
      </c>
      <c r="E905" s="254">
        <f>'S1'!E55</f>
        <v>0</v>
      </c>
      <c r="F905" s="254">
        <f>'S1'!F55</f>
        <v>0</v>
      </c>
      <c r="G905" s="141" t="s">
        <v>90</v>
      </c>
      <c r="H905" s="141">
        <f>'S1'!G55</f>
        <v>0</v>
      </c>
      <c r="I905" s="141">
        <f>'S1'!H55</f>
        <v>0</v>
      </c>
      <c r="J905" s="141">
        <f>'S1'!I55</f>
        <v>0</v>
      </c>
      <c r="K905" s="141">
        <f>'S1'!J55</f>
        <v>0</v>
      </c>
      <c r="L905" s="141">
        <f>'S1'!K55</f>
        <v>0</v>
      </c>
      <c r="M905" s="141">
        <f>'S1'!L55</f>
        <v>0</v>
      </c>
      <c r="N905" s="141">
        <f>'S1'!M55</f>
        <v>0</v>
      </c>
      <c r="O905" s="141">
        <f>'S1'!N55</f>
        <v>0</v>
      </c>
      <c r="P905" s="141" t="str">
        <f>'S1'!P55</f>
        <v/>
      </c>
      <c r="Q905" s="141" t="str">
        <f>'S1'!Q55</f>
        <v/>
      </c>
      <c r="R905" s="141" t="str">
        <f>'S1'!R55</f>
        <v/>
      </c>
      <c r="S905" s="261" t="str">
        <f>Ave!Q55</f>
        <v>-</v>
      </c>
      <c r="T905" s="138"/>
      <c r="U905" s="138"/>
      <c r="V905" s="138"/>
      <c r="W905" s="138"/>
      <c r="X905" s="138"/>
      <c r="Y905" s="138"/>
      <c r="Z905" s="138"/>
      <c r="AA905" s="138"/>
      <c r="AB905" s="138"/>
      <c r="AC905" s="138"/>
      <c r="AD905" s="138"/>
      <c r="AE905" s="138"/>
      <c r="AF905" s="138"/>
      <c r="AG905" s="138"/>
      <c r="AH905" s="138"/>
      <c r="AI905" s="138"/>
      <c r="AJ905" s="138"/>
      <c r="AK905" s="138"/>
    </row>
    <row r="906" spans="1:37" s="139" customFormat="1" ht="18" customHeight="1">
      <c r="A906" s="138"/>
      <c r="B906" s="254"/>
      <c r="C906" s="256"/>
      <c r="D906" s="259"/>
      <c r="E906" s="254"/>
      <c r="F906" s="254"/>
      <c r="G906" s="141" t="s">
        <v>91</v>
      </c>
      <c r="H906" s="141">
        <f>'S2'!G55</f>
        <v>0</v>
      </c>
      <c r="I906" s="141">
        <f>'S2'!H55</f>
        <v>0</v>
      </c>
      <c r="J906" s="141">
        <f>'S2'!I55</f>
        <v>0</v>
      </c>
      <c r="K906" s="141">
        <f>'S2'!J55</f>
        <v>0</v>
      </c>
      <c r="L906" s="141">
        <f>'S2'!K55</f>
        <v>0</v>
      </c>
      <c r="M906" s="141">
        <f>'S2'!L55</f>
        <v>0</v>
      </c>
      <c r="N906" s="141">
        <f>'S2'!M55</f>
        <v>0</v>
      </c>
      <c r="O906" s="141">
        <f>'S2'!N55</f>
        <v>0</v>
      </c>
      <c r="P906" s="141" t="str">
        <f>'S2'!P55</f>
        <v/>
      </c>
      <c r="Q906" s="141" t="str">
        <f>'S2'!Q55</f>
        <v/>
      </c>
      <c r="R906" s="141" t="str">
        <f>'S2'!R55</f>
        <v/>
      </c>
      <c r="S906" s="261"/>
      <c r="T906" s="138"/>
      <c r="U906" s="138"/>
      <c r="V906" s="138"/>
      <c r="W906" s="138"/>
      <c r="X906" s="138"/>
      <c r="Y906" s="138"/>
      <c r="Z906" s="138"/>
      <c r="AA906" s="138"/>
      <c r="AB906" s="138"/>
      <c r="AC906" s="138"/>
      <c r="AD906" s="138"/>
      <c r="AE906" s="138"/>
      <c r="AF906" s="138"/>
      <c r="AG906" s="138"/>
      <c r="AH906" s="138"/>
      <c r="AI906" s="138"/>
      <c r="AJ906" s="138"/>
      <c r="AK906" s="138"/>
    </row>
    <row r="907" spans="1:37" s="139" customFormat="1" ht="18" customHeight="1">
      <c r="A907" s="138"/>
      <c r="B907" s="254"/>
      <c r="C907" s="257"/>
      <c r="D907" s="260"/>
      <c r="E907" s="254"/>
      <c r="F907" s="254"/>
      <c r="G907" s="141" t="s">
        <v>18</v>
      </c>
      <c r="H907" s="141" t="str">
        <f>Ave!F55</f>
        <v/>
      </c>
      <c r="I907" s="141" t="str">
        <f>Ave!G55</f>
        <v/>
      </c>
      <c r="J907" s="141" t="str">
        <f>Ave!H55</f>
        <v/>
      </c>
      <c r="K907" s="141" t="str">
        <f>Ave!I55</f>
        <v/>
      </c>
      <c r="L907" s="141" t="str">
        <f>Ave!J55</f>
        <v/>
      </c>
      <c r="M907" s="141" t="str">
        <f>Ave!K55</f>
        <v/>
      </c>
      <c r="N907" s="141" t="str">
        <f>Ave!L55</f>
        <v/>
      </c>
      <c r="O907" s="141" t="str">
        <f>Ave!M55</f>
        <v/>
      </c>
      <c r="P907" s="141" t="str">
        <f>Ave!N55</f>
        <v/>
      </c>
      <c r="Q907" s="141" t="str">
        <f>Ave!O55</f>
        <v/>
      </c>
      <c r="R907" s="141" t="str">
        <f>Ave!P55</f>
        <v/>
      </c>
      <c r="S907" s="261"/>
      <c r="T907" s="138"/>
      <c r="U907" s="138"/>
      <c r="V907" s="138"/>
      <c r="W907" s="138"/>
      <c r="X907" s="138"/>
      <c r="Y907" s="138"/>
      <c r="Z907" s="138"/>
      <c r="AA907" s="138"/>
      <c r="AB907" s="138"/>
      <c r="AC907" s="138"/>
      <c r="AD907" s="138"/>
      <c r="AE907" s="138"/>
      <c r="AF907" s="138"/>
      <c r="AG907" s="138"/>
      <c r="AH907" s="138"/>
      <c r="AI907" s="138"/>
      <c r="AJ907" s="138"/>
      <c r="AK907" s="138"/>
    </row>
    <row r="908" spans="1:37" s="1" customFormat="1" ht="15" customHeight="1"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1"/>
      <c r="T908" s="41"/>
      <c r="U908" s="152"/>
      <c r="V908" s="153"/>
    </row>
    <row r="909" spans="1:37" s="1" customFormat="1" ht="15" customHeight="1">
      <c r="B909" s="242" t="s">
        <v>71</v>
      </c>
      <c r="C909" s="242"/>
      <c r="D909" s="242"/>
      <c r="E909" s="242"/>
      <c r="F909" s="233" t="s">
        <v>72</v>
      </c>
      <c r="G909" s="233"/>
      <c r="H909" s="233"/>
      <c r="I909" s="233"/>
      <c r="J909" s="233"/>
      <c r="K909" s="233"/>
      <c r="L909" s="233"/>
      <c r="M909" s="233"/>
      <c r="N909" s="234" t="s">
        <v>73</v>
      </c>
      <c r="O909" s="234"/>
      <c r="P909" s="234"/>
      <c r="Q909" s="234"/>
      <c r="R909" s="234"/>
      <c r="S909" s="234"/>
      <c r="T909" s="234"/>
      <c r="U909" s="234"/>
      <c r="V909" s="234"/>
    </row>
    <row r="910" spans="1:37" s="1" customFormat="1" ht="15" customHeight="1">
      <c r="B910" s="233" t="s">
        <v>74</v>
      </c>
      <c r="C910" s="233"/>
      <c r="D910" s="233"/>
      <c r="E910" s="233"/>
      <c r="F910" s="233"/>
      <c r="G910" s="233"/>
      <c r="H910" s="233"/>
      <c r="I910" s="233"/>
      <c r="J910" s="233"/>
      <c r="K910" s="233"/>
      <c r="L910" s="233"/>
      <c r="M910" s="233"/>
      <c r="N910" s="49" t="s">
        <v>79</v>
      </c>
      <c r="O910" s="49"/>
      <c r="P910" s="49"/>
      <c r="Q910" s="49"/>
      <c r="R910" s="49"/>
      <c r="S910" s="49"/>
      <c r="T910" s="49"/>
      <c r="U910" s="49"/>
      <c r="V910" s="49"/>
    </row>
    <row r="911" spans="1:37" s="1" customFormat="1" ht="15" customHeight="1">
      <c r="B911" s="233" t="s">
        <v>74</v>
      </c>
      <c r="C911" s="233"/>
      <c r="D911" s="233"/>
      <c r="E911" s="233"/>
      <c r="F911" s="233"/>
      <c r="G911" s="233"/>
      <c r="H911" s="233"/>
      <c r="I911" s="233"/>
      <c r="J911" s="233"/>
      <c r="K911" s="233"/>
      <c r="L911" s="233"/>
      <c r="M911" s="233"/>
      <c r="N911" s="41"/>
      <c r="O911" s="41"/>
      <c r="P911" s="41"/>
      <c r="Q911" s="41"/>
      <c r="R911" s="41"/>
      <c r="S911" s="41"/>
      <c r="T911" s="41"/>
      <c r="U911" s="152"/>
      <c r="V911" s="153"/>
    </row>
    <row r="912" spans="1:37" s="1" customFormat="1" ht="15" customHeight="1"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234" t="s">
        <v>75</v>
      </c>
      <c r="O912" s="234"/>
      <c r="P912" s="234"/>
      <c r="Q912" s="234"/>
      <c r="R912" s="234"/>
      <c r="S912" s="234"/>
      <c r="T912" s="234"/>
      <c r="U912" s="234"/>
      <c r="V912" s="234"/>
    </row>
    <row r="913" spans="1:37" s="1" customFormat="1" ht="15" customHeight="1">
      <c r="B913" s="235" t="s">
        <v>76</v>
      </c>
      <c r="C913" s="235"/>
      <c r="D913" s="235"/>
      <c r="E913" s="235"/>
      <c r="F913" s="235"/>
      <c r="G913" s="235"/>
      <c r="H913" s="235"/>
      <c r="I913" s="235"/>
      <c r="J913" s="235"/>
      <c r="K913" s="235"/>
      <c r="L913" s="235"/>
      <c r="M913" s="235"/>
      <c r="N913" s="41"/>
      <c r="O913" s="41"/>
      <c r="P913" s="41"/>
      <c r="Q913" s="41"/>
      <c r="R913" s="41"/>
      <c r="S913" s="41"/>
      <c r="T913" s="41"/>
      <c r="U913" s="152"/>
      <c r="V913" s="153"/>
    </row>
    <row r="914" spans="1:37" s="1" customFormat="1" ht="15" customHeight="1"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152"/>
      <c r="V914" s="153"/>
    </row>
    <row r="915" spans="1:37" s="1" customFormat="1" ht="15" customHeight="1">
      <c r="B915" s="235" t="s">
        <v>77</v>
      </c>
      <c r="C915" s="235"/>
      <c r="D915" s="235"/>
      <c r="E915" s="235"/>
      <c r="F915" s="235"/>
      <c r="G915" s="235"/>
      <c r="H915" s="235"/>
      <c r="I915" s="235"/>
      <c r="J915" s="235"/>
      <c r="K915" s="235"/>
      <c r="L915" s="235"/>
      <c r="M915" s="235"/>
      <c r="N915" s="41"/>
      <c r="O915" s="41"/>
      <c r="P915" s="41"/>
      <c r="Q915" s="41"/>
      <c r="R915" s="41"/>
      <c r="S915" s="41"/>
      <c r="T915" s="41"/>
      <c r="U915" s="152"/>
      <c r="V915" s="153"/>
    </row>
    <row r="916" spans="1:37" s="1" customFormat="1" ht="15" customHeight="1"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1"/>
      <c r="O916" s="41"/>
      <c r="P916" s="41"/>
      <c r="Q916" s="41"/>
      <c r="R916" s="41"/>
      <c r="S916" s="41"/>
      <c r="T916" s="41"/>
      <c r="U916" s="152"/>
      <c r="V916" s="153"/>
    </row>
    <row r="917" spans="1:37" s="1" customFormat="1" ht="15" customHeight="1"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1"/>
      <c r="O917" s="41"/>
      <c r="P917" s="41"/>
      <c r="Q917" s="41"/>
      <c r="R917" s="41"/>
      <c r="S917" s="41"/>
      <c r="T917" s="41"/>
      <c r="U917" s="152"/>
      <c r="V917" s="153"/>
    </row>
    <row r="918" spans="1:37" s="1" customFormat="1" ht="15" customHeight="1"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1"/>
      <c r="O918" s="41"/>
      <c r="P918" s="41"/>
      <c r="Q918" s="41"/>
      <c r="R918" s="41"/>
      <c r="S918" s="41"/>
      <c r="T918" s="41"/>
      <c r="U918" s="152"/>
      <c r="V918" s="153"/>
    </row>
    <row r="919" spans="1:37" s="1" customFormat="1" ht="15" customHeight="1"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1"/>
      <c r="O919" s="41"/>
      <c r="P919" s="41"/>
      <c r="Q919" s="41"/>
      <c r="R919" s="41"/>
      <c r="S919" s="41"/>
      <c r="T919" s="41"/>
      <c r="U919" s="152"/>
      <c r="V919" s="153"/>
    </row>
    <row r="920" spans="1:37" s="46" customFormat="1" ht="15" customHeight="1">
      <c r="B920" s="47"/>
      <c r="C920" s="47"/>
      <c r="D920" s="48" t="s">
        <v>20</v>
      </c>
      <c r="E920" s="46" t="s">
        <v>78</v>
      </c>
      <c r="M920" s="46" t="s">
        <v>53</v>
      </c>
      <c r="V920" s="154"/>
    </row>
    <row r="921" spans="1:37" s="46" customFormat="1" ht="15" customHeight="1">
      <c r="B921" s="47"/>
      <c r="C921" s="47"/>
      <c r="D921" s="48"/>
      <c r="E921" s="50"/>
      <c r="F921" s="50"/>
      <c r="G921" s="50"/>
      <c r="H921" s="50" t="s">
        <v>22</v>
      </c>
      <c r="I921" s="50"/>
      <c r="J921" s="50"/>
      <c r="K921" s="46" t="s">
        <v>23</v>
      </c>
      <c r="V921" s="154"/>
    </row>
    <row r="922" spans="1:37" s="140" customFormat="1" ht="18" customHeight="1">
      <c r="B922" s="239" t="s">
        <v>0</v>
      </c>
      <c r="C922" s="137"/>
      <c r="D922" s="239" t="s">
        <v>1</v>
      </c>
      <c r="E922" s="239" t="s">
        <v>2</v>
      </c>
      <c r="F922" s="239" t="s">
        <v>3</v>
      </c>
      <c r="G922" s="239" t="s">
        <v>17</v>
      </c>
      <c r="H922" s="236" t="s">
        <v>4</v>
      </c>
      <c r="I922" s="237"/>
      <c r="J922" s="237"/>
      <c r="K922" s="237"/>
      <c r="L922" s="237"/>
      <c r="M922" s="237"/>
      <c r="N922" s="237"/>
      <c r="O922" s="238"/>
      <c r="P922" s="239" t="s">
        <v>26</v>
      </c>
      <c r="Q922" s="239" t="s">
        <v>18</v>
      </c>
      <c r="R922" s="239" t="s">
        <v>6</v>
      </c>
      <c r="S922" s="241" t="s">
        <v>16</v>
      </c>
      <c r="T922" s="155"/>
      <c r="U922" s="155"/>
      <c r="V922" s="156"/>
    </row>
    <row r="923" spans="1:37" s="140" customFormat="1" ht="18" customHeight="1">
      <c r="B923" s="240"/>
      <c r="C923" s="137"/>
      <c r="D923" s="240"/>
      <c r="E923" s="240"/>
      <c r="F923" s="240"/>
      <c r="G923" s="240"/>
      <c r="H923" s="136" t="s">
        <v>93</v>
      </c>
      <c r="I923" s="136" t="s">
        <v>94</v>
      </c>
      <c r="J923" s="136" t="s">
        <v>95</v>
      </c>
      <c r="K923" s="136" t="s">
        <v>10</v>
      </c>
      <c r="L923" s="136" t="s">
        <v>80</v>
      </c>
      <c r="M923" s="136" t="s">
        <v>96</v>
      </c>
      <c r="N923" s="136" t="s">
        <v>12</v>
      </c>
      <c r="O923" s="136" t="s">
        <v>11</v>
      </c>
      <c r="P923" s="240"/>
      <c r="Q923" s="240"/>
      <c r="R923" s="240"/>
      <c r="S923" s="241"/>
      <c r="T923" s="155"/>
      <c r="U923" s="155"/>
      <c r="V923" s="156"/>
    </row>
    <row r="924" spans="1:37" s="139" customFormat="1" ht="18" customHeight="1">
      <c r="A924" s="138"/>
      <c r="B924" s="254">
        <v>52</v>
      </c>
      <c r="C924" s="255">
        <f>'S1'!C62</f>
        <v>58</v>
      </c>
      <c r="D924" s="258">
        <f>Ave!C56</f>
        <v>0</v>
      </c>
      <c r="E924" s="254">
        <f>'S1'!E56</f>
        <v>0</v>
      </c>
      <c r="F924" s="254">
        <f>'S1'!F56</f>
        <v>0</v>
      </c>
      <c r="G924" s="141" t="s">
        <v>90</v>
      </c>
      <c r="H924" s="141">
        <f>'S1'!G56</f>
        <v>0</v>
      </c>
      <c r="I924" s="141">
        <f>'S1'!H56</f>
        <v>0</v>
      </c>
      <c r="J924" s="141">
        <f>'S1'!I56</f>
        <v>0</v>
      </c>
      <c r="K924" s="141">
        <f>'S1'!J56</f>
        <v>0</v>
      </c>
      <c r="L924" s="141">
        <f>'S1'!K56</f>
        <v>0</v>
      </c>
      <c r="M924" s="141">
        <f>'S1'!L56</f>
        <v>0</v>
      </c>
      <c r="N924" s="141">
        <f>'S1'!M56</f>
        <v>0</v>
      </c>
      <c r="O924" s="141">
        <f>'S1'!N56</f>
        <v>0</v>
      </c>
      <c r="P924" s="141" t="str">
        <f>'S1'!P56</f>
        <v/>
      </c>
      <c r="Q924" s="141" t="str">
        <f>'S1'!Q56</f>
        <v/>
      </c>
      <c r="R924" s="141" t="str">
        <f>'S1'!R56</f>
        <v/>
      </c>
      <c r="S924" s="261" t="str">
        <f>Ave!Q56</f>
        <v>-</v>
      </c>
      <c r="T924" s="138"/>
      <c r="U924" s="138"/>
      <c r="V924" s="138"/>
      <c r="W924" s="138"/>
      <c r="X924" s="138"/>
      <c r="Y924" s="138"/>
      <c r="Z924" s="138"/>
      <c r="AA924" s="138"/>
      <c r="AB924" s="138"/>
      <c r="AC924" s="138"/>
      <c r="AD924" s="138"/>
      <c r="AE924" s="138"/>
      <c r="AF924" s="138"/>
      <c r="AG924" s="138"/>
      <c r="AH924" s="138"/>
      <c r="AI924" s="138"/>
      <c r="AJ924" s="138"/>
      <c r="AK924" s="138"/>
    </row>
    <row r="925" spans="1:37" s="139" customFormat="1" ht="18" customHeight="1">
      <c r="A925" s="138"/>
      <c r="B925" s="254"/>
      <c r="C925" s="256"/>
      <c r="D925" s="259"/>
      <c r="E925" s="254"/>
      <c r="F925" s="254"/>
      <c r="G925" s="141" t="s">
        <v>91</v>
      </c>
      <c r="H925" s="141">
        <f>'S2'!G56</f>
        <v>0</v>
      </c>
      <c r="I925" s="141">
        <f>'S2'!H56</f>
        <v>0</v>
      </c>
      <c r="J925" s="141">
        <f>'S2'!I56</f>
        <v>0</v>
      </c>
      <c r="K925" s="141">
        <f>'S2'!J56</f>
        <v>0</v>
      </c>
      <c r="L925" s="141">
        <f>'S2'!K56</f>
        <v>0</v>
      </c>
      <c r="M925" s="141">
        <f>'S2'!L56</f>
        <v>0</v>
      </c>
      <c r="N925" s="141">
        <f>'S2'!M56</f>
        <v>0</v>
      </c>
      <c r="O925" s="141">
        <f>'S2'!N56</f>
        <v>0</v>
      </c>
      <c r="P925" s="141" t="str">
        <f>'S2'!P56</f>
        <v/>
      </c>
      <c r="Q925" s="141" t="str">
        <f>'S2'!Q56</f>
        <v/>
      </c>
      <c r="R925" s="141" t="str">
        <f>'S2'!R56</f>
        <v/>
      </c>
      <c r="S925" s="261"/>
      <c r="T925" s="138"/>
      <c r="U925" s="138"/>
      <c r="V925" s="138"/>
      <c r="W925" s="138"/>
      <c r="X925" s="138"/>
      <c r="Y925" s="138"/>
      <c r="Z925" s="138"/>
      <c r="AA925" s="138"/>
      <c r="AB925" s="138"/>
      <c r="AC925" s="138"/>
      <c r="AD925" s="138"/>
      <c r="AE925" s="138"/>
      <c r="AF925" s="138"/>
      <c r="AG925" s="138"/>
      <c r="AH925" s="138"/>
      <c r="AI925" s="138"/>
      <c r="AJ925" s="138"/>
      <c r="AK925" s="138"/>
    </row>
    <row r="926" spans="1:37" s="139" customFormat="1" ht="18" customHeight="1">
      <c r="A926" s="138"/>
      <c r="B926" s="254"/>
      <c r="C926" s="257"/>
      <c r="D926" s="260"/>
      <c r="E926" s="254"/>
      <c r="F926" s="254"/>
      <c r="G926" s="141" t="s">
        <v>18</v>
      </c>
      <c r="H926" s="141" t="str">
        <f>Ave!F56</f>
        <v/>
      </c>
      <c r="I926" s="141" t="str">
        <f>Ave!G56</f>
        <v/>
      </c>
      <c r="J926" s="141" t="str">
        <f>Ave!H56</f>
        <v/>
      </c>
      <c r="K926" s="141" t="str">
        <f>Ave!I56</f>
        <v/>
      </c>
      <c r="L926" s="141" t="str">
        <f>Ave!J56</f>
        <v/>
      </c>
      <c r="M926" s="141" t="str">
        <f>Ave!K56</f>
        <v/>
      </c>
      <c r="N926" s="141" t="str">
        <f>Ave!L56</f>
        <v/>
      </c>
      <c r="O926" s="141" t="str">
        <f>Ave!M56</f>
        <v/>
      </c>
      <c r="P926" s="141" t="str">
        <f>Ave!N56</f>
        <v/>
      </c>
      <c r="Q926" s="141" t="str">
        <f>Ave!O56</f>
        <v/>
      </c>
      <c r="R926" s="141" t="str">
        <f>Ave!P56</f>
        <v/>
      </c>
      <c r="S926" s="261"/>
      <c r="T926" s="138"/>
      <c r="U926" s="138"/>
      <c r="V926" s="138"/>
      <c r="W926" s="138"/>
      <c r="X926" s="138"/>
      <c r="Y926" s="138"/>
      <c r="Z926" s="138"/>
      <c r="AA926" s="138"/>
      <c r="AB926" s="138"/>
      <c r="AC926" s="138"/>
      <c r="AD926" s="138"/>
      <c r="AE926" s="138"/>
      <c r="AF926" s="138"/>
      <c r="AG926" s="138"/>
      <c r="AH926" s="138"/>
      <c r="AI926" s="138"/>
      <c r="AJ926" s="138"/>
      <c r="AK926" s="138"/>
    </row>
    <row r="927" spans="1:37" s="1" customFormat="1" ht="15" customHeight="1"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1"/>
      <c r="T927" s="41"/>
      <c r="U927" s="152"/>
      <c r="V927" s="153"/>
    </row>
    <row r="928" spans="1:37" s="1" customFormat="1" ht="15" customHeight="1">
      <c r="B928" s="242" t="s">
        <v>71</v>
      </c>
      <c r="C928" s="242"/>
      <c r="D928" s="242"/>
      <c r="E928" s="242"/>
      <c r="F928" s="233" t="s">
        <v>72</v>
      </c>
      <c r="G928" s="233"/>
      <c r="H928" s="233"/>
      <c r="I928" s="233"/>
      <c r="J928" s="233"/>
      <c r="K928" s="233"/>
      <c r="L928" s="233"/>
      <c r="M928" s="233"/>
      <c r="N928" s="234" t="s">
        <v>73</v>
      </c>
      <c r="O928" s="234"/>
      <c r="P928" s="234"/>
      <c r="Q928" s="234"/>
      <c r="R928" s="234"/>
      <c r="S928" s="234"/>
      <c r="T928" s="234"/>
      <c r="U928" s="234"/>
      <c r="V928" s="234"/>
    </row>
    <row r="929" spans="1:37" s="1" customFormat="1" ht="15" customHeight="1">
      <c r="B929" s="233" t="s">
        <v>74</v>
      </c>
      <c r="C929" s="233"/>
      <c r="D929" s="233"/>
      <c r="E929" s="233"/>
      <c r="F929" s="233"/>
      <c r="G929" s="233"/>
      <c r="H929" s="233"/>
      <c r="I929" s="233"/>
      <c r="J929" s="233"/>
      <c r="K929" s="233"/>
      <c r="L929" s="233"/>
      <c r="M929" s="233"/>
      <c r="N929" s="49" t="s">
        <v>79</v>
      </c>
      <c r="O929" s="49"/>
      <c r="P929" s="49"/>
      <c r="Q929" s="49"/>
      <c r="R929" s="49"/>
      <c r="S929" s="49"/>
      <c r="T929" s="49"/>
      <c r="U929" s="49"/>
      <c r="V929" s="49"/>
    </row>
    <row r="930" spans="1:37" s="1" customFormat="1" ht="15" customHeight="1">
      <c r="B930" s="233" t="s">
        <v>74</v>
      </c>
      <c r="C930" s="233"/>
      <c r="D930" s="233"/>
      <c r="E930" s="233"/>
      <c r="F930" s="233"/>
      <c r="G930" s="233"/>
      <c r="H930" s="233"/>
      <c r="I930" s="233"/>
      <c r="J930" s="233"/>
      <c r="K930" s="233"/>
      <c r="L930" s="233"/>
      <c r="M930" s="233"/>
      <c r="N930" s="41"/>
      <c r="O930" s="41"/>
      <c r="P930" s="41"/>
      <c r="Q930" s="41"/>
      <c r="R930" s="41"/>
      <c r="S930" s="41"/>
      <c r="T930" s="41"/>
      <c r="U930" s="152"/>
      <c r="V930" s="153"/>
    </row>
    <row r="931" spans="1:37" s="1" customFormat="1" ht="15" customHeight="1"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234" t="s">
        <v>75</v>
      </c>
      <c r="O931" s="234"/>
      <c r="P931" s="234"/>
      <c r="Q931" s="234"/>
      <c r="R931" s="234"/>
      <c r="S931" s="234"/>
      <c r="T931" s="234"/>
      <c r="U931" s="234"/>
      <c r="V931" s="234"/>
    </row>
    <row r="932" spans="1:37" s="1" customFormat="1" ht="15" customHeight="1">
      <c r="B932" s="235" t="s">
        <v>76</v>
      </c>
      <c r="C932" s="235"/>
      <c r="D932" s="235"/>
      <c r="E932" s="235"/>
      <c r="F932" s="235"/>
      <c r="G932" s="235"/>
      <c r="H932" s="235"/>
      <c r="I932" s="235"/>
      <c r="J932" s="235"/>
      <c r="K932" s="235"/>
      <c r="L932" s="235"/>
      <c r="M932" s="235"/>
      <c r="N932" s="41"/>
      <c r="O932" s="41"/>
      <c r="P932" s="41"/>
      <c r="Q932" s="41"/>
      <c r="R932" s="41"/>
      <c r="S932" s="41"/>
      <c r="T932" s="41"/>
      <c r="U932" s="152"/>
      <c r="V932" s="153"/>
    </row>
    <row r="933" spans="1:37" s="1" customFormat="1" ht="15" customHeight="1"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152"/>
      <c r="V933" s="153"/>
    </row>
    <row r="934" spans="1:37" s="1" customFormat="1" ht="15" customHeight="1">
      <c r="B934" s="235" t="s">
        <v>77</v>
      </c>
      <c r="C934" s="235"/>
      <c r="D934" s="235"/>
      <c r="E934" s="235"/>
      <c r="F934" s="235"/>
      <c r="G934" s="235"/>
      <c r="H934" s="235"/>
      <c r="I934" s="235"/>
      <c r="J934" s="235"/>
      <c r="K934" s="235"/>
      <c r="L934" s="235"/>
      <c r="M934" s="235"/>
      <c r="N934" s="41"/>
      <c r="O934" s="41"/>
      <c r="P934" s="41"/>
      <c r="Q934" s="41"/>
      <c r="R934" s="41"/>
      <c r="S934" s="41"/>
      <c r="T934" s="41"/>
      <c r="U934" s="152"/>
      <c r="V934" s="153"/>
    </row>
    <row r="935" spans="1:37" s="1" customFormat="1" ht="15" customHeight="1"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1"/>
      <c r="O935" s="41"/>
      <c r="P935" s="41"/>
      <c r="Q935" s="41"/>
      <c r="R935" s="41"/>
      <c r="S935" s="41"/>
      <c r="T935" s="41"/>
      <c r="U935" s="152"/>
      <c r="V935" s="153"/>
    </row>
    <row r="936" spans="1:37" s="1" customFormat="1" ht="15" customHeight="1"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1"/>
      <c r="O936" s="41"/>
      <c r="P936" s="41"/>
      <c r="Q936" s="41"/>
      <c r="R936" s="41"/>
      <c r="S936" s="41"/>
      <c r="T936" s="41"/>
      <c r="U936" s="152"/>
      <c r="V936" s="153"/>
    </row>
    <row r="937" spans="1:37" s="46" customFormat="1" ht="15" customHeight="1">
      <c r="B937" s="47"/>
      <c r="C937" s="47"/>
      <c r="D937" s="48" t="s">
        <v>20</v>
      </c>
      <c r="E937" s="46" t="s">
        <v>78</v>
      </c>
      <c r="M937" s="46" t="s">
        <v>53</v>
      </c>
      <c r="V937" s="154"/>
    </row>
    <row r="938" spans="1:37" s="46" customFormat="1" ht="15" customHeight="1">
      <c r="B938" s="47"/>
      <c r="C938" s="47"/>
      <c r="D938" s="48"/>
      <c r="E938" s="50"/>
      <c r="F938" s="50"/>
      <c r="G938" s="50"/>
      <c r="H938" s="50" t="s">
        <v>22</v>
      </c>
      <c r="I938" s="50"/>
      <c r="J938" s="50"/>
      <c r="K938" s="46" t="s">
        <v>23</v>
      </c>
      <c r="V938" s="154"/>
    </row>
    <row r="939" spans="1:37" s="140" customFormat="1" ht="18" customHeight="1">
      <c r="B939" s="239" t="s">
        <v>0</v>
      </c>
      <c r="C939" s="137"/>
      <c r="D939" s="239" t="s">
        <v>1</v>
      </c>
      <c r="E939" s="239" t="s">
        <v>2</v>
      </c>
      <c r="F939" s="239" t="s">
        <v>3</v>
      </c>
      <c r="G939" s="239" t="s">
        <v>17</v>
      </c>
      <c r="H939" s="236" t="s">
        <v>4</v>
      </c>
      <c r="I939" s="237"/>
      <c r="J939" s="237"/>
      <c r="K939" s="237"/>
      <c r="L939" s="237"/>
      <c r="M939" s="237"/>
      <c r="N939" s="237"/>
      <c r="O939" s="238"/>
      <c r="P939" s="239" t="s">
        <v>26</v>
      </c>
      <c r="Q939" s="239" t="s">
        <v>18</v>
      </c>
      <c r="R939" s="239" t="s">
        <v>6</v>
      </c>
      <c r="S939" s="241" t="s">
        <v>16</v>
      </c>
      <c r="T939" s="155"/>
      <c r="U939" s="155"/>
      <c r="V939" s="156"/>
    </row>
    <row r="940" spans="1:37" s="140" customFormat="1" ht="18" customHeight="1">
      <c r="B940" s="240"/>
      <c r="C940" s="137"/>
      <c r="D940" s="240"/>
      <c r="E940" s="240"/>
      <c r="F940" s="240"/>
      <c r="G940" s="240"/>
      <c r="H940" s="136" t="s">
        <v>93</v>
      </c>
      <c r="I940" s="136" t="s">
        <v>94</v>
      </c>
      <c r="J940" s="136" t="s">
        <v>95</v>
      </c>
      <c r="K940" s="136" t="s">
        <v>10</v>
      </c>
      <c r="L940" s="136" t="s">
        <v>80</v>
      </c>
      <c r="M940" s="136" t="s">
        <v>96</v>
      </c>
      <c r="N940" s="136" t="s">
        <v>12</v>
      </c>
      <c r="O940" s="136" t="s">
        <v>11</v>
      </c>
      <c r="P940" s="240"/>
      <c r="Q940" s="240"/>
      <c r="R940" s="240"/>
      <c r="S940" s="241"/>
      <c r="T940" s="155"/>
      <c r="U940" s="155"/>
      <c r="V940" s="156"/>
    </row>
    <row r="941" spans="1:37" s="139" customFormat="1" ht="18" customHeight="1">
      <c r="A941" s="138"/>
      <c r="B941" s="254">
        <v>53</v>
      </c>
      <c r="C941" s="255">
        <f>'S1'!C63</f>
        <v>59</v>
      </c>
      <c r="D941" s="258">
        <f>Ave!C57</f>
        <v>0</v>
      </c>
      <c r="E941" s="254">
        <f>'S1'!E57</f>
        <v>0</v>
      </c>
      <c r="F941" s="254">
        <f>'S1'!F57</f>
        <v>0</v>
      </c>
      <c r="G941" s="141" t="s">
        <v>90</v>
      </c>
      <c r="H941" s="141">
        <f>'S1'!G57</f>
        <v>0</v>
      </c>
      <c r="I941" s="141">
        <f>'S1'!H57</f>
        <v>0</v>
      </c>
      <c r="J941" s="141">
        <f>'S1'!I57</f>
        <v>0</v>
      </c>
      <c r="K941" s="141">
        <f>'S1'!J57</f>
        <v>0</v>
      </c>
      <c r="L941" s="141">
        <f>'S1'!K57</f>
        <v>0</v>
      </c>
      <c r="M941" s="141">
        <f>'S1'!L57</f>
        <v>0</v>
      </c>
      <c r="N941" s="141">
        <f>'S1'!M57</f>
        <v>0</v>
      </c>
      <c r="O941" s="141">
        <f>'S1'!N57</f>
        <v>0</v>
      </c>
      <c r="P941" s="141" t="str">
        <f>'S1'!P57</f>
        <v/>
      </c>
      <c r="Q941" s="141" t="str">
        <f>'S1'!Q57</f>
        <v/>
      </c>
      <c r="R941" s="141" t="str">
        <f>'S1'!R57</f>
        <v/>
      </c>
      <c r="S941" s="261" t="str">
        <f>Ave!Q57</f>
        <v>-</v>
      </c>
      <c r="T941" s="138"/>
      <c r="U941" s="138"/>
      <c r="V941" s="138"/>
      <c r="W941" s="138"/>
      <c r="X941" s="138"/>
      <c r="Y941" s="138"/>
      <c r="Z941" s="138"/>
      <c r="AA941" s="138"/>
      <c r="AB941" s="138"/>
      <c r="AC941" s="138"/>
      <c r="AD941" s="138"/>
      <c r="AE941" s="138"/>
      <c r="AF941" s="138"/>
      <c r="AG941" s="138"/>
      <c r="AH941" s="138"/>
      <c r="AI941" s="138"/>
      <c r="AJ941" s="138"/>
      <c r="AK941" s="138"/>
    </row>
    <row r="942" spans="1:37" s="139" customFormat="1" ht="18" customHeight="1">
      <c r="A942" s="138"/>
      <c r="B942" s="254"/>
      <c r="C942" s="256"/>
      <c r="D942" s="259"/>
      <c r="E942" s="254"/>
      <c r="F942" s="254"/>
      <c r="G942" s="141" t="s">
        <v>91</v>
      </c>
      <c r="H942" s="141">
        <f>'S2'!G57</f>
        <v>0</v>
      </c>
      <c r="I942" s="141">
        <f>'S2'!H57</f>
        <v>0</v>
      </c>
      <c r="J942" s="141">
        <f>'S2'!I57</f>
        <v>0</v>
      </c>
      <c r="K942" s="141">
        <f>'S2'!J57</f>
        <v>0</v>
      </c>
      <c r="L942" s="141">
        <f>'S2'!K57</f>
        <v>0</v>
      </c>
      <c r="M942" s="141">
        <f>'S2'!L57</f>
        <v>0</v>
      </c>
      <c r="N942" s="141">
        <f>'S2'!M57</f>
        <v>0</v>
      </c>
      <c r="O942" s="141">
        <f>'S2'!N57</f>
        <v>0</v>
      </c>
      <c r="P942" s="141" t="str">
        <f>'S2'!P57</f>
        <v/>
      </c>
      <c r="Q942" s="141" t="str">
        <f>'S2'!Q57</f>
        <v/>
      </c>
      <c r="R942" s="141" t="str">
        <f>'S2'!R57</f>
        <v/>
      </c>
      <c r="S942" s="261"/>
      <c r="T942" s="138"/>
      <c r="U942" s="138"/>
      <c r="V942" s="138"/>
      <c r="W942" s="138"/>
      <c r="X942" s="138"/>
      <c r="Y942" s="138"/>
      <c r="Z942" s="138"/>
      <c r="AA942" s="138"/>
      <c r="AB942" s="138"/>
      <c r="AC942" s="138"/>
      <c r="AD942" s="138"/>
      <c r="AE942" s="138"/>
      <c r="AF942" s="138"/>
      <c r="AG942" s="138"/>
      <c r="AH942" s="138"/>
      <c r="AI942" s="138"/>
      <c r="AJ942" s="138"/>
      <c r="AK942" s="138"/>
    </row>
    <row r="943" spans="1:37" s="139" customFormat="1" ht="18" customHeight="1">
      <c r="A943" s="138"/>
      <c r="B943" s="254"/>
      <c r="C943" s="257"/>
      <c r="D943" s="260"/>
      <c r="E943" s="254"/>
      <c r="F943" s="254"/>
      <c r="G943" s="141" t="s">
        <v>18</v>
      </c>
      <c r="H943" s="141" t="str">
        <f>Ave!F57</f>
        <v/>
      </c>
      <c r="I943" s="141" t="str">
        <f>Ave!G57</f>
        <v/>
      </c>
      <c r="J943" s="141" t="str">
        <f>Ave!H57</f>
        <v/>
      </c>
      <c r="K943" s="141" t="str">
        <f>Ave!I57</f>
        <v/>
      </c>
      <c r="L943" s="141" t="str">
        <f>Ave!J57</f>
        <v/>
      </c>
      <c r="M943" s="141" t="str">
        <f>Ave!K57</f>
        <v/>
      </c>
      <c r="N943" s="141" t="str">
        <f>Ave!L57</f>
        <v/>
      </c>
      <c r="O943" s="141" t="str">
        <f>Ave!M57</f>
        <v/>
      </c>
      <c r="P943" s="141" t="str">
        <f>Ave!N57</f>
        <v/>
      </c>
      <c r="Q943" s="141" t="str">
        <f>Ave!O57</f>
        <v/>
      </c>
      <c r="R943" s="141" t="str">
        <f>Ave!P57</f>
        <v/>
      </c>
      <c r="S943" s="261"/>
      <c r="T943" s="138"/>
      <c r="U943" s="138"/>
      <c r="V943" s="138"/>
      <c r="W943" s="138"/>
      <c r="X943" s="138"/>
      <c r="Y943" s="138"/>
      <c r="Z943" s="138"/>
      <c r="AA943" s="138"/>
      <c r="AB943" s="138"/>
      <c r="AC943" s="138"/>
      <c r="AD943" s="138"/>
      <c r="AE943" s="138"/>
      <c r="AF943" s="138"/>
      <c r="AG943" s="138"/>
      <c r="AH943" s="138"/>
      <c r="AI943" s="138"/>
      <c r="AJ943" s="138"/>
      <c r="AK943" s="138"/>
    </row>
    <row r="944" spans="1:37" s="1" customFormat="1" ht="15" customHeight="1"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1"/>
      <c r="T944" s="41"/>
      <c r="U944" s="152"/>
      <c r="V944" s="153"/>
    </row>
    <row r="945" spans="1:37" s="1" customFormat="1" ht="15" customHeight="1">
      <c r="B945" s="242" t="s">
        <v>71</v>
      </c>
      <c r="C945" s="242"/>
      <c r="D945" s="242"/>
      <c r="E945" s="242"/>
      <c r="F945" s="233" t="s">
        <v>72</v>
      </c>
      <c r="G945" s="233"/>
      <c r="H945" s="233"/>
      <c r="I945" s="233"/>
      <c r="J945" s="233"/>
      <c r="K945" s="233"/>
      <c r="L945" s="233"/>
      <c r="M945" s="233"/>
      <c r="N945" s="234" t="s">
        <v>73</v>
      </c>
      <c r="O945" s="234"/>
      <c r="P945" s="234"/>
      <c r="Q945" s="234"/>
      <c r="R945" s="234"/>
      <c r="S945" s="234"/>
      <c r="T945" s="234"/>
      <c r="U945" s="234"/>
      <c r="V945" s="234"/>
    </row>
    <row r="946" spans="1:37" s="1" customFormat="1" ht="15" customHeight="1">
      <c r="B946" s="233" t="s">
        <v>74</v>
      </c>
      <c r="C946" s="233"/>
      <c r="D946" s="233"/>
      <c r="E946" s="233"/>
      <c r="F946" s="233"/>
      <c r="G946" s="233"/>
      <c r="H946" s="233"/>
      <c r="I946" s="233"/>
      <c r="J946" s="233"/>
      <c r="K946" s="233"/>
      <c r="L946" s="233"/>
      <c r="M946" s="233"/>
      <c r="N946" s="49" t="s">
        <v>79</v>
      </c>
      <c r="O946" s="49"/>
      <c r="P946" s="49"/>
      <c r="Q946" s="49"/>
      <c r="R946" s="49"/>
      <c r="S946" s="49"/>
      <c r="T946" s="49"/>
      <c r="U946" s="49"/>
      <c r="V946" s="49"/>
    </row>
    <row r="947" spans="1:37" s="1" customFormat="1" ht="15" customHeight="1">
      <c r="B947" s="233" t="s">
        <v>74</v>
      </c>
      <c r="C947" s="233"/>
      <c r="D947" s="233"/>
      <c r="E947" s="233"/>
      <c r="F947" s="233"/>
      <c r="G947" s="233"/>
      <c r="H947" s="233"/>
      <c r="I947" s="233"/>
      <c r="J947" s="233"/>
      <c r="K947" s="233"/>
      <c r="L947" s="233"/>
      <c r="M947" s="233"/>
      <c r="N947" s="41"/>
      <c r="O947" s="41"/>
      <c r="P947" s="41"/>
      <c r="Q947" s="41"/>
      <c r="R947" s="41"/>
      <c r="S947" s="41"/>
      <c r="T947" s="41"/>
      <c r="U947" s="152"/>
      <c r="V947" s="153"/>
    </row>
    <row r="948" spans="1:37" s="1" customFormat="1" ht="15" customHeight="1"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234" t="s">
        <v>75</v>
      </c>
      <c r="O948" s="234"/>
      <c r="P948" s="234"/>
      <c r="Q948" s="234"/>
      <c r="R948" s="234"/>
      <c r="S948" s="234"/>
      <c r="T948" s="234"/>
      <c r="U948" s="234"/>
      <c r="V948" s="234"/>
    </row>
    <row r="949" spans="1:37" s="1" customFormat="1" ht="15" customHeight="1">
      <c r="B949" s="235" t="s">
        <v>76</v>
      </c>
      <c r="C949" s="235"/>
      <c r="D949" s="235"/>
      <c r="E949" s="235"/>
      <c r="F949" s="235"/>
      <c r="G949" s="235"/>
      <c r="H949" s="235"/>
      <c r="I949" s="235"/>
      <c r="J949" s="235"/>
      <c r="K949" s="235"/>
      <c r="L949" s="235"/>
      <c r="M949" s="235"/>
      <c r="N949" s="41"/>
      <c r="O949" s="41"/>
      <c r="P949" s="41"/>
      <c r="Q949" s="41"/>
      <c r="R949" s="41"/>
      <c r="S949" s="41"/>
      <c r="T949" s="41"/>
      <c r="U949" s="152"/>
      <c r="V949" s="153"/>
    </row>
    <row r="950" spans="1:37" s="1" customFormat="1" ht="15" customHeight="1"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152"/>
      <c r="V950" s="153"/>
    </row>
    <row r="951" spans="1:37" s="1" customFormat="1" ht="15" customHeight="1">
      <c r="B951" s="235" t="s">
        <v>77</v>
      </c>
      <c r="C951" s="235"/>
      <c r="D951" s="235"/>
      <c r="E951" s="235"/>
      <c r="F951" s="235"/>
      <c r="G951" s="235"/>
      <c r="H951" s="235"/>
      <c r="I951" s="235"/>
      <c r="J951" s="235"/>
      <c r="K951" s="235"/>
      <c r="L951" s="235"/>
      <c r="M951" s="235"/>
      <c r="N951" s="41"/>
      <c r="O951" s="41"/>
      <c r="P951" s="41"/>
      <c r="Q951" s="41"/>
      <c r="R951" s="41"/>
      <c r="S951" s="41"/>
      <c r="T951" s="41"/>
      <c r="U951" s="152"/>
      <c r="V951" s="153"/>
    </row>
    <row r="952" spans="1:37" s="1" customFormat="1" ht="15" customHeight="1"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1"/>
      <c r="O952" s="41"/>
      <c r="P952" s="41"/>
      <c r="Q952" s="41"/>
      <c r="R952" s="41"/>
      <c r="S952" s="41"/>
      <c r="T952" s="41"/>
      <c r="U952" s="152"/>
      <c r="V952" s="153"/>
    </row>
    <row r="953" spans="1:37" s="1" customFormat="1" ht="15" customHeight="1"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1"/>
      <c r="O953" s="41"/>
      <c r="P953" s="41"/>
      <c r="Q953" s="41"/>
      <c r="R953" s="41"/>
      <c r="S953" s="41"/>
      <c r="T953" s="41"/>
      <c r="U953" s="152"/>
      <c r="V953" s="153"/>
    </row>
    <row r="954" spans="1:37" s="1" customFormat="1" ht="15" customHeight="1"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1"/>
      <c r="O954" s="41"/>
      <c r="P954" s="41"/>
      <c r="Q954" s="41"/>
      <c r="R954" s="41"/>
      <c r="S954" s="41"/>
      <c r="T954" s="41"/>
      <c r="U954" s="152"/>
      <c r="V954" s="153"/>
    </row>
    <row r="955" spans="1:37" s="1" customFormat="1" ht="15" customHeight="1"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1"/>
      <c r="O955" s="41"/>
      <c r="P955" s="41"/>
      <c r="Q955" s="41"/>
      <c r="R955" s="41"/>
      <c r="S955" s="41"/>
      <c r="T955" s="41"/>
      <c r="U955" s="152"/>
      <c r="V955" s="153"/>
    </row>
    <row r="956" spans="1:37" s="46" customFormat="1" ht="15" customHeight="1">
      <c r="B956" s="47"/>
      <c r="C956" s="47"/>
      <c r="D956" s="48" t="s">
        <v>20</v>
      </c>
      <c r="E956" s="46" t="s">
        <v>78</v>
      </c>
      <c r="M956" s="46" t="s">
        <v>53</v>
      </c>
      <c r="V956" s="154"/>
    </row>
    <row r="957" spans="1:37" s="46" customFormat="1" ht="15" customHeight="1">
      <c r="B957" s="47"/>
      <c r="C957" s="47"/>
      <c r="D957" s="48"/>
      <c r="E957" s="50"/>
      <c r="F957" s="50"/>
      <c r="G957" s="50"/>
      <c r="H957" s="50" t="s">
        <v>22</v>
      </c>
      <c r="I957" s="50"/>
      <c r="J957" s="50"/>
      <c r="K957" s="46" t="s">
        <v>23</v>
      </c>
      <c r="V957" s="154"/>
    </row>
    <row r="958" spans="1:37" s="140" customFormat="1" ht="18" customHeight="1">
      <c r="B958" s="239" t="s">
        <v>0</v>
      </c>
      <c r="C958" s="137"/>
      <c r="D958" s="239" t="s">
        <v>1</v>
      </c>
      <c r="E958" s="239" t="s">
        <v>2</v>
      </c>
      <c r="F958" s="239" t="s">
        <v>3</v>
      </c>
      <c r="G958" s="239" t="s">
        <v>17</v>
      </c>
      <c r="H958" s="236" t="s">
        <v>4</v>
      </c>
      <c r="I958" s="237"/>
      <c r="J958" s="237"/>
      <c r="K958" s="237"/>
      <c r="L958" s="237"/>
      <c r="M958" s="237"/>
      <c r="N958" s="237"/>
      <c r="O958" s="238"/>
      <c r="P958" s="239" t="s">
        <v>26</v>
      </c>
      <c r="Q958" s="239" t="s">
        <v>18</v>
      </c>
      <c r="R958" s="239" t="s">
        <v>6</v>
      </c>
      <c r="S958" s="241" t="s">
        <v>16</v>
      </c>
      <c r="T958" s="155"/>
      <c r="U958" s="155"/>
      <c r="V958" s="156"/>
    </row>
    <row r="959" spans="1:37" s="140" customFormat="1" ht="18" customHeight="1">
      <c r="B959" s="240"/>
      <c r="C959" s="137"/>
      <c r="D959" s="240"/>
      <c r="E959" s="240"/>
      <c r="F959" s="240"/>
      <c r="G959" s="240"/>
      <c r="H959" s="136" t="s">
        <v>93</v>
      </c>
      <c r="I959" s="136" t="s">
        <v>94</v>
      </c>
      <c r="J959" s="136" t="s">
        <v>95</v>
      </c>
      <c r="K959" s="136" t="s">
        <v>10</v>
      </c>
      <c r="L959" s="136" t="s">
        <v>80</v>
      </c>
      <c r="M959" s="136" t="s">
        <v>96</v>
      </c>
      <c r="N959" s="136" t="s">
        <v>12</v>
      </c>
      <c r="O959" s="136" t="s">
        <v>11</v>
      </c>
      <c r="P959" s="240"/>
      <c r="Q959" s="240"/>
      <c r="R959" s="240"/>
      <c r="S959" s="241"/>
      <c r="T959" s="155"/>
      <c r="U959" s="155"/>
      <c r="V959" s="156"/>
    </row>
    <row r="960" spans="1:37" s="139" customFormat="1" ht="18" customHeight="1">
      <c r="A960" s="138"/>
      <c r="B960" s="254">
        <v>54</v>
      </c>
      <c r="C960" s="255">
        <f>'S1'!C64</f>
        <v>60</v>
      </c>
      <c r="D960" s="258">
        <f>Ave!C58</f>
        <v>0</v>
      </c>
      <c r="E960" s="254">
        <f>'S1'!E58</f>
        <v>0</v>
      </c>
      <c r="F960" s="254">
        <f>'S1'!F58</f>
        <v>0</v>
      </c>
      <c r="G960" s="141" t="s">
        <v>90</v>
      </c>
      <c r="H960" s="141">
        <f>'S1'!G58</f>
        <v>0</v>
      </c>
      <c r="I960" s="141">
        <f>'S1'!H58</f>
        <v>0</v>
      </c>
      <c r="J960" s="141">
        <f>'S1'!I58</f>
        <v>0</v>
      </c>
      <c r="K960" s="141">
        <f>'S1'!J58</f>
        <v>0</v>
      </c>
      <c r="L960" s="141">
        <f>'S1'!K58</f>
        <v>0</v>
      </c>
      <c r="M960" s="141">
        <f>'S1'!L58</f>
        <v>0</v>
      </c>
      <c r="N960" s="141">
        <f>'S1'!M58</f>
        <v>0</v>
      </c>
      <c r="O960" s="141">
        <f>'S1'!N58</f>
        <v>0</v>
      </c>
      <c r="P960" s="141" t="str">
        <f>'S1'!P58</f>
        <v/>
      </c>
      <c r="Q960" s="141" t="str">
        <f>'S1'!Q58</f>
        <v/>
      </c>
      <c r="R960" s="141" t="str">
        <f>'S1'!R58</f>
        <v/>
      </c>
      <c r="S960" s="261" t="str">
        <f>Ave!Q58</f>
        <v>-</v>
      </c>
      <c r="T960" s="138"/>
      <c r="U960" s="138"/>
      <c r="V960" s="138"/>
      <c r="W960" s="138"/>
      <c r="X960" s="138"/>
      <c r="Y960" s="138"/>
      <c r="Z960" s="138"/>
      <c r="AA960" s="138"/>
      <c r="AB960" s="138"/>
      <c r="AC960" s="138"/>
      <c r="AD960" s="138"/>
      <c r="AE960" s="138"/>
      <c r="AF960" s="138"/>
      <c r="AG960" s="138"/>
      <c r="AH960" s="138"/>
      <c r="AI960" s="138"/>
      <c r="AJ960" s="138"/>
      <c r="AK960" s="138"/>
    </row>
    <row r="961" spans="1:37" s="139" customFormat="1" ht="18" customHeight="1">
      <c r="A961" s="138"/>
      <c r="B961" s="254"/>
      <c r="C961" s="256"/>
      <c r="D961" s="259"/>
      <c r="E961" s="254"/>
      <c r="F961" s="254"/>
      <c r="G961" s="141" t="s">
        <v>91</v>
      </c>
      <c r="H961" s="141">
        <f>'S2'!G58</f>
        <v>0</v>
      </c>
      <c r="I961" s="141">
        <f>'S2'!H58</f>
        <v>0</v>
      </c>
      <c r="J961" s="141">
        <f>'S2'!I58</f>
        <v>0</v>
      </c>
      <c r="K961" s="141">
        <f>'S2'!J58</f>
        <v>0</v>
      </c>
      <c r="L961" s="141">
        <f>'S2'!K58</f>
        <v>0</v>
      </c>
      <c r="M961" s="141">
        <f>'S2'!L58</f>
        <v>0</v>
      </c>
      <c r="N961" s="141">
        <f>'S2'!M58</f>
        <v>0</v>
      </c>
      <c r="O961" s="141">
        <f>'S2'!N58</f>
        <v>0</v>
      </c>
      <c r="P961" s="141" t="str">
        <f>'S2'!P58</f>
        <v/>
      </c>
      <c r="Q961" s="141" t="str">
        <f>'S2'!Q58</f>
        <v/>
      </c>
      <c r="R961" s="141" t="str">
        <f>'S2'!R58</f>
        <v/>
      </c>
      <c r="S961" s="261"/>
      <c r="T961" s="138"/>
      <c r="U961" s="138"/>
      <c r="V961" s="138"/>
      <c r="W961" s="138"/>
      <c r="X961" s="138"/>
      <c r="Y961" s="138"/>
      <c r="Z961" s="138"/>
      <c r="AA961" s="138"/>
      <c r="AB961" s="138"/>
      <c r="AC961" s="138"/>
      <c r="AD961" s="138"/>
      <c r="AE961" s="138"/>
      <c r="AF961" s="138"/>
      <c r="AG961" s="138"/>
      <c r="AH961" s="138"/>
      <c r="AI961" s="138"/>
      <c r="AJ961" s="138"/>
      <c r="AK961" s="138"/>
    </row>
    <row r="962" spans="1:37" s="139" customFormat="1" ht="18" customHeight="1">
      <c r="A962" s="138"/>
      <c r="B962" s="254"/>
      <c r="C962" s="257"/>
      <c r="D962" s="260"/>
      <c r="E962" s="254"/>
      <c r="F962" s="254"/>
      <c r="G962" s="141" t="s">
        <v>18</v>
      </c>
      <c r="H962" s="141" t="str">
        <f>Ave!F58</f>
        <v/>
      </c>
      <c r="I962" s="141" t="str">
        <f>Ave!G58</f>
        <v/>
      </c>
      <c r="J962" s="141" t="str">
        <f>Ave!H58</f>
        <v/>
      </c>
      <c r="K962" s="141" t="str">
        <f>Ave!I58</f>
        <v/>
      </c>
      <c r="L962" s="141" t="str">
        <f>Ave!J58</f>
        <v/>
      </c>
      <c r="M962" s="141" t="str">
        <f>Ave!K58</f>
        <v/>
      </c>
      <c r="N962" s="141" t="str">
        <f>Ave!L58</f>
        <v/>
      </c>
      <c r="O962" s="141" t="str">
        <f>Ave!M58</f>
        <v/>
      </c>
      <c r="P962" s="141" t="str">
        <f>Ave!N58</f>
        <v/>
      </c>
      <c r="Q962" s="141" t="str">
        <f>Ave!O58</f>
        <v/>
      </c>
      <c r="R962" s="141" t="str">
        <f>Ave!P58</f>
        <v/>
      </c>
      <c r="S962" s="261"/>
      <c r="T962" s="138"/>
      <c r="U962" s="138"/>
      <c r="V962" s="138"/>
      <c r="W962" s="138"/>
      <c r="X962" s="138"/>
      <c r="Y962" s="138"/>
      <c r="Z962" s="138"/>
      <c r="AA962" s="138"/>
      <c r="AB962" s="138"/>
      <c r="AC962" s="138"/>
      <c r="AD962" s="138"/>
      <c r="AE962" s="138"/>
      <c r="AF962" s="138"/>
      <c r="AG962" s="138"/>
      <c r="AH962" s="138"/>
      <c r="AI962" s="138"/>
      <c r="AJ962" s="138"/>
      <c r="AK962" s="138"/>
    </row>
    <row r="963" spans="1:37" s="1" customFormat="1" ht="15" customHeight="1"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1"/>
      <c r="T963" s="41"/>
      <c r="U963" s="152"/>
      <c r="V963" s="153"/>
    </row>
    <row r="964" spans="1:37" s="1" customFormat="1" ht="15" customHeight="1">
      <c r="B964" s="242" t="s">
        <v>71</v>
      </c>
      <c r="C964" s="242"/>
      <c r="D964" s="242"/>
      <c r="E964" s="242"/>
      <c r="F964" s="233" t="s">
        <v>72</v>
      </c>
      <c r="G964" s="233"/>
      <c r="H964" s="233"/>
      <c r="I964" s="233"/>
      <c r="J964" s="233"/>
      <c r="K964" s="233"/>
      <c r="L964" s="233"/>
      <c r="M964" s="233"/>
      <c r="N964" s="234" t="s">
        <v>73</v>
      </c>
      <c r="O964" s="234"/>
      <c r="P964" s="234"/>
      <c r="Q964" s="234"/>
      <c r="R964" s="234"/>
      <c r="S964" s="234"/>
      <c r="T964" s="234"/>
      <c r="U964" s="234"/>
      <c r="V964" s="234"/>
    </row>
    <row r="965" spans="1:37" s="1" customFormat="1" ht="15" customHeight="1">
      <c r="B965" s="233" t="s">
        <v>74</v>
      </c>
      <c r="C965" s="233"/>
      <c r="D965" s="233"/>
      <c r="E965" s="233"/>
      <c r="F965" s="233"/>
      <c r="G965" s="233"/>
      <c r="H965" s="233"/>
      <c r="I965" s="233"/>
      <c r="J965" s="233"/>
      <c r="K965" s="233"/>
      <c r="L965" s="233"/>
      <c r="M965" s="233"/>
      <c r="N965" s="49" t="s">
        <v>79</v>
      </c>
      <c r="O965" s="49"/>
      <c r="P965" s="49"/>
      <c r="Q965" s="49"/>
      <c r="R965" s="49"/>
      <c r="S965" s="49"/>
      <c r="T965" s="49"/>
      <c r="U965" s="49"/>
      <c r="V965" s="49"/>
    </row>
    <row r="966" spans="1:37" s="1" customFormat="1" ht="15" customHeight="1">
      <c r="B966" s="233" t="s">
        <v>74</v>
      </c>
      <c r="C966" s="233"/>
      <c r="D966" s="233"/>
      <c r="E966" s="233"/>
      <c r="F966" s="233"/>
      <c r="G966" s="233"/>
      <c r="H966" s="233"/>
      <c r="I966" s="233"/>
      <c r="J966" s="233"/>
      <c r="K966" s="233"/>
      <c r="L966" s="233"/>
      <c r="M966" s="233"/>
      <c r="N966" s="41"/>
      <c r="O966" s="41"/>
      <c r="P966" s="41"/>
      <c r="Q966" s="41"/>
      <c r="R966" s="41"/>
      <c r="S966" s="41"/>
      <c r="T966" s="41"/>
      <c r="U966" s="152"/>
      <c r="V966" s="153"/>
    </row>
    <row r="967" spans="1:37" s="1" customFormat="1" ht="15" customHeight="1"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234" t="s">
        <v>75</v>
      </c>
      <c r="O967" s="234"/>
      <c r="P967" s="234"/>
      <c r="Q967" s="234"/>
      <c r="R967" s="234"/>
      <c r="S967" s="234"/>
      <c r="T967" s="234"/>
      <c r="U967" s="234"/>
      <c r="V967" s="234"/>
    </row>
    <row r="968" spans="1:37" s="1" customFormat="1" ht="15" customHeight="1">
      <c r="B968" s="235" t="s">
        <v>76</v>
      </c>
      <c r="C968" s="235"/>
      <c r="D968" s="235"/>
      <c r="E968" s="235"/>
      <c r="F968" s="235"/>
      <c r="G968" s="235"/>
      <c r="H968" s="235"/>
      <c r="I968" s="235"/>
      <c r="J968" s="235"/>
      <c r="K968" s="235"/>
      <c r="L968" s="235"/>
      <c r="M968" s="235"/>
      <c r="N968" s="41"/>
      <c r="O968" s="41"/>
      <c r="P968" s="41"/>
      <c r="Q968" s="41"/>
      <c r="R968" s="41"/>
      <c r="S968" s="41"/>
      <c r="T968" s="41"/>
      <c r="U968" s="152"/>
      <c r="V968" s="153"/>
    </row>
    <row r="969" spans="1:37" s="1" customFormat="1" ht="15" customHeight="1"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152"/>
      <c r="V969" s="153"/>
    </row>
    <row r="970" spans="1:37" s="1" customFormat="1" ht="15" customHeight="1">
      <c r="B970" s="235" t="s">
        <v>77</v>
      </c>
      <c r="C970" s="235"/>
      <c r="D970" s="235"/>
      <c r="E970" s="235"/>
      <c r="F970" s="235"/>
      <c r="G970" s="235"/>
      <c r="H970" s="235"/>
      <c r="I970" s="235"/>
      <c r="J970" s="235"/>
      <c r="K970" s="235"/>
      <c r="L970" s="235"/>
      <c r="M970" s="235"/>
      <c r="N970" s="41"/>
      <c r="O970" s="41"/>
      <c r="P970" s="41"/>
      <c r="Q970" s="41"/>
      <c r="R970" s="41"/>
      <c r="S970" s="41"/>
      <c r="T970" s="41"/>
      <c r="U970" s="152"/>
      <c r="V970" s="153"/>
    </row>
    <row r="971" spans="1:37" s="1" customFormat="1" ht="15" customHeight="1"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1"/>
      <c r="O971" s="41"/>
      <c r="P971" s="41"/>
      <c r="Q971" s="41"/>
      <c r="R971" s="41"/>
      <c r="S971" s="41"/>
      <c r="T971" s="41"/>
      <c r="U971" s="152"/>
      <c r="V971" s="153"/>
    </row>
    <row r="972" spans="1:37" s="1" customFormat="1" ht="15" customHeight="1"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1"/>
      <c r="O972" s="41"/>
      <c r="P972" s="41"/>
      <c r="Q972" s="41"/>
      <c r="R972" s="41"/>
      <c r="S972" s="41"/>
      <c r="T972" s="41"/>
      <c r="U972" s="152"/>
      <c r="V972" s="153"/>
    </row>
    <row r="973" spans="1:37" s="46" customFormat="1" ht="15" customHeight="1">
      <c r="B973" s="47"/>
      <c r="C973" s="47"/>
      <c r="D973" s="48" t="s">
        <v>20</v>
      </c>
      <c r="E973" s="46" t="s">
        <v>78</v>
      </c>
      <c r="M973" s="46" t="s">
        <v>53</v>
      </c>
      <c r="V973" s="154"/>
    </row>
    <row r="974" spans="1:37" s="46" customFormat="1" ht="15" customHeight="1">
      <c r="B974" s="47"/>
      <c r="C974" s="47"/>
      <c r="D974" s="48"/>
      <c r="E974" s="50"/>
      <c r="F974" s="50"/>
      <c r="G974" s="50"/>
      <c r="H974" s="50" t="s">
        <v>22</v>
      </c>
      <c r="I974" s="50"/>
      <c r="J974" s="50"/>
      <c r="K974" s="46" t="s">
        <v>23</v>
      </c>
      <c r="V974" s="154"/>
    </row>
    <row r="975" spans="1:37" s="140" customFormat="1" ht="18" customHeight="1">
      <c r="B975" s="239" t="s">
        <v>0</v>
      </c>
      <c r="C975" s="137"/>
      <c r="D975" s="239" t="s">
        <v>1</v>
      </c>
      <c r="E975" s="239" t="s">
        <v>2</v>
      </c>
      <c r="F975" s="239" t="s">
        <v>3</v>
      </c>
      <c r="G975" s="239" t="s">
        <v>17</v>
      </c>
      <c r="H975" s="236" t="s">
        <v>4</v>
      </c>
      <c r="I975" s="237"/>
      <c r="J975" s="237"/>
      <c r="K975" s="237"/>
      <c r="L975" s="237"/>
      <c r="M975" s="237"/>
      <c r="N975" s="237"/>
      <c r="O975" s="238"/>
      <c r="P975" s="239" t="s">
        <v>26</v>
      </c>
      <c r="Q975" s="239" t="s">
        <v>18</v>
      </c>
      <c r="R975" s="239" t="s">
        <v>6</v>
      </c>
      <c r="S975" s="241" t="s">
        <v>16</v>
      </c>
      <c r="T975" s="155"/>
      <c r="U975" s="155"/>
      <c r="V975" s="156"/>
    </row>
    <row r="976" spans="1:37" s="140" customFormat="1" ht="18" customHeight="1">
      <c r="B976" s="240"/>
      <c r="C976" s="137"/>
      <c r="D976" s="240"/>
      <c r="E976" s="240"/>
      <c r="F976" s="240"/>
      <c r="G976" s="240"/>
      <c r="H976" s="136" t="s">
        <v>93</v>
      </c>
      <c r="I976" s="136" t="s">
        <v>94</v>
      </c>
      <c r="J976" s="136" t="s">
        <v>95</v>
      </c>
      <c r="K976" s="136" t="s">
        <v>10</v>
      </c>
      <c r="L976" s="136" t="s">
        <v>80</v>
      </c>
      <c r="M976" s="136" t="s">
        <v>96</v>
      </c>
      <c r="N976" s="136" t="s">
        <v>12</v>
      </c>
      <c r="O976" s="136" t="s">
        <v>11</v>
      </c>
      <c r="P976" s="240"/>
      <c r="Q976" s="240"/>
      <c r="R976" s="240"/>
      <c r="S976" s="241"/>
      <c r="T976" s="155"/>
      <c r="U976" s="155"/>
      <c r="V976" s="156"/>
    </row>
    <row r="977" spans="2:22" s="144" customFormat="1" ht="18" customHeight="1">
      <c r="B977" s="247">
        <v>55</v>
      </c>
      <c r="C977" s="146"/>
      <c r="D977" s="250">
        <f>Ave!C59</f>
        <v>0</v>
      </c>
      <c r="E977" s="250">
        <f>'S1'!E59</f>
        <v>0</v>
      </c>
      <c r="F977" s="247">
        <f>'S1'!F59</f>
        <v>0</v>
      </c>
      <c r="G977" s="141" t="s">
        <v>90</v>
      </c>
      <c r="H977" s="143">
        <f>'S1'!G59</f>
        <v>0</v>
      </c>
      <c r="I977" s="143">
        <f>'S1'!G59</f>
        <v>0</v>
      </c>
      <c r="J977" s="143">
        <f>'S1'!I59</f>
        <v>0</v>
      </c>
      <c r="K977" s="143">
        <f>'S1'!J59</f>
        <v>0</v>
      </c>
      <c r="L977" s="143">
        <f>'S1'!K59</f>
        <v>0</v>
      </c>
      <c r="M977" s="143">
        <f>'S1'!L59</f>
        <v>0</v>
      </c>
      <c r="N977" s="143">
        <f>'S1'!M59</f>
        <v>0</v>
      </c>
      <c r="O977" s="143">
        <f>'S1'!N59</f>
        <v>0</v>
      </c>
      <c r="P977" s="143" t="str">
        <f>'S1'!P59</f>
        <v/>
      </c>
      <c r="Q977" s="143" t="str">
        <f>'S1'!Q59</f>
        <v/>
      </c>
      <c r="R977" s="143" t="str">
        <f>'S1'!R59</f>
        <v/>
      </c>
      <c r="S977" s="253" t="str">
        <f>Ave!Q59</f>
        <v>-</v>
      </c>
      <c r="T977" s="157"/>
      <c r="U977" s="157"/>
      <c r="V977" s="153"/>
    </row>
    <row r="978" spans="2:22" s="138" customFormat="1" ht="18" customHeight="1">
      <c r="B978" s="248"/>
      <c r="C978" s="147"/>
      <c r="D978" s="251"/>
      <c r="E978" s="251"/>
      <c r="F978" s="251"/>
      <c r="G978" s="141" t="s">
        <v>91</v>
      </c>
      <c r="H978" s="148">
        <f>'S2'!G59</f>
        <v>0</v>
      </c>
      <c r="I978" s="148">
        <f>'S2'!H59</f>
        <v>0</v>
      </c>
      <c r="J978" s="148">
        <f>'S2'!I59</f>
        <v>0</v>
      </c>
      <c r="K978" s="148">
        <f>'S2'!J59</f>
        <v>0</v>
      </c>
      <c r="L978" s="148">
        <f>'S2'!K59</f>
        <v>0</v>
      </c>
      <c r="M978" s="148">
        <f>'S2'!L59</f>
        <v>0</v>
      </c>
      <c r="N978" s="148">
        <f>'S2'!M59</f>
        <v>0</v>
      </c>
      <c r="O978" s="148">
        <f>'S2'!N59</f>
        <v>0</v>
      </c>
      <c r="P978" s="148" t="str">
        <f>'S2'!P59</f>
        <v/>
      </c>
      <c r="Q978" s="148" t="str">
        <f>'S2'!Q59</f>
        <v/>
      </c>
      <c r="R978" s="148" t="str">
        <f>'S2'!R59</f>
        <v/>
      </c>
      <c r="S978" s="253"/>
    </row>
    <row r="979" spans="2:22" s="138" customFormat="1" ht="18" customHeight="1">
      <c r="B979" s="249"/>
      <c r="C979" s="147"/>
      <c r="D979" s="252"/>
      <c r="E979" s="252"/>
      <c r="F979" s="252"/>
      <c r="G979" s="141" t="s">
        <v>18</v>
      </c>
      <c r="H979" s="148" t="str">
        <f>Ave!F59</f>
        <v/>
      </c>
      <c r="I979" s="148" t="str">
        <f>Ave!G59</f>
        <v/>
      </c>
      <c r="J979" s="148" t="str">
        <f>Ave!H59</f>
        <v/>
      </c>
      <c r="K979" s="148" t="str">
        <f>Ave!I59</f>
        <v/>
      </c>
      <c r="L979" s="148" t="str">
        <f>Ave!J59</f>
        <v/>
      </c>
      <c r="M979" s="148" t="str">
        <f>Ave!K59</f>
        <v/>
      </c>
      <c r="N979" s="148" t="str">
        <f>Ave!L59</f>
        <v/>
      </c>
      <c r="O979" s="148" t="str">
        <f>Ave!M59</f>
        <v/>
      </c>
      <c r="P979" s="148" t="str">
        <f>Ave!N59</f>
        <v/>
      </c>
      <c r="Q979" s="148" t="str">
        <f>Ave!O59</f>
        <v/>
      </c>
      <c r="R979" s="148" t="str">
        <f>Ave!P59</f>
        <v/>
      </c>
      <c r="S979" s="253"/>
    </row>
    <row r="980" spans="2:22" s="1" customFormat="1" ht="15" customHeight="1"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1"/>
      <c r="T980" s="41"/>
      <c r="U980" s="152"/>
      <c r="V980" s="153"/>
    </row>
    <row r="981" spans="2:22" s="1" customFormat="1" ht="15" customHeight="1">
      <c r="B981" s="242" t="s">
        <v>71</v>
      </c>
      <c r="C981" s="242"/>
      <c r="D981" s="242"/>
      <c r="E981" s="242"/>
      <c r="F981" s="233" t="s">
        <v>72</v>
      </c>
      <c r="G981" s="233"/>
      <c r="H981" s="233"/>
      <c r="I981" s="233"/>
      <c r="J981" s="233"/>
      <c r="K981" s="233"/>
      <c r="L981" s="233"/>
      <c r="M981" s="233"/>
      <c r="N981" s="234" t="s">
        <v>73</v>
      </c>
      <c r="O981" s="234"/>
      <c r="P981" s="234"/>
      <c r="Q981" s="234"/>
      <c r="R981" s="234"/>
      <c r="S981" s="234"/>
      <c r="T981" s="234"/>
      <c r="U981" s="234"/>
      <c r="V981" s="234"/>
    </row>
    <row r="982" spans="2:22" s="1" customFormat="1" ht="15" customHeight="1">
      <c r="B982" s="233" t="s">
        <v>74</v>
      </c>
      <c r="C982" s="233"/>
      <c r="D982" s="233"/>
      <c r="E982" s="233"/>
      <c r="F982" s="233"/>
      <c r="G982" s="233"/>
      <c r="H982" s="233"/>
      <c r="I982" s="233"/>
      <c r="J982" s="233"/>
      <c r="K982" s="233"/>
      <c r="L982" s="233"/>
      <c r="M982" s="233"/>
      <c r="N982" s="49" t="s">
        <v>79</v>
      </c>
      <c r="O982" s="49"/>
      <c r="P982" s="49"/>
      <c r="Q982" s="49"/>
      <c r="R982" s="49"/>
      <c r="S982" s="49"/>
      <c r="T982" s="49"/>
      <c r="U982" s="49"/>
      <c r="V982" s="49"/>
    </row>
    <row r="983" spans="2:22" s="1" customFormat="1" ht="15" customHeight="1">
      <c r="B983" s="233" t="s">
        <v>74</v>
      </c>
      <c r="C983" s="233"/>
      <c r="D983" s="233"/>
      <c r="E983" s="233"/>
      <c r="F983" s="233"/>
      <c r="G983" s="233"/>
      <c r="H983" s="233"/>
      <c r="I983" s="233"/>
      <c r="J983" s="233"/>
      <c r="K983" s="233"/>
      <c r="L983" s="233"/>
      <c r="M983" s="233"/>
      <c r="N983" s="41"/>
      <c r="O983" s="41"/>
      <c r="P983" s="41"/>
      <c r="Q983" s="41"/>
      <c r="R983" s="41"/>
      <c r="S983" s="41"/>
      <c r="T983" s="41"/>
      <c r="U983" s="152"/>
      <c r="V983" s="153"/>
    </row>
    <row r="984" spans="2:22" s="1" customFormat="1" ht="15" customHeight="1"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234" t="s">
        <v>75</v>
      </c>
      <c r="O984" s="234"/>
      <c r="P984" s="234"/>
      <c r="Q984" s="234"/>
      <c r="R984" s="234"/>
      <c r="S984" s="234"/>
      <c r="T984" s="234"/>
      <c r="U984" s="234"/>
      <c r="V984" s="234"/>
    </row>
    <row r="985" spans="2:22" s="1" customFormat="1" ht="15" customHeight="1">
      <c r="B985" s="235" t="s">
        <v>76</v>
      </c>
      <c r="C985" s="235"/>
      <c r="D985" s="235"/>
      <c r="E985" s="235"/>
      <c r="F985" s="235"/>
      <c r="G985" s="235"/>
      <c r="H985" s="235"/>
      <c r="I985" s="235"/>
      <c r="J985" s="235"/>
      <c r="K985" s="235"/>
      <c r="L985" s="235"/>
      <c r="M985" s="235"/>
      <c r="N985" s="41"/>
      <c r="O985" s="41"/>
      <c r="P985" s="41"/>
      <c r="Q985" s="41"/>
      <c r="R985" s="41"/>
      <c r="S985" s="41"/>
      <c r="T985" s="41"/>
      <c r="U985" s="152"/>
      <c r="V985" s="153"/>
    </row>
    <row r="986" spans="2:22" s="1" customFormat="1" ht="15" customHeight="1"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152"/>
      <c r="V986" s="153"/>
    </row>
    <row r="987" spans="2:22" s="1" customFormat="1" ht="15" customHeight="1">
      <c r="B987" s="235" t="s">
        <v>77</v>
      </c>
      <c r="C987" s="235"/>
      <c r="D987" s="235"/>
      <c r="E987" s="235"/>
      <c r="F987" s="235"/>
      <c r="G987" s="235"/>
      <c r="H987" s="235"/>
      <c r="I987" s="235"/>
      <c r="J987" s="235"/>
      <c r="K987" s="235"/>
      <c r="L987" s="235"/>
      <c r="M987" s="235"/>
      <c r="N987" s="41"/>
      <c r="O987" s="41"/>
      <c r="P987" s="41"/>
      <c r="Q987" s="41"/>
      <c r="R987" s="41"/>
      <c r="S987" s="41"/>
      <c r="T987" s="41"/>
      <c r="U987" s="152"/>
      <c r="V987" s="153"/>
    </row>
    <row r="988" spans="2:22" s="1" customFormat="1" ht="15" customHeight="1"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1"/>
      <c r="O988" s="41"/>
      <c r="P988" s="41"/>
      <c r="Q988" s="41"/>
      <c r="R988" s="41"/>
      <c r="S988" s="41"/>
      <c r="T988" s="41"/>
      <c r="U988" s="152"/>
      <c r="V988" s="153"/>
    </row>
    <row r="989" spans="2:22" s="1" customFormat="1" ht="15" customHeight="1"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1"/>
      <c r="O989" s="41"/>
      <c r="P989" s="41"/>
      <c r="Q989" s="41"/>
      <c r="R989" s="41"/>
      <c r="S989" s="41"/>
      <c r="T989" s="41"/>
      <c r="U989" s="152"/>
      <c r="V989" s="153"/>
    </row>
    <row r="990" spans="2:22" s="1" customFormat="1" ht="15" customHeight="1"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1"/>
      <c r="O990" s="41"/>
      <c r="P990" s="41"/>
      <c r="Q990" s="41"/>
      <c r="R990" s="41"/>
      <c r="S990" s="41"/>
      <c r="T990" s="41"/>
      <c r="U990" s="152"/>
      <c r="V990" s="153"/>
    </row>
    <row r="991" spans="2:22" s="1" customFormat="1" ht="15" customHeight="1"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1"/>
      <c r="O991" s="41"/>
      <c r="P991" s="41"/>
      <c r="Q991" s="41"/>
      <c r="R991" s="41"/>
      <c r="S991" s="41"/>
      <c r="T991" s="41"/>
      <c r="U991" s="152"/>
      <c r="V991" s="153"/>
    </row>
    <row r="992" spans="2:22" s="46" customFormat="1" ht="15" customHeight="1">
      <c r="B992" s="47"/>
      <c r="C992" s="47"/>
      <c r="D992" s="48" t="s">
        <v>20</v>
      </c>
      <c r="E992" s="46" t="s">
        <v>78</v>
      </c>
      <c r="M992" s="46" t="s">
        <v>53</v>
      </c>
      <c r="V992" s="154"/>
    </row>
    <row r="993" spans="2:22" s="46" customFormat="1" ht="15" customHeight="1">
      <c r="B993" s="47"/>
      <c r="C993" s="47"/>
      <c r="D993" s="48"/>
      <c r="E993" s="50"/>
      <c r="F993" s="50"/>
      <c r="G993" s="50"/>
      <c r="H993" s="50" t="s">
        <v>22</v>
      </c>
      <c r="I993" s="50"/>
      <c r="J993" s="50"/>
      <c r="K993" s="46" t="s">
        <v>23</v>
      </c>
      <c r="V993" s="154"/>
    </row>
    <row r="994" spans="2:22" s="140" customFormat="1" ht="18" customHeight="1">
      <c r="B994" s="239" t="s">
        <v>0</v>
      </c>
      <c r="C994" s="137"/>
      <c r="D994" s="239" t="s">
        <v>1</v>
      </c>
      <c r="E994" s="239" t="s">
        <v>2</v>
      </c>
      <c r="F994" s="239" t="s">
        <v>3</v>
      </c>
      <c r="G994" s="239" t="s">
        <v>17</v>
      </c>
      <c r="H994" s="236" t="s">
        <v>4</v>
      </c>
      <c r="I994" s="237"/>
      <c r="J994" s="237"/>
      <c r="K994" s="237"/>
      <c r="L994" s="237"/>
      <c r="M994" s="237"/>
      <c r="N994" s="237"/>
      <c r="O994" s="238"/>
      <c r="P994" s="239" t="s">
        <v>26</v>
      </c>
      <c r="Q994" s="239" t="s">
        <v>18</v>
      </c>
      <c r="R994" s="239" t="s">
        <v>6</v>
      </c>
      <c r="S994" s="241" t="s">
        <v>16</v>
      </c>
      <c r="T994" s="155"/>
      <c r="U994" s="155"/>
      <c r="V994" s="156"/>
    </row>
    <row r="995" spans="2:22" s="140" customFormat="1" ht="18" customHeight="1">
      <c r="B995" s="240"/>
      <c r="C995" s="137"/>
      <c r="D995" s="240"/>
      <c r="E995" s="240"/>
      <c r="F995" s="240"/>
      <c r="G995" s="240"/>
      <c r="H995" s="136" t="s">
        <v>93</v>
      </c>
      <c r="I995" s="136" t="s">
        <v>94</v>
      </c>
      <c r="J995" s="136" t="s">
        <v>95</v>
      </c>
      <c r="K995" s="136" t="s">
        <v>10</v>
      </c>
      <c r="L995" s="136" t="s">
        <v>80</v>
      </c>
      <c r="M995" s="136" t="s">
        <v>96</v>
      </c>
      <c r="N995" s="136" t="s">
        <v>12</v>
      </c>
      <c r="O995" s="136" t="s">
        <v>11</v>
      </c>
      <c r="P995" s="240"/>
      <c r="Q995" s="240"/>
      <c r="R995" s="240"/>
      <c r="S995" s="241"/>
      <c r="T995" s="155"/>
      <c r="U995" s="155"/>
      <c r="V995" s="156"/>
    </row>
    <row r="996" spans="2:22" s="138" customFormat="1" ht="18" customHeight="1">
      <c r="B996" s="245">
        <v>56</v>
      </c>
      <c r="C996" s="147"/>
      <c r="D996" s="243">
        <f>Ave!C60</f>
        <v>0</v>
      </c>
      <c r="E996" s="243">
        <f>'S1'!E60</f>
        <v>0</v>
      </c>
      <c r="F996" s="245">
        <f>'S1'!F60</f>
        <v>0</v>
      </c>
      <c r="G996" s="141" t="s">
        <v>90</v>
      </c>
      <c r="H996" s="151">
        <f>'S1'!G60</f>
        <v>0</v>
      </c>
      <c r="I996" s="151">
        <f>'S1'!G60</f>
        <v>0</v>
      </c>
      <c r="J996" s="151">
        <f>'S1'!I60</f>
        <v>0</v>
      </c>
      <c r="K996" s="151">
        <f>'S1'!J60</f>
        <v>0</v>
      </c>
      <c r="L996" s="151">
        <f>'S1'!K60</f>
        <v>0</v>
      </c>
      <c r="M996" s="151">
        <f>'S1'!L60</f>
        <v>0</v>
      </c>
      <c r="N996" s="151">
        <f>'S1'!M60</f>
        <v>0</v>
      </c>
      <c r="O996" s="151">
        <f>'S1'!N60</f>
        <v>0</v>
      </c>
      <c r="P996" s="151" t="str">
        <f>'S1'!P60</f>
        <v/>
      </c>
      <c r="Q996" s="151" t="str">
        <f>'S1'!Q60</f>
        <v/>
      </c>
      <c r="R996" s="151" t="str">
        <f>'S1'!R60</f>
        <v/>
      </c>
      <c r="S996" s="246" t="str">
        <f>Ave!Q60</f>
        <v>-</v>
      </c>
    </row>
    <row r="997" spans="2:22" s="138" customFormat="1" ht="18" customHeight="1">
      <c r="B997" s="271"/>
      <c r="C997" s="147"/>
      <c r="D997" s="244"/>
      <c r="E997" s="244"/>
      <c r="F997" s="244"/>
      <c r="G997" s="141" t="s">
        <v>91</v>
      </c>
      <c r="H997" s="151">
        <f>'S2'!G60</f>
        <v>0</v>
      </c>
      <c r="I997" s="151">
        <f>'S2'!H60</f>
        <v>0</v>
      </c>
      <c r="J997" s="151">
        <f>'S2'!I60</f>
        <v>0</v>
      </c>
      <c r="K997" s="151">
        <f>'S2'!J60</f>
        <v>0</v>
      </c>
      <c r="L997" s="151">
        <f>'S2'!K60</f>
        <v>0</v>
      </c>
      <c r="M997" s="151">
        <f>'S2'!L60</f>
        <v>0</v>
      </c>
      <c r="N997" s="151">
        <f>'S2'!M60</f>
        <v>0</v>
      </c>
      <c r="O997" s="151">
        <f>'S2'!N60</f>
        <v>0</v>
      </c>
      <c r="P997" s="151" t="str">
        <f>'S2'!P60</f>
        <v/>
      </c>
      <c r="Q997" s="151" t="str">
        <f>'S2'!Q60</f>
        <v/>
      </c>
      <c r="R997" s="151" t="str">
        <f>'S2'!R60</f>
        <v/>
      </c>
      <c r="S997" s="246"/>
    </row>
    <row r="998" spans="2:22" s="138" customFormat="1" ht="18" customHeight="1">
      <c r="B998" s="275"/>
      <c r="C998" s="150"/>
      <c r="D998" s="244"/>
      <c r="E998" s="244"/>
      <c r="F998" s="244"/>
      <c r="G998" s="141" t="s">
        <v>18</v>
      </c>
      <c r="H998" s="149" t="str">
        <f>Ave!F60</f>
        <v/>
      </c>
      <c r="I998" s="149" t="str">
        <f>Ave!G60</f>
        <v/>
      </c>
      <c r="J998" s="149" t="str">
        <f>Ave!H60</f>
        <v/>
      </c>
      <c r="K998" s="149" t="str">
        <f>Ave!I60</f>
        <v/>
      </c>
      <c r="L998" s="149" t="str">
        <f>Ave!J60</f>
        <v/>
      </c>
      <c r="M998" s="149" t="str">
        <f>Ave!K60</f>
        <v/>
      </c>
      <c r="N998" s="149" t="str">
        <f>Ave!L60</f>
        <v/>
      </c>
      <c r="O998" s="149" t="str">
        <f>Ave!M60</f>
        <v/>
      </c>
      <c r="P998" s="149" t="str">
        <f>Ave!N60</f>
        <v/>
      </c>
      <c r="Q998" s="149" t="str">
        <f>Ave!O60</f>
        <v/>
      </c>
      <c r="R998" s="149" t="str">
        <f>Ave!P60</f>
        <v/>
      </c>
      <c r="S998" s="246"/>
    </row>
    <row r="999" spans="2:22" s="1" customFormat="1" ht="15" customHeight="1"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1"/>
      <c r="T999" s="41"/>
      <c r="U999" s="152"/>
      <c r="V999" s="153"/>
    </row>
    <row r="1000" spans="2:22" s="1" customFormat="1" ht="15" customHeight="1">
      <c r="B1000" s="242" t="s">
        <v>71</v>
      </c>
      <c r="C1000" s="242"/>
      <c r="D1000" s="242"/>
      <c r="E1000" s="242"/>
      <c r="F1000" s="233" t="s">
        <v>72</v>
      </c>
      <c r="G1000" s="233"/>
      <c r="H1000" s="233"/>
      <c r="I1000" s="233"/>
      <c r="J1000" s="233"/>
      <c r="K1000" s="233"/>
      <c r="L1000" s="233"/>
      <c r="M1000" s="233"/>
      <c r="N1000" s="234" t="s">
        <v>73</v>
      </c>
      <c r="O1000" s="234"/>
      <c r="P1000" s="234"/>
      <c r="Q1000" s="234"/>
      <c r="R1000" s="234"/>
      <c r="S1000" s="234"/>
      <c r="T1000" s="234"/>
      <c r="U1000" s="234"/>
      <c r="V1000" s="234"/>
    </row>
    <row r="1001" spans="2:22" s="1" customFormat="1" ht="15" customHeight="1">
      <c r="B1001" s="233" t="s">
        <v>74</v>
      </c>
      <c r="C1001" s="233"/>
      <c r="D1001" s="233"/>
      <c r="E1001" s="233"/>
      <c r="F1001" s="233"/>
      <c r="G1001" s="233"/>
      <c r="H1001" s="233"/>
      <c r="I1001" s="233"/>
      <c r="J1001" s="233"/>
      <c r="K1001" s="233"/>
      <c r="L1001" s="233"/>
      <c r="M1001" s="233"/>
      <c r="N1001" s="49" t="s">
        <v>79</v>
      </c>
      <c r="O1001" s="49"/>
      <c r="P1001" s="49"/>
      <c r="Q1001" s="49"/>
      <c r="R1001" s="49"/>
      <c r="S1001" s="49"/>
      <c r="T1001" s="49"/>
      <c r="U1001" s="49"/>
      <c r="V1001" s="49"/>
    </row>
    <row r="1002" spans="2:22" s="1" customFormat="1" ht="15" customHeight="1">
      <c r="B1002" s="233" t="s">
        <v>74</v>
      </c>
      <c r="C1002" s="233"/>
      <c r="D1002" s="233"/>
      <c r="E1002" s="233"/>
      <c r="F1002" s="233"/>
      <c r="G1002" s="233"/>
      <c r="H1002" s="233"/>
      <c r="I1002" s="233"/>
      <c r="J1002" s="233"/>
      <c r="K1002" s="233"/>
      <c r="L1002" s="233"/>
      <c r="M1002" s="233"/>
      <c r="N1002" s="41"/>
      <c r="O1002" s="41"/>
      <c r="P1002" s="41"/>
      <c r="Q1002" s="41"/>
      <c r="R1002" s="41"/>
      <c r="S1002" s="41"/>
      <c r="T1002" s="41"/>
      <c r="U1002" s="152"/>
      <c r="V1002" s="153"/>
    </row>
    <row r="1003" spans="2:22" s="1" customFormat="1" ht="15" customHeight="1">
      <c r="B1003" s="44"/>
      <c r="C1003" s="44"/>
      <c r="D1003" s="44"/>
      <c r="E1003" s="44"/>
      <c r="F1003" s="44"/>
      <c r="G1003" s="44"/>
      <c r="H1003" s="44"/>
      <c r="I1003" s="44"/>
      <c r="J1003" s="44"/>
      <c r="K1003" s="44"/>
      <c r="L1003" s="44"/>
      <c r="M1003" s="44"/>
      <c r="N1003" s="234" t="s">
        <v>75</v>
      </c>
      <c r="O1003" s="234"/>
      <c r="P1003" s="234"/>
      <c r="Q1003" s="234"/>
      <c r="R1003" s="234"/>
      <c r="S1003" s="234"/>
      <c r="T1003" s="234"/>
      <c r="U1003" s="234"/>
      <c r="V1003" s="234"/>
    </row>
    <row r="1004" spans="2:22" s="1" customFormat="1" ht="15" customHeight="1">
      <c r="B1004" s="235" t="s">
        <v>76</v>
      </c>
      <c r="C1004" s="235"/>
      <c r="D1004" s="235"/>
      <c r="E1004" s="235"/>
      <c r="F1004" s="235"/>
      <c r="G1004" s="235"/>
      <c r="H1004" s="235"/>
      <c r="I1004" s="235"/>
      <c r="J1004" s="235"/>
      <c r="K1004" s="235"/>
      <c r="L1004" s="235"/>
      <c r="M1004" s="235"/>
      <c r="N1004" s="41"/>
      <c r="O1004" s="41"/>
      <c r="P1004" s="41"/>
      <c r="Q1004" s="41"/>
      <c r="R1004" s="41"/>
      <c r="S1004" s="41"/>
      <c r="T1004" s="41"/>
      <c r="U1004" s="152"/>
      <c r="V1004" s="153"/>
    </row>
    <row r="1005" spans="2:22" s="1" customFormat="1" ht="15" customHeight="1">
      <c r="B1005" s="41"/>
      <c r="C1005" s="41"/>
      <c r="D1005" s="41"/>
      <c r="E1005" s="41"/>
      <c r="F1005" s="41"/>
      <c r="G1005" s="41"/>
      <c r="H1005" s="41"/>
      <c r="I1005" s="41"/>
      <c r="J1005" s="41"/>
      <c r="K1005" s="41"/>
      <c r="L1005" s="41"/>
      <c r="M1005" s="41"/>
      <c r="N1005" s="41"/>
      <c r="O1005" s="41"/>
      <c r="P1005" s="41"/>
      <c r="Q1005" s="41"/>
      <c r="R1005" s="41"/>
      <c r="S1005" s="41"/>
      <c r="T1005" s="41"/>
      <c r="U1005" s="152"/>
      <c r="V1005" s="153"/>
    </row>
    <row r="1006" spans="2:22" s="1" customFormat="1" ht="15" customHeight="1">
      <c r="B1006" s="235" t="s">
        <v>77</v>
      </c>
      <c r="C1006" s="235"/>
      <c r="D1006" s="235"/>
      <c r="E1006" s="235"/>
      <c r="F1006" s="235"/>
      <c r="G1006" s="235"/>
      <c r="H1006" s="235"/>
      <c r="I1006" s="235"/>
      <c r="J1006" s="235"/>
      <c r="K1006" s="235"/>
      <c r="L1006" s="235"/>
      <c r="M1006" s="235"/>
      <c r="N1006" s="41"/>
      <c r="O1006" s="41"/>
      <c r="P1006" s="41"/>
      <c r="Q1006" s="41"/>
      <c r="R1006" s="41"/>
      <c r="S1006" s="41"/>
      <c r="T1006" s="41"/>
      <c r="U1006" s="152"/>
      <c r="V1006" s="153"/>
    </row>
    <row r="1007" spans="2:22" s="1" customFormat="1" ht="15" customHeight="1">
      <c r="B1007" s="45"/>
      <c r="C1007" s="45"/>
      <c r="D1007" s="45"/>
      <c r="E1007" s="45"/>
      <c r="F1007" s="45"/>
      <c r="G1007" s="45"/>
      <c r="H1007" s="45"/>
      <c r="I1007" s="45"/>
      <c r="J1007" s="45"/>
      <c r="K1007" s="45"/>
      <c r="L1007" s="45"/>
      <c r="M1007" s="45"/>
      <c r="N1007" s="41"/>
      <c r="O1007" s="41"/>
      <c r="P1007" s="41"/>
      <c r="Q1007" s="41"/>
      <c r="R1007" s="41"/>
      <c r="S1007" s="41"/>
      <c r="T1007" s="41"/>
      <c r="U1007" s="152"/>
      <c r="V1007" s="153"/>
    </row>
    <row r="1008" spans="2:22" s="1" customFormat="1" ht="15" customHeight="1">
      <c r="B1008" s="44"/>
      <c r="C1008" s="44"/>
      <c r="D1008" s="44"/>
      <c r="E1008" s="44"/>
      <c r="F1008" s="44"/>
      <c r="G1008" s="44"/>
      <c r="H1008" s="44"/>
      <c r="I1008" s="44"/>
      <c r="J1008" s="44"/>
      <c r="K1008" s="44"/>
      <c r="L1008" s="44"/>
      <c r="M1008" s="44"/>
      <c r="N1008" s="41"/>
      <c r="O1008" s="41"/>
      <c r="P1008" s="41"/>
      <c r="Q1008" s="41"/>
      <c r="R1008" s="41"/>
      <c r="S1008" s="41"/>
      <c r="T1008" s="41"/>
      <c r="U1008" s="152"/>
      <c r="V1008" s="153"/>
    </row>
    <row r="1009" spans="2:22" s="46" customFormat="1" ht="15" customHeight="1">
      <c r="B1009" s="47"/>
      <c r="C1009" s="47"/>
      <c r="D1009" s="48" t="s">
        <v>20</v>
      </c>
      <c r="E1009" s="46" t="s">
        <v>78</v>
      </c>
      <c r="M1009" s="46" t="s">
        <v>53</v>
      </c>
      <c r="V1009" s="154"/>
    </row>
    <row r="1010" spans="2:22" s="46" customFormat="1" ht="15" customHeight="1">
      <c r="B1010" s="47"/>
      <c r="C1010" s="47"/>
      <c r="D1010" s="48"/>
      <c r="E1010" s="50"/>
      <c r="F1010" s="50"/>
      <c r="G1010" s="50"/>
      <c r="H1010" s="50" t="s">
        <v>22</v>
      </c>
      <c r="I1010" s="50"/>
      <c r="J1010" s="50"/>
      <c r="K1010" s="46" t="s">
        <v>23</v>
      </c>
      <c r="V1010" s="154"/>
    </row>
    <row r="1011" spans="2:22" s="140" customFormat="1" ht="18" customHeight="1">
      <c r="B1011" s="239" t="s">
        <v>0</v>
      </c>
      <c r="C1011" s="137"/>
      <c r="D1011" s="239" t="s">
        <v>1</v>
      </c>
      <c r="E1011" s="239" t="s">
        <v>2</v>
      </c>
      <c r="F1011" s="239" t="s">
        <v>3</v>
      </c>
      <c r="G1011" s="239" t="s">
        <v>17</v>
      </c>
      <c r="H1011" s="236" t="s">
        <v>4</v>
      </c>
      <c r="I1011" s="237"/>
      <c r="J1011" s="237"/>
      <c r="K1011" s="237"/>
      <c r="L1011" s="237"/>
      <c r="M1011" s="237"/>
      <c r="N1011" s="237"/>
      <c r="O1011" s="238"/>
      <c r="P1011" s="239" t="s">
        <v>26</v>
      </c>
      <c r="Q1011" s="239" t="s">
        <v>18</v>
      </c>
      <c r="R1011" s="239" t="s">
        <v>6</v>
      </c>
      <c r="S1011" s="241" t="s">
        <v>16</v>
      </c>
      <c r="T1011" s="155"/>
      <c r="U1011" s="155"/>
      <c r="V1011" s="156"/>
    </row>
    <row r="1012" spans="2:22" s="140" customFormat="1" ht="18" customHeight="1">
      <c r="B1012" s="240"/>
      <c r="C1012" s="137"/>
      <c r="D1012" s="240"/>
      <c r="E1012" s="240"/>
      <c r="F1012" s="240"/>
      <c r="G1012" s="240"/>
      <c r="H1012" s="136" t="s">
        <v>93</v>
      </c>
      <c r="I1012" s="136" t="s">
        <v>94</v>
      </c>
      <c r="J1012" s="136" t="s">
        <v>95</v>
      </c>
      <c r="K1012" s="136" t="s">
        <v>10</v>
      </c>
      <c r="L1012" s="136" t="s">
        <v>80</v>
      </c>
      <c r="M1012" s="136" t="s">
        <v>96</v>
      </c>
      <c r="N1012" s="136" t="s">
        <v>12</v>
      </c>
      <c r="O1012" s="136" t="s">
        <v>11</v>
      </c>
      <c r="P1012" s="240"/>
      <c r="Q1012" s="240"/>
      <c r="R1012" s="240"/>
      <c r="S1012" s="241"/>
      <c r="T1012" s="155"/>
      <c r="U1012" s="155"/>
      <c r="V1012" s="156"/>
    </row>
    <row r="1013" spans="2:22" s="138" customFormat="1" ht="18" customHeight="1">
      <c r="B1013" s="245">
        <v>57</v>
      </c>
      <c r="C1013" s="147"/>
      <c r="D1013" s="243">
        <f>Ave!C61</f>
        <v>0</v>
      </c>
      <c r="E1013" s="243">
        <f>'S1'!E61</f>
        <v>0</v>
      </c>
      <c r="F1013" s="245">
        <f>'S1'!F61</f>
        <v>0</v>
      </c>
      <c r="G1013" s="141" t="s">
        <v>90</v>
      </c>
      <c r="H1013" s="151">
        <f>'S1'!G61</f>
        <v>0</v>
      </c>
      <c r="I1013" s="151">
        <f>'S1'!G61</f>
        <v>0</v>
      </c>
      <c r="J1013" s="151">
        <f>'S1'!I61</f>
        <v>0</v>
      </c>
      <c r="K1013" s="151">
        <f>'S1'!J61</f>
        <v>0</v>
      </c>
      <c r="L1013" s="151">
        <f>'S1'!K61</f>
        <v>0</v>
      </c>
      <c r="M1013" s="151">
        <f>'S1'!L61</f>
        <v>0</v>
      </c>
      <c r="N1013" s="151">
        <f>'S1'!M61</f>
        <v>0</v>
      </c>
      <c r="O1013" s="151">
        <f>'S1'!N61</f>
        <v>0</v>
      </c>
      <c r="P1013" s="151" t="str">
        <f>'S1'!P61</f>
        <v/>
      </c>
      <c r="Q1013" s="151" t="str">
        <f>'S1'!Q61</f>
        <v/>
      </c>
      <c r="R1013" s="151" t="str">
        <f>'S1'!R61</f>
        <v/>
      </c>
      <c r="S1013" s="246" t="str">
        <f>Ave!Q61</f>
        <v>-</v>
      </c>
    </row>
    <row r="1014" spans="2:22" s="138" customFormat="1" ht="18" customHeight="1">
      <c r="B1014" s="271"/>
      <c r="C1014" s="147"/>
      <c r="D1014" s="244"/>
      <c r="E1014" s="244"/>
      <c r="F1014" s="244"/>
      <c r="G1014" s="141" t="s">
        <v>91</v>
      </c>
      <c r="H1014" s="151">
        <f>'S2'!G61</f>
        <v>0</v>
      </c>
      <c r="I1014" s="151">
        <f>'S2'!H61</f>
        <v>0</v>
      </c>
      <c r="J1014" s="151">
        <f>'S2'!I61</f>
        <v>0</v>
      </c>
      <c r="K1014" s="151">
        <f>'S2'!J61</f>
        <v>0</v>
      </c>
      <c r="L1014" s="151">
        <f>'S2'!K61</f>
        <v>0</v>
      </c>
      <c r="M1014" s="151">
        <f>'S2'!L61</f>
        <v>0</v>
      </c>
      <c r="N1014" s="151">
        <f>'S2'!M61</f>
        <v>0</v>
      </c>
      <c r="O1014" s="151">
        <f>'S2'!N61</f>
        <v>0</v>
      </c>
      <c r="P1014" s="151" t="str">
        <f>'S2'!P61</f>
        <v/>
      </c>
      <c r="Q1014" s="151" t="str">
        <f>'S2'!Q61</f>
        <v/>
      </c>
      <c r="R1014" s="151" t="str">
        <f>'S2'!R61</f>
        <v/>
      </c>
      <c r="S1014" s="246"/>
    </row>
    <row r="1015" spans="2:22" s="138" customFormat="1" ht="18" customHeight="1">
      <c r="B1015" s="272"/>
      <c r="C1015" s="147"/>
      <c r="D1015" s="273"/>
      <c r="E1015" s="273"/>
      <c r="F1015" s="273"/>
      <c r="G1015" s="141" t="s">
        <v>18</v>
      </c>
      <c r="H1015" s="151" t="str">
        <f>Ave!F61</f>
        <v/>
      </c>
      <c r="I1015" s="151" t="str">
        <f>Ave!G61</f>
        <v/>
      </c>
      <c r="J1015" s="151" t="str">
        <f>Ave!H61</f>
        <v/>
      </c>
      <c r="K1015" s="151" t="str">
        <f>Ave!I61</f>
        <v/>
      </c>
      <c r="L1015" s="151" t="str">
        <f>Ave!J61</f>
        <v/>
      </c>
      <c r="M1015" s="151" t="str">
        <f>Ave!K61</f>
        <v/>
      </c>
      <c r="N1015" s="151" t="str">
        <f>Ave!L61</f>
        <v/>
      </c>
      <c r="O1015" s="151" t="str">
        <f>Ave!M61</f>
        <v/>
      </c>
      <c r="P1015" s="151" t="str">
        <f>Ave!N61</f>
        <v/>
      </c>
      <c r="Q1015" s="151" t="str">
        <f>Ave!O61</f>
        <v/>
      </c>
      <c r="R1015" s="151" t="str">
        <f>Ave!P61</f>
        <v/>
      </c>
      <c r="S1015" s="246"/>
    </row>
    <row r="1016" spans="2:22" s="1" customFormat="1" ht="15" customHeight="1">
      <c r="B1016" s="43"/>
      <c r="C1016" s="43"/>
      <c r="D1016" s="43"/>
      <c r="E1016" s="43"/>
      <c r="F1016" s="43"/>
      <c r="G1016" s="43"/>
      <c r="H1016" s="43"/>
      <c r="I1016" s="43"/>
      <c r="J1016" s="43"/>
      <c r="K1016" s="43"/>
      <c r="L1016" s="43"/>
      <c r="M1016" s="43"/>
      <c r="N1016" s="43"/>
      <c r="O1016" s="43"/>
      <c r="P1016" s="43"/>
      <c r="Q1016" s="43"/>
      <c r="R1016" s="43"/>
      <c r="S1016" s="41"/>
      <c r="T1016" s="41"/>
      <c r="U1016" s="152"/>
      <c r="V1016" s="153"/>
    </row>
    <row r="1017" spans="2:22" s="1" customFormat="1" ht="15" customHeight="1">
      <c r="B1017" s="242" t="s">
        <v>71</v>
      </c>
      <c r="C1017" s="242"/>
      <c r="D1017" s="242"/>
      <c r="E1017" s="242"/>
      <c r="F1017" s="233" t="s">
        <v>72</v>
      </c>
      <c r="G1017" s="233"/>
      <c r="H1017" s="233"/>
      <c r="I1017" s="233"/>
      <c r="J1017" s="233"/>
      <c r="K1017" s="233"/>
      <c r="L1017" s="233"/>
      <c r="M1017" s="233"/>
      <c r="N1017" s="234" t="s">
        <v>73</v>
      </c>
      <c r="O1017" s="234"/>
      <c r="P1017" s="234"/>
      <c r="Q1017" s="234"/>
      <c r="R1017" s="234"/>
      <c r="S1017" s="234"/>
      <c r="T1017" s="234"/>
      <c r="U1017" s="234"/>
      <c r="V1017" s="234"/>
    </row>
    <row r="1018" spans="2:22" s="1" customFormat="1" ht="15" customHeight="1">
      <c r="B1018" s="233" t="s">
        <v>74</v>
      </c>
      <c r="C1018" s="233"/>
      <c r="D1018" s="233"/>
      <c r="E1018" s="233"/>
      <c r="F1018" s="233"/>
      <c r="G1018" s="233"/>
      <c r="H1018" s="233"/>
      <c r="I1018" s="233"/>
      <c r="J1018" s="233"/>
      <c r="K1018" s="233"/>
      <c r="L1018" s="233"/>
      <c r="M1018" s="233"/>
      <c r="N1018" s="49" t="s">
        <v>79</v>
      </c>
      <c r="O1018" s="49"/>
      <c r="P1018" s="49"/>
      <c r="Q1018" s="49"/>
      <c r="R1018" s="49"/>
      <c r="S1018" s="49"/>
      <c r="T1018" s="49"/>
      <c r="U1018" s="49"/>
      <c r="V1018" s="49"/>
    </row>
    <row r="1019" spans="2:22" s="1" customFormat="1" ht="15" customHeight="1">
      <c r="B1019" s="233" t="s">
        <v>74</v>
      </c>
      <c r="C1019" s="233"/>
      <c r="D1019" s="233"/>
      <c r="E1019" s="233"/>
      <c r="F1019" s="233"/>
      <c r="G1019" s="233"/>
      <c r="H1019" s="233"/>
      <c r="I1019" s="233"/>
      <c r="J1019" s="233"/>
      <c r="K1019" s="233"/>
      <c r="L1019" s="233"/>
      <c r="M1019" s="233"/>
      <c r="N1019" s="41"/>
      <c r="O1019" s="41"/>
      <c r="P1019" s="41"/>
      <c r="Q1019" s="41"/>
      <c r="R1019" s="41"/>
      <c r="S1019" s="41"/>
      <c r="T1019" s="41"/>
      <c r="U1019" s="152"/>
      <c r="V1019" s="153"/>
    </row>
    <row r="1020" spans="2:22" s="1" customFormat="1" ht="15" customHeight="1">
      <c r="B1020" s="44"/>
      <c r="C1020" s="44"/>
      <c r="D1020" s="44"/>
      <c r="E1020" s="44"/>
      <c r="F1020" s="44"/>
      <c r="G1020" s="44"/>
      <c r="H1020" s="44"/>
      <c r="I1020" s="44"/>
      <c r="J1020" s="44"/>
      <c r="K1020" s="44"/>
      <c r="L1020" s="44"/>
      <c r="M1020" s="44"/>
      <c r="N1020" s="234" t="s">
        <v>75</v>
      </c>
      <c r="O1020" s="234"/>
      <c r="P1020" s="234"/>
      <c r="Q1020" s="234"/>
      <c r="R1020" s="234"/>
      <c r="S1020" s="234"/>
      <c r="T1020" s="234"/>
      <c r="U1020" s="234"/>
      <c r="V1020" s="234"/>
    </row>
    <row r="1021" spans="2:22" s="1" customFormat="1" ht="15" customHeight="1">
      <c r="B1021" s="235" t="s">
        <v>76</v>
      </c>
      <c r="C1021" s="235"/>
      <c r="D1021" s="235"/>
      <c r="E1021" s="235"/>
      <c r="F1021" s="235"/>
      <c r="G1021" s="235"/>
      <c r="H1021" s="235"/>
      <c r="I1021" s="235"/>
      <c r="J1021" s="235"/>
      <c r="K1021" s="235"/>
      <c r="L1021" s="235"/>
      <c r="M1021" s="235"/>
      <c r="N1021" s="41"/>
      <c r="O1021" s="41"/>
      <c r="P1021" s="41"/>
      <c r="Q1021" s="41"/>
      <c r="R1021" s="41"/>
      <c r="S1021" s="41"/>
      <c r="T1021" s="41"/>
      <c r="U1021" s="152"/>
      <c r="V1021" s="153"/>
    </row>
    <row r="1022" spans="2:22" s="1" customFormat="1" ht="15" customHeight="1">
      <c r="B1022" s="41"/>
      <c r="C1022" s="41"/>
      <c r="D1022" s="41"/>
      <c r="E1022" s="41"/>
      <c r="F1022" s="41"/>
      <c r="G1022" s="41"/>
      <c r="H1022" s="41"/>
      <c r="I1022" s="41"/>
      <c r="J1022" s="41"/>
      <c r="K1022" s="41"/>
      <c r="L1022" s="41"/>
      <c r="M1022" s="41"/>
      <c r="N1022" s="41"/>
      <c r="O1022" s="41"/>
      <c r="P1022" s="41"/>
      <c r="Q1022" s="41"/>
      <c r="R1022" s="41"/>
      <c r="S1022" s="41"/>
      <c r="T1022" s="41"/>
      <c r="U1022" s="152"/>
      <c r="V1022" s="153"/>
    </row>
    <row r="1023" spans="2:22" s="1" customFormat="1" ht="15" customHeight="1">
      <c r="B1023" s="235" t="s">
        <v>77</v>
      </c>
      <c r="C1023" s="235"/>
      <c r="D1023" s="235"/>
      <c r="E1023" s="235"/>
      <c r="F1023" s="235"/>
      <c r="G1023" s="235"/>
      <c r="H1023" s="235"/>
      <c r="I1023" s="235"/>
      <c r="J1023" s="235"/>
      <c r="K1023" s="235"/>
      <c r="L1023" s="235"/>
      <c r="M1023" s="235"/>
      <c r="N1023" s="41"/>
      <c r="O1023" s="41"/>
      <c r="P1023" s="41"/>
      <c r="Q1023" s="41"/>
      <c r="R1023" s="41"/>
      <c r="S1023" s="41"/>
      <c r="T1023" s="41"/>
      <c r="U1023" s="152"/>
      <c r="V1023" s="153"/>
    </row>
    <row r="1024" spans="2:22" s="1" customFormat="1" ht="15" customHeight="1">
      <c r="B1024" s="45"/>
      <c r="C1024" s="45"/>
      <c r="D1024" s="45"/>
      <c r="E1024" s="45"/>
      <c r="F1024" s="45"/>
      <c r="G1024" s="45"/>
      <c r="H1024" s="45"/>
      <c r="I1024" s="45"/>
      <c r="J1024" s="45"/>
      <c r="K1024" s="45"/>
      <c r="L1024" s="45"/>
      <c r="M1024" s="45"/>
      <c r="N1024" s="41"/>
      <c r="O1024" s="41"/>
      <c r="P1024" s="41"/>
      <c r="Q1024" s="41"/>
      <c r="R1024" s="41"/>
      <c r="S1024" s="41"/>
      <c r="T1024" s="41"/>
      <c r="U1024" s="152"/>
      <c r="V1024" s="153"/>
    </row>
    <row r="1025" spans="2:22" s="1" customFormat="1" ht="15" customHeight="1">
      <c r="B1025" s="45"/>
      <c r="C1025" s="45"/>
      <c r="D1025" s="45"/>
      <c r="E1025" s="45"/>
      <c r="F1025" s="45"/>
      <c r="G1025" s="45"/>
      <c r="H1025" s="45"/>
      <c r="I1025" s="45"/>
      <c r="J1025" s="45"/>
      <c r="K1025" s="45"/>
      <c r="L1025" s="45"/>
      <c r="M1025" s="45"/>
      <c r="N1025" s="41"/>
      <c r="O1025" s="41"/>
      <c r="P1025" s="41"/>
      <c r="Q1025" s="41"/>
      <c r="R1025" s="41"/>
      <c r="S1025" s="41"/>
      <c r="T1025" s="41"/>
      <c r="U1025" s="152"/>
      <c r="V1025" s="153"/>
    </row>
    <row r="1026" spans="2:22" s="1" customFormat="1" ht="15" customHeight="1">
      <c r="B1026" s="45"/>
      <c r="C1026" s="45"/>
      <c r="D1026" s="45"/>
      <c r="E1026" s="45"/>
      <c r="F1026" s="45"/>
      <c r="G1026" s="45"/>
      <c r="H1026" s="45"/>
      <c r="I1026" s="45"/>
      <c r="J1026" s="45"/>
      <c r="K1026" s="45"/>
      <c r="L1026" s="45"/>
      <c r="M1026" s="45"/>
      <c r="N1026" s="41"/>
      <c r="O1026" s="41"/>
      <c r="P1026" s="41"/>
      <c r="Q1026" s="41"/>
      <c r="R1026" s="41"/>
      <c r="S1026" s="41"/>
      <c r="T1026" s="41"/>
      <c r="U1026" s="152"/>
      <c r="V1026" s="153"/>
    </row>
    <row r="1027" spans="2:22" s="1" customFormat="1" ht="15" customHeight="1">
      <c r="B1027" s="44"/>
      <c r="C1027" s="44"/>
      <c r="D1027" s="44"/>
      <c r="E1027" s="44"/>
      <c r="F1027" s="44"/>
      <c r="G1027" s="44"/>
      <c r="H1027" s="44"/>
      <c r="I1027" s="44"/>
      <c r="J1027" s="44"/>
      <c r="K1027" s="44"/>
      <c r="L1027" s="44"/>
      <c r="M1027" s="44"/>
      <c r="N1027" s="41"/>
      <c r="O1027" s="41"/>
      <c r="P1027" s="41"/>
      <c r="Q1027" s="41"/>
      <c r="R1027" s="41"/>
      <c r="S1027" s="41"/>
      <c r="T1027" s="41"/>
      <c r="U1027" s="152"/>
      <c r="V1027" s="153"/>
    </row>
    <row r="1028" spans="2:22" s="46" customFormat="1" ht="15" customHeight="1">
      <c r="B1028" s="47"/>
      <c r="C1028" s="47"/>
      <c r="D1028" s="48" t="s">
        <v>20</v>
      </c>
      <c r="E1028" s="46" t="s">
        <v>78</v>
      </c>
      <c r="M1028" s="46" t="s">
        <v>53</v>
      </c>
      <c r="V1028" s="154"/>
    </row>
    <row r="1029" spans="2:22" s="46" customFormat="1" ht="15" customHeight="1">
      <c r="B1029" s="47"/>
      <c r="C1029" s="47"/>
      <c r="D1029" s="48"/>
      <c r="E1029" s="50"/>
      <c r="F1029" s="50"/>
      <c r="G1029" s="50"/>
      <c r="H1029" s="50" t="s">
        <v>22</v>
      </c>
      <c r="I1029" s="50"/>
      <c r="J1029" s="50"/>
      <c r="K1029" s="46" t="s">
        <v>23</v>
      </c>
      <c r="V1029" s="154"/>
    </row>
    <row r="1030" spans="2:22" s="140" customFormat="1" ht="18" customHeight="1">
      <c r="B1030" s="239" t="s">
        <v>0</v>
      </c>
      <c r="C1030" s="137"/>
      <c r="D1030" s="239" t="s">
        <v>1</v>
      </c>
      <c r="E1030" s="239" t="s">
        <v>2</v>
      </c>
      <c r="F1030" s="239" t="s">
        <v>3</v>
      </c>
      <c r="G1030" s="239" t="s">
        <v>17</v>
      </c>
      <c r="H1030" s="236" t="s">
        <v>4</v>
      </c>
      <c r="I1030" s="237"/>
      <c r="J1030" s="237"/>
      <c r="K1030" s="237"/>
      <c r="L1030" s="237"/>
      <c r="M1030" s="237"/>
      <c r="N1030" s="237"/>
      <c r="O1030" s="238"/>
      <c r="P1030" s="239" t="s">
        <v>26</v>
      </c>
      <c r="Q1030" s="239" t="s">
        <v>18</v>
      </c>
      <c r="R1030" s="239" t="s">
        <v>6</v>
      </c>
      <c r="S1030" s="241" t="s">
        <v>16</v>
      </c>
      <c r="T1030" s="155"/>
      <c r="U1030" s="155"/>
      <c r="V1030" s="156"/>
    </row>
    <row r="1031" spans="2:22" s="140" customFormat="1" ht="18" customHeight="1">
      <c r="B1031" s="240"/>
      <c r="C1031" s="137"/>
      <c r="D1031" s="240"/>
      <c r="E1031" s="240"/>
      <c r="F1031" s="240"/>
      <c r="G1031" s="240"/>
      <c r="H1031" s="136" t="s">
        <v>93</v>
      </c>
      <c r="I1031" s="136" t="s">
        <v>94</v>
      </c>
      <c r="J1031" s="136" t="s">
        <v>95</v>
      </c>
      <c r="K1031" s="136" t="s">
        <v>10</v>
      </c>
      <c r="L1031" s="136" t="s">
        <v>80</v>
      </c>
      <c r="M1031" s="136" t="s">
        <v>96</v>
      </c>
      <c r="N1031" s="136" t="s">
        <v>12</v>
      </c>
      <c r="O1031" s="136" t="s">
        <v>11</v>
      </c>
      <c r="P1031" s="240"/>
      <c r="Q1031" s="240"/>
      <c r="R1031" s="240"/>
      <c r="S1031" s="241"/>
      <c r="T1031" s="155"/>
      <c r="U1031" s="155"/>
      <c r="V1031" s="156"/>
    </row>
    <row r="1032" spans="2:22" s="138" customFormat="1" ht="18" customHeight="1">
      <c r="B1032" s="245">
        <v>58</v>
      </c>
      <c r="C1032" s="147"/>
      <c r="D1032" s="243">
        <f>Ave!C62</f>
        <v>0</v>
      </c>
      <c r="E1032" s="243">
        <f>'S1'!E62</f>
        <v>0</v>
      </c>
      <c r="F1032" s="245">
        <f>'S1'!F62</f>
        <v>0</v>
      </c>
      <c r="G1032" s="141" t="s">
        <v>90</v>
      </c>
      <c r="H1032" s="151">
        <f>'S1'!G62</f>
        <v>0</v>
      </c>
      <c r="I1032" s="151">
        <f>'S1'!G62</f>
        <v>0</v>
      </c>
      <c r="J1032" s="151">
        <f>'S1'!I62</f>
        <v>0</v>
      </c>
      <c r="K1032" s="151">
        <f>'S1'!J62</f>
        <v>0</v>
      </c>
      <c r="L1032" s="151">
        <f>'S1'!K62</f>
        <v>0</v>
      </c>
      <c r="M1032" s="151">
        <f>'S1'!L62</f>
        <v>0</v>
      </c>
      <c r="N1032" s="151">
        <f>'S1'!M62</f>
        <v>0</v>
      </c>
      <c r="O1032" s="151">
        <f>'S1'!N62</f>
        <v>0</v>
      </c>
      <c r="P1032" s="151" t="str">
        <f>'S1'!P62</f>
        <v/>
      </c>
      <c r="Q1032" s="151" t="str">
        <f>'S1'!Q62</f>
        <v/>
      </c>
      <c r="R1032" s="151" t="str">
        <f>'S1'!R62</f>
        <v/>
      </c>
      <c r="S1032" s="246" t="str">
        <f>Ave!Q62</f>
        <v>-</v>
      </c>
    </row>
    <row r="1033" spans="2:22" s="138" customFormat="1" ht="18" customHeight="1">
      <c r="B1033" s="271"/>
      <c r="C1033" s="147"/>
      <c r="D1033" s="244"/>
      <c r="E1033" s="244"/>
      <c r="F1033" s="244"/>
      <c r="G1033" s="141" t="s">
        <v>91</v>
      </c>
      <c r="H1033" s="151">
        <f>'S2'!G62</f>
        <v>0</v>
      </c>
      <c r="I1033" s="151">
        <f>'S2'!H62</f>
        <v>0</v>
      </c>
      <c r="J1033" s="151">
        <f>'S2'!I62</f>
        <v>0</v>
      </c>
      <c r="K1033" s="151">
        <f>'S2'!J62</f>
        <v>0</v>
      </c>
      <c r="L1033" s="151">
        <f>'S2'!K62</f>
        <v>0</v>
      </c>
      <c r="M1033" s="151">
        <f>'S2'!L62</f>
        <v>0</v>
      </c>
      <c r="N1033" s="151">
        <f>'S2'!M62</f>
        <v>0</v>
      </c>
      <c r="O1033" s="151">
        <f>'S2'!N62</f>
        <v>0</v>
      </c>
      <c r="P1033" s="151" t="str">
        <f>'S2'!P62</f>
        <v/>
      </c>
      <c r="Q1033" s="151" t="str">
        <f>'S2'!Q62</f>
        <v/>
      </c>
      <c r="R1033" s="151" t="str">
        <f>'S2'!R62</f>
        <v/>
      </c>
      <c r="S1033" s="246"/>
    </row>
    <row r="1034" spans="2:22" s="138" customFormat="1" ht="18" customHeight="1">
      <c r="B1034" s="272"/>
      <c r="C1034" s="147"/>
      <c r="D1034" s="273"/>
      <c r="E1034" s="273"/>
      <c r="F1034" s="273"/>
      <c r="G1034" s="141" t="s">
        <v>18</v>
      </c>
      <c r="H1034" s="151" t="str">
        <f>Ave!F62</f>
        <v/>
      </c>
      <c r="I1034" s="151" t="str">
        <f>Ave!G62</f>
        <v/>
      </c>
      <c r="J1034" s="151" t="str">
        <f>Ave!H62</f>
        <v/>
      </c>
      <c r="K1034" s="151" t="str">
        <f>Ave!I62</f>
        <v/>
      </c>
      <c r="L1034" s="151" t="str">
        <f>Ave!J62</f>
        <v/>
      </c>
      <c r="M1034" s="151" t="str">
        <f>Ave!K62</f>
        <v/>
      </c>
      <c r="N1034" s="151" t="str">
        <f>Ave!L62</f>
        <v/>
      </c>
      <c r="O1034" s="151" t="str">
        <f>Ave!M62</f>
        <v/>
      </c>
      <c r="P1034" s="151" t="str">
        <f>Ave!N62</f>
        <v/>
      </c>
      <c r="Q1034" s="151" t="str">
        <f>Ave!O62</f>
        <v/>
      </c>
      <c r="R1034" s="151" t="str">
        <f>Ave!P62</f>
        <v/>
      </c>
      <c r="S1034" s="246"/>
    </row>
    <row r="1035" spans="2:22" s="1" customFormat="1" ht="15" customHeight="1">
      <c r="B1035" s="43"/>
      <c r="C1035" s="43"/>
      <c r="D1035" s="43"/>
      <c r="E1035" s="43"/>
      <c r="F1035" s="43"/>
      <c r="G1035" s="43"/>
      <c r="H1035" s="43"/>
      <c r="I1035" s="43"/>
      <c r="J1035" s="43"/>
      <c r="K1035" s="43"/>
      <c r="L1035" s="43"/>
      <c r="M1035" s="43"/>
      <c r="N1035" s="43"/>
      <c r="O1035" s="43"/>
      <c r="P1035" s="43"/>
      <c r="Q1035" s="43"/>
      <c r="R1035" s="43"/>
      <c r="S1035" s="41"/>
      <c r="T1035" s="41"/>
      <c r="U1035" s="152"/>
      <c r="V1035" s="153"/>
    </row>
    <row r="1036" spans="2:22" s="1" customFormat="1" ht="15" customHeight="1">
      <c r="B1036" s="242" t="s">
        <v>71</v>
      </c>
      <c r="C1036" s="242"/>
      <c r="D1036" s="242"/>
      <c r="E1036" s="242"/>
      <c r="F1036" s="233" t="s">
        <v>72</v>
      </c>
      <c r="G1036" s="233"/>
      <c r="H1036" s="233"/>
      <c r="I1036" s="233"/>
      <c r="J1036" s="233"/>
      <c r="K1036" s="233"/>
      <c r="L1036" s="233"/>
      <c r="M1036" s="233"/>
      <c r="N1036" s="234" t="s">
        <v>73</v>
      </c>
      <c r="O1036" s="234"/>
      <c r="P1036" s="234"/>
      <c r="Q1036" s="234"/>
      <c r="R1036" s="234"/>
      <c r="S1036" s="234"/>
      <c r="T1036" s="234"/>
      <c r="U1036" s="234"/>
      <c r="V1036" s="234"/>
    </row>
    <row r="1037" spans="2:22" s="1" customFormat="1" ht="15" customHeight="1">
      <c r="B1037" s="233" t="s">
        <v>74</v>
      </c>
      <c r="C1037" s="233"/>
      <c r="D1037" s="233"/>
      <c r="E1037" s="233"/>
      <c r="F1037" s="233"/>
      <c r="G1037" s="233"/>
      <c r="H1037" s="233"/>
      <c r="I1037" s="233"/>
      <c r="J1037" s="233"/>
      <c r="K1037" s="233"/>
      <c r="L1037" s="233"/>
      <c r="M1037" s="233"/>
      <c r="N1037" s="49" t="s">
        <v>79</v>
      </c>
      <c r="O1037" s="49"/>
      <c r="P1037" s="49"/>
      <c r="Q1037" s="49"/>
      <c r="R1037" s="49"/>
      <c r="S1037" s="49"/>
      <c r="T1037" s="49"/>
      <c r="U1037" s="49"/>
      <c r="V1037" s="49"/>
    </row>
    <row r="1038" spans="2:22" s="1" customFormat="1" ht="15" customHeight="1">
      <c r="B1038" s="233" t="s">
        <v>74</v>
      </c>
      <c r="C1038" s="233"/>
      <c r="D1038" s="233"/>
      <c r="E1038" s="233"/>
      <c r="F1038" s="233"/>
      <c r="G1038" s="233"/>
      <c r="H1038" s="233"/>
      <c r="I1038" s="233"/>
      <c r="J1038" s="233"/>
      <c r="K1038" s="233"/>
      <c r="L1038" s="233"/>
      <c r="M1038" s="233"/>
      <c r="N1038" s="41"/>
      <c r="O1038" s="41"/>
      <c r="P1038" s="41"/>
      <c r="Q1038" s="41"/>
      <c r="R1038" s="41"/>
      <c r="S1038" s="41"/>
      <c r="T1038" s="41"/>
      <c r="U1038" s="152"/>
      <c r="V1038" s="153"/>
    </row>
    <row r="1039" spans="2:22" s="1" customFormat="1" ht="15" customHeight="1">
      <c r="B1039" s="44"/>
      <c r="C1039" s="44"/>
      <c r="D1039" s="44"/>
      <c r="E1039" s="44"/>
      <c r="F1039" s="44"/>
      <c r="G1039" s="44"/>
      <c r="H1039" s="44"/>
      <c r="I1039" s="44"/>
      <c r="J1039" s="44"/>
      <c r="K1039" s="44"/>
      <c r="L1039" s="44"/>
      <c r="M1039" s="44"/>
      <c r="N1039" s="234" t="s">
        <v>75</v>
      </c>
      <c r="O1039" s="234"/>
      <c r="P1039" s="234"/>
      <c r="Q1039" s="234"/>
      <c r="R1039" s="234"/>
      <c r="S1039" s="234"/>
      <c r="T1039" s="234"/>
      <c r="U1039" s="234"/>
      <c r="V1039" s="234"/>
    </row>
    <row r="1040" spans="2:22" s="1" customFormat="1" ht="15" customHeight="1">
      <c r="B1040" s="235" t="s">
        <v>76</v>
      </c>
      <c r="C1040" s="235"/>
      <c r="D1040" s="235"/>
      <c r="E1040" s="235"/>
      <c r="F1040" s="235"/>
      <c r="G1040" s="235"/>
      <c r="H1040" s="235"/>
      <c r="I1040" s="235"/>
      <c r="J1040" s="235"/>
      <c r="K1040" s="235"/>
      <c r="L1040" s="235"/>
      <c r="M1040" s="235"/>
      <c r="N1040" s="41"/>
      <c r="O1040" s="41"/>
      <c r="P1040" s="41"/>
      <c r="Q1040" s="41"/>
      <c r="R1040" s="41"/>
      <c r="S1040" s="41"/>
      <c r="T1040" s="41"/>
      <c r="U1040" s="152"/>
      <c r="V1040" s="153"/>
    </row>
    <row r="1041" spans="2:22" s="1" customFormat="1" ht="15" customHeight="1">
      <c r="B1041" s="41"/>
      <c r="C1041" s="41"/>
      <c r="D1041" s="41"/>
      <c r="E1041" s="41"/>
      <c r="F1041" s="41"/>
      <c r="G1041" s="41"/>
      <c r="H1041" s="41"/>
      <c r="I1041" s="41"/>
      <c r="J1041" s="41"/>
      <c r="K1041" s="41"/>
      <c r="L1041" s="41"/>
      <c r="M1041" s="41"/>
      <c r="N1041" s="41"/>
      <c r="O1041" s="41"/>
      <c r="P1041" s="41"/>
      <c r="Q1041" s="41"/>
      <c r="R1041" s="41"/>
      <c r="S1041" s="41"/>
      <c r="T1041" s="41"/>
      <c r="U1041" s="152"/>
      <c r="V1041" s="153"/>
    </row>
    <row r="1042" spans="2:22" s="1" customFormat="1" ht="15" customHeight="1">
      <c r="B1042" s="235" t="s">
        <v>77</v>
      </c>
      <c r="C1042" s="235"/>
      <c r="D1042" s="235"/>
      <c r="E1042" s="235"/>
      <c r="F1042" s="235"/>
      <c r="G1042" s="235"/>
      <c r="H1042" s="235"/>
      <c r="I1042" s="235"/>
      <c r="J1042" s="235"/>
      <c r="K1042" s="235"/>
      <c r="L1042" s="235"/>
      <c r="M1042" s="235"/>
      <c r="N1042" s="41"/>
      <c r="O1042" s="41"/>
      <c r="P1042" s="41"/>
      <c r="Q1042" s="41"/>
      <c r="R1042" s="41"/>
      <c r="S1042" s="41"/>
      <c r="T1042" s="41"/>
      <c r="U1042" s="152"/>
      <c r="V1042" s="153"/>
    </row>
    <row r="1043" spans="2:22" s="1" customFormat="1" ht="15" customHeight="1">
      <c r="B1043" s="45"/>
      <c r="C1043" s="45"/>
      <c r="D1043" s="45"/>
      <c r="E1043" s="45"/>
      <c r="F1043" s="45"/>
      <c r="G1043" s="45"/>
      <c r="H1043" s="45"/>
      <c r="I1043" s="45"/>
      <c r="J1043" s="45"/>
      <c r="K1043" s="45"/>
      <c r="L1043" s="45"/>
      <c r="M1043" s="45"/>
      <c r="N1043" s="41"/>
      <c r="O1043" s="41"/>
      <c r="P1043" s="41"/>
      <c r="Q1043" s="41"/>
      <c r="R1043" s="41"/>
      <c r="S1043" s="41"/>
      <c r="T1043" s="41"/>
      <c r="U1043" s="152"/>
      <c r="V1043" s="153"/>
    </row>
    <row r="1044" spans="2:22" s="1" customFormat="1" ht="15" customHeight="1">
      <c r="B1044" s="44"/>
      <c r="C1044" s="44"/>
      <c r="D1044" s="44"/>
      <c r="E1044" s="44"/>
      <c r="F1044" s="44"/>
      <c r="G1044" s="44"/>
      <c r="H1044" s="44"/>
      <c r="I1044" s="44"/>
      <c r="J1044" s="44"/>
      <c r="K1044" s="44"/>
      <c r="L1044" s="44"/>
      <c r="M1044" s="44"/>
      <c r="N1044" s="41"/>
      <c r="O1044" s="41"/>
      <c r="P1044" s="41"/>
      <c r="Q1044" s="41"/>
      <c r="R1044" s="41"/>
      <c r="S1044" s="41"/>
      <c r="T1044" s="41"/>
      <c r="U1044" s="152"/>
      <c r="V1044" s="153"/>
    </row>
    <row r="1045" spans="2:22" s="46" customFormat="1" ht="15" customHeight="1">
      <c r="B1045" s="47"/>
      <c r="C1045" s="47"/>
      <c r="D1045" s="48" t="s">
        <v>20</v>
      </c>
      <c r="E1045" s="46" t="s">
        <v>78</v>
      </c>
      <c r="M1045" s="46" t="s">
        <v>53</v>
      </c>
      <c r="V1045" s="154"/>
    </row>
    <row r="1046" spans="2:22" s="46" customFormat="1" ht="15" customHeight="1">
      <c r="B1046" s="47"/>
      <c r="C1046" s="47"/>
      <c r="D1046" s="48"/>
      <c r="E1046" s="50"/>
      <c r="F1046" s="50"/>
      <c r="G1046" s="50"/>
      <c r="H1046" s="50" t="s">
        <v>22</v>
      </c>
      <c r="I1046" s="50"/>
      <c r="J1046" s="50"/>
      <c r="K1046" s="46" t="s">
        <v>23</v>
      </c>
      <c r="V1046" s="154"/>
    </row>
    <row r="1047" spans="2:22" s="140" customFormat="1" ht="18" customHeight="1">
      <c r="B1047" s="239" t="s">
        <v>0</v>
      </c>
      <c r="C1047" s="137"/>
      <c r="D1047" s="239" t="s">
        <v>1</v>
      </c>
      <c r="E1047" s="239" t="s">
        <v>2</v>
      </c>
      <c r="F1047" s="239" t="s">
        <v>3</v>
      </c>
      <c r="G1047" s="239" t="s">
        <v>17</v>
      </c>
      <c r="H1047" s="236" t="s">
        <v>4</v>
      </c>
      <c r="I1047" s="237"/>
      <c r="J1047" s="237"/>
      <c r="K1047" s="237"/>
      <c r="L1047" s="237"/>
      <c r="M1047" s="237"/>
      <c r="N1047" s="237"/>
      <c r="O1047" s="238"/>
      <c r="P1047" s="239" t="s">
        <v>26</v>
      </c>
      <c r="Q1047" s="239" t="s">
        <v>18</v>
      </c>
      <c r="R1047" s="239" t="s">
        <v>6</v>
      </c>
      <c r="S1047" s="241" t="s">
        <v>16</v>
      </c>
      <c r="T1047" s="155"/>
      <c r="U1047" s="155"/>
      <c r="V1047" s="156"/>
    </row>
    <row r="1048" spans="2:22" s="140" customFormat="1" ht="18" customHeight="1">
      <c r="B1048" s="240"/>
      <c r="C1048" s="137"/>
      <c r="D1048" s="240"/>
      <c r="E1048" s="240"/>
      <c r="F1048" s="240"/>
      <c r="G1048" s="240"/>
      <c r="H1048" s="136" t="s">
        <v>93</v>
      </c>
      <c r="I1048" s="136" t="s">
        <v>94</v>
      </c>
      <c r="J1048" s="136" t="s">
        <v>95</v>
      </c>
      <c r="K1048" s="136" t="s">
        <v>10</v>
      </c>
      <c r="L1048" s="136" t="s">
        <v>80</v>
      </c>
      <c r="M1048" s="136" t="s">
        <v>96</v>
      </c>
      <c r="N1048" s="136" t="s">
        <v>12</v>
      </c>
      <c r="O1048" s="136" t="s">
        <v>11</v>
      </c>
      <c r="P1048" s="240"/>
      <c r="Q1048" s="240"/>
      <c r="R1048" s="240"/>
      <c r="S1048" s="241"/>
      <c r="T1048" s="155"/>
      <c r="U1048" s="155"/>
      <c r="V1048" s="156"/>
    </row>
    <row r="1049" spans="2:22" s="138" customFormat="1" ht="18" customHeight="1">
      <c r="B1049" s="245">
        <v>59</v>
      </c>
      <c r="C1049" s="147"/>
      <c r="D1049" s="243">
        <f>Ave!C63</f>
        <v>0</v>
      </c>
      <c r="E1049" s="243">
        <f>'S1'!E63</f>
        <v>0</v>
      </c>
      <c r="F1049" s="245">
        <f>'S1'!F63</f>
        <v>0</v>
      </c>
      <c r="G1049" s="141" t="s">
        <v>90</v>
      </c>
      <c r="H1049" s="151">
        <f>'S1'!G63</f>
        <v>0</v>
      </c>
      <c r="I1049" s="151">
        <f>'S1'!G63</f>
        <v>0</v>
      </c>
      <c r="J1049" s="151">
        <f>'S1'!I63</f>
        <v>0</v>
      </c>
      <c r="K1049" s="151">
        <f>'S1'!J63</f>
        <v>0</v>
      </c>
      <c r="L1049" s="151">
        <f>'S1'!K63</f>
        <v>0</v>
      </c>
      <c r="M1049" s="151">
        <f>'S1'!L63</f>
        <v>0</v>
      </c>
      <c r="N1049" s="151">
        <f>'S1'!M63</f>
        <v>0</v>
      </c>
      <c r="O1049" s="151">
        <f>'S1'!N63</f>
        <v>0</v>
      </c>
      <c r="P1049" s="151" t="str">
        <f>'S1'!P63</f>
        <v/>
      </c>
      <c r="Q1049" s="151" t="str">
        <f>'S1'!Q63</f>
        <v/>
      </c>
      <c r="R1049" s="151" t="str">
        <f>'S1'!R63</f>
        <v/>
      </c>
      <c r="S1049" s="246" t="str">
        <f>Ave!Q63</f>
        <v>-</v>
      </c>
    </row>
    <row r="1050" spans="2:22" s="138" customFormat="1" ht="18" customHeight="1">
      <c r="B1050" s="271"/>
      <c r="C1050" s="147"/>
      <c r="D1050" s="244"/>
      <c r="E1050" s="244"/>
      <c r="F1050" s="244"/>
      <c r="G1050" s="141" t="s">
        <v>91</v>
      </c>
      <c r="H1050" s="151">
        <f>'S2'!G63</f>
        <v>0</v>
      </c>
      <c r="I1050" s="151">
        <f>'S2'!H63</f>
        <v>0</v>
      </c>
      <c r="J1050" s="151">
        <f>'S2'!I63</f>
        <v>0</v>
      </c>
      <c r="K1050" s="151">
        <f>'S2'!J63</f>
        <v>0</v>
      </c>
      <c r="L1050" s="151">
        <f>'S2'!K63</f>
        <v>0</v>
      </c>
      <c r="M1050" s="151">
        <f>'S2'!L63</f>
        <v>0</v>
      </c>
      <c r="N1050" s="151">
        <f>'S2'!M63</f>
        <v>0</v>
      </c>
      <c r="O1050" s="151">
        <f>'S2'!N63</f>
        <v>0</v>
      </c>
      <c r="P1050" s="151" t="str">
        <f>'S2'!P63</f>
        <v/>
      </c>
      <c r="Q1050" s="151" t="str">
        <f>'S2'!Q63</f>
        <v/>
      </c>
      <c r="R1050" s="151" t="str">
        <f>'S2'!R63</f>
        <v/>
      </c>
      <c r="S1050" s="246"/>
    </row>
    <row r="1051" spans="2:22" s="138" customFormat="1" ht="18" customHeight="1">
      <c r="B1051" s="272"/>
      <c r="C1051" s="147"/>
      <c r="D1051" s="273"/>
      <c r="E1051" s="273"/>
      <c r="F1051" s="273"/>
      <c r="G1051" s="141" t="s">
        <v>18</v>
      </c>
      <c r="H1051" s="151" t="str">
        <f>Ave!F63</f>
        <v/>
      </c>
      <c r="I1051" s="151" t="str">
        <f>Ave!G63</f>
        <v/>
      </c>
      <c r="J1051" s="151" t="str">
        <f>Ave!H63</f>
        <v/>
      </c>
      <c r="K1051" s="151" t="str">
        <f>Ave!I63</f>
        <v/>
      </c>
      <c r="L1051" s="151" t="str">
        <f>Ave!J63</f>
        <v/>
      </c>
      <c r="M1051" s="151" t="str">
        <f>Ave!K63</f>
        <v/>
      </c>
      <c r="N1051" s="151" t="str">
        <f>Ave!L63</f>
        <v/>
      </c>
      <c r="O1051" s="151" t="str">
        <f>Ave!M63</f>
        <v/>
      </c>
      <c r="P1051" s="151" t="str">
        <f>Ave!N63</f>
        <v/>
      </c>
      <c r="Q1051" s="151" t="str">
        <f>Ave!O63</f>
        <v/>
      </c>
      <c r="R1051" s="151" t="str">
        <f>Ave!P63</f>
        <v/>
      </c>
      <c r="S1051" s="246"/>
    </row>
    <row r="1052" spans="2:22" s="1" customFormat="1" ht="15" customHeight="1">
      <c r="B1052" s="43"/>
      <c r="C1052" s="43"/>
      <c r="D1052" s="43"/>
      <c r="E1052" s="43"/>
      <c r="F1052" s="43"/>
      <c r="G1052" s="43"/>
      <c r="H1052" s="43"/>
      <c r="I1052" s="43"/>
      <c r="J1052" s="43"/>
      <c r="K1052" s="43"/>
      <c r="L1052" s="43"/>
      <c r="M1052" s="43"/>
      <c r="N1052" s="43"/>
      <c r="O1052" s="43"/>
      <c r="P1052" s="43"/>
      <c r="Q1052" s="43"/>
      <c r="R1052" s="43"/>
      <c r="S1052" s="41"/>
      <c r="T1052" s="41"/>
      <c r="U1052" s="152"/>
      <c r="V1052" s="153"/>
    </row>
    <row r="1053" spans="2:22" s="1" customFormat="1" ht="15" customHeight="1">
      <c r="B1053" s="242" t="s">
        <v>71</v>
      </c>
      <c r="C1053" s="242"/>
      <c r="D1053" s="242"/>
      <c r="E1053" s="242"/>
      <c r="F1053" s="233" t="s">
        <v>72</v>
      </c>
      <c r="G1053" s="233"/>
      <c r="H1053" s="233"/>
      <c r="I1053" s="233"/>
      <c r="J1053" s="233"/>
      <c r="K1053" s="233"/>
      <c r="L1053" s="233"/>
      <c r="M1053" s="233"/>
      <c r="N1053" s="234" t="s">
        <v>73</v>
      </c>
      <c r="O1053" s="234"/>
      <c r="P1053" s="234"/>
      <c r="Q1053" s="234"/>
      <c r="R1053" s="234"/>
      <c r="S1053" s="234"/>
      <c r="T1053" s="234"/>
      <c r="U1053" s="234"/>
      <c r="V1053" s="234"/>
    </row>
    <row r="1054" spans="2:22" s="1" customFormat="1" ht="15" customHeight="1">
      <c r="B1054" s="233" t="s">
        <v>74</v>
      </c>
      <c r="C1054" s="233"/>
      <c r="D1054" s="233"/>
      <c r="E1054" s="233"/>
      <c r="F1054" s="233"/>
      <c r="G1054" s="233"/>
      <c r="H1054" s="233"/>
      <c r="I1054" s="233"/>
      <c r="J1054" s="233"/>
      <c r="K1054" s="233"/>
      <c r="L1054" s="233"/>
      <c r="M1054" s="233"/>
      <c r="N1054" s="49" t="s">
        <v>79</v>
      </c>
      <c r="O1054" s="49"/>
      <c r="P1054" s="49"/>
      <c r="Q1054" s="49"/>
      <c r="R1054" s="49"/>
      <c r="S1054" s="49"/>
      <c r="T1054" s="49"/>
      <c r="U1054" s="49"/>
      <c r="V1054" s="49"/>
    </row>
    <row r="1055" spans="2:22" s="1" customFormat="1" ht="15" customHeight="1">
      <c r="B1055" s="233" t="s">
        <v>74</v>
      </c>
      <c r="C1055" s="233"/>
      <c r="D1055" s="233"/>
      <c r="E1055" s="233"/>
      <c r="F1055" s="233"/>
      <c r="G1055" s="233"/>
      <c r="H1055" s="233"/>
      <c r="I1055" s="233"/>
      <c r="J1055" s="233"/>
      <c r="K1055" s="233"/>
      <c r="L1055" s="233"/>
      <c r="M1055" s="233"/>
      <c r="N1055" s="41"/>
      <c r="O1055" s="41"/>
      <c r="P1055" s="41"/>
      <c r="Q1055" s="41"/>
      <c r="R1055" s="41"/>
      <c r="S1055" s="41"/>
      <c r="T1055" s="41"/>
      <c r="U1055" s="152"/>
      <c r="V1055" s="153"/>
    </row>
    <row r="1056" spans="2:22" s="1" customFormat="1" ht="15" customHeight="1">
      <c r="B1056" s="44"/>
      <c r="C1056" s="44"/>
      <c r="D1056" s="44"/>
      <c r="E1056" s="44"/>
      <c r="F1056" s="44"/>
      <c r="G1056" s="44"/>
      <c r="H1056" s="44"/>
      <c r="I1056" s="44"/>
      <c r="J1056" s="44"/>
      <c r="K1056" s="44"/>
      <c r="L1056" s="44"/>
      <c r="M1056" s="44"/>
      <c r="N1056" s="234" t="s">
        <v>75</v>
      </c>
      <c r="O1056" s="234"/>
      <c r="P1056" s="234"/>
      <c r="Q1056" s="234"/>
      <c r="R1056" s="234"/>
      <c r="S1056" s="234"/>
      <c r="T1056" s="234"/>
      <c r="U1056" s="234"/>
      <c r="V1056" s="234"/>
    </row>
    <row r="1057" spans="2:22" s="1" customFormat="1" ht="15" customHeight="1">
      <c r="B1057" s="235" t="s">
        <v>76</v>
      </c>
      <c r="C1057" s="235"/>
      <c r="D1057" s="235"/>
      <c r="E1057" s="235"/>
      <c r="F1057" s="235"/>
      <c r="G1057" s="235"/>
      <c r="H1057" s="235"/>
      <c r="I1057" s="235"/>
      <c r="J1057" s="235"/>
      <c r="K1057" s="235"/>
      <c r="L1057" s="235"/>
      <c r="M1057" s="235"/>
      <c r="N1057" s="41"/>
      <c r="O1057" s="41"/>
      <c r="P1057" s="41"/>
      <c r="Q1057" s="41"/>
      <c r="R1057" s="41"/>
      <c r="S1057" s="41"/>
      <c r="T1057" s="41"/>
      <c r="U1057" s="152"/>
      <c r="V1057" s="153"/>
    </row>
    <row r="1058" spans="2:22" s="1" customFormat="1" ht="15" customHeight="1">
      <c r="B1058" s="41"/>
      <c r="C1058" s="41"/>
      <c r="D1058" s="41"/>
      <c r="E1058" s="41"/>
      <c r="F1058" s="41"/>
      <c r="G1058" s="41"/>
      <c r="H1058" s="41"/>
      <c r="I1058" s="41"/>
      <c r="J1058" s="41"/>
      <c r="K1058" s="41"/>
      <c r="L1058" s="41"/>
      <c r="M1058" s="41"/>
      <c r="N1058" s="41"/>
      <c r="O1058" s="41"/>
      <c r="P1058" s="41"/>
      <c r="Q1058" s="41"/>
      <c r="R1058" s="41"/>
      <c r="S1058" s="41"/>
      <c r="T1058" s="41"/>
      <c r="U1058" s="152"/>
      <c r="V1058" s="153"/>
    </row>
    <row r="1059" spans="2:22" s="1" customFormat="1" ht="15" customHeight="1">
      <c r="B1059" s="235" t="s">
        <v>77</v>
      </c>
      <c r="C1059" s="235"/>
      <c r="D1059" s="235"/>
      <c r="E1059" s="235"/>
      <c r="F1059" s="235"/>
      <c r="G1059" s="235"/>
      <c r="H1059" s="235"/>
      <c r="I1059" s="235"/>
      <c r="J1059" s="235"/>
      <c r="K1059" s="235"/>
      <c r="L1059" s="235"/>
      <c r="M1059" s="235"/>
      <c r="N1059" s="41"/>
      <c r="O1059" s="41"/>
      <c r="P1059" s="41"/>
      <c r="Q1059" s="41"/>
      <c r="R1059" s="41"/>
      <c r="S1059" s="41"/>
      <c r="T1059" s="41"/>
      <c r="U1059" s="152"/>
      <c r="V1059" s="153"/>
    </row>
    <row r="1060" spans="2:22" s="1" customFormat="1" ht="15" customHeight="1">
      <c r="B1060" s="45"/>
      <c r="C1060" s="45"/>
      <c r="D1060" s="45"/>
      <c r="E1060" s="45"/>
      <c r="F1060" s="45"/>
      <c r="G1060" s="45"/>
      <c r="H1060" s="45"/>
      <c r="I1060" s="45"/>
      <c r="J1060" s="45"/>
      <c r="K1060" s="45"/>
      <c r="L1060" s="45"/>
      <c r="M1060" s="45"/>
      <c r="N1060" s="41"/>
      <c r="O1060" s="41"/>
      <c r="P1060" s="41"/>
      <c r="Q1060" s="41"/>
      <c r="R1060" s="41"/>
      <c r="S1060" s="41"/>
      <c r="T1060" s="41"/>
      <c r="U1060" s="152"/>
      <c r="V1060" s="153"/>
    </row>
    <row r="1061" spans="2:22" s="1" customFormat="1" ht="15" customHeight="1">
      <c r="B1061" s="45"/>
      <c r="C1061" s="45"/>
      <c r="D1061" s="45"/>
      <c r="E1061" s="45"/>
      <c r="F1061" s="45"/>
      <c r="G1061" s="45"/>
      <c r="H1061" s="45"/>
      <c r="I1061" s="45"/>
      <c r="J1061" s="45"/>
      <c r="K1061" s="45"/>
      <c r="L1061" s="45"/>
      <c r="M1061" s="45"/>
      <c r="N1061" s="41"/>
      <c r="O1061" s="41"/>
      <c r="P1061" s="41"/>
      <c r="Q1061" s="41"/>
      <c r="R1061" s="41"/>
      <c r="S1061" s="41"/>
      <c r="T1061" s="41"/>
      <c r="U1061" s="152"/>
      <c r="V1061" s="153"/>
    </row>
    <row r="1062" spans="2:22" s="1" customFormat="1" ht="15" customHeight="1">
      <c r="B1062" s="45"/>
      <c r="C1062" s="45"/>
      <c r="D1062" s="45"/>
      <c r="E1062" s="45"/>
      <c r="F1062" s="45"/>
      <c r="G1062" s="45"/>
      <c r="H1062" s="45"/>
      <c r="I1062" s="45"/>
      <c r="J1062" s="45"/>
      <c r="K1062" s="45"/>
      <c r="L1062" s="45"/>
      <c r="M1062" s="45"/>
      <c r="N1062" s="41"/>
      <c r="O1062" s="41"/>
      <c r="P1062" s="41"/>
      <c r="Q1062" s="41"/>
      <c r="R1062" s="41"/>
      <c r="S1062" s="41"/>
      <c r="T1062" s="41"/>
      <c r="U1062" s="152"/>
      <c r="V1062" s="153"/>
    </row>
    <row r="1063" spans="2:22" s="1" customFormat="1" ht="15" customHeight="1">
      <c r="B1063" s="44"/>
      <c r="C1063" s="44"/>
      <c r="D1063" s="44"/>
      <c r="E1063" s="44"/>
      <c r="F1063" s="44"/>
      <c r="G1063" s="44"/>
      <c r="H1063" s="44"/>
      <c r="I1063" s="44"/>
      <c r="J1063" s="44"/>
      <c r="K1063" s="44"/>
      <c r="L1063" s="44"/>
      <c r="M1063" s="44"/>
      <c r="N1063" s="41"/>
      <c r="O1063" s="41"/>
      <c r="P1063" s="41"/>
      <c r="Q1063" s="41"/>
      <c r="R1063" s="41"/>
      <c r="S1063" s="41"/>
      <c r="T1063" s="41"/>
      <c r="U1063" s="152"/>
      <c r="V1063" s="153"/>
    </row>
    <row r="1064" spans="2:22" s="46" customFormat="1" ht="15" customHeight="1">
      <c r="B1064" s="47"/>
      <c r="C1064" s="47"/>
      <c r="D1064" s="48" t="s">
        <v>20</v>
      </c>
      <c r="E1064" s="46" t="s">
        <v>78</v>
      </c>
      <c r="M1064" s="46" t="s">
        <v>53</v>
      </c>
      <c r="V1064" s="154"/>
    </row>
    <row r="1065" spans="2:22" s="46" customFormat="1" ht="15" customHeight="1">
      <c r="B1065" s="47"/>
      <c r="C1065" s="47"/>
      <c r="D1065" s="48"/>
      <c r="E1065" s="50"/>
      <c r="F1065" s="50"/>
      <c r="G1065" s="50"/>
      <c r="H1065" s="50" t="s">
        <v>22</v>
      </c>
      <c r="I1065" s="50"/>
      <c r="J1065" s="50"/>
      <c r="K1065" s="46" t="s">
        <v>23</v>
      </c>
      <c r="V1065" s="154"/>
    </row>
    <row r="1066" spans="2:22" s="140" customFormat="1" ht="18" customHeight="1">
      <c r="B1066" s="239" t="s">
        <v>0</v>
      </c>
      <c r="C1066" s="137"/>
      <c r="D1066" s="239" t="s">
        <v>1</v>
      </c>
      <c r="E1066" s="239" t="s">
        <v>2</v>
      </c>
      <c r="F1066" s="239" t="s">
        <v>3</v>
      </c>
      <c r="G1066" s="239" t="s">
        <v>17</v>
      </c>
      <c r="H1066" s="236" t="s">
        <v>4</v>
      </c>
      <c r="I1066" s="237"/>
      <c r="J1066" s="237"/>
      <c r="K1066" s="237"/>
      <c r="L1066" s="237"/>
      <c r="M1066" s="237"/>
      <c r="N1066" s="237"/>
      <c r="O1066" s="238"/>
      <c r="P1066" s="239" t="s">
        <v>26</v>
      </c>
      <c r="Q1066" s="239" t="s">
        <v>18</v>
      </c>
      <c r="R1066" s="239" t="s">
        <v>6</v>
      </c>
      <c r="S1066" s="241" t="s">
        <v>16</v>
      </c>
      <c r="T1066" s="155"/>
      <c r="U1066" s="155"/>
      <c r="V1066" s="156"/>
    </row>
    <row r="1067" spans="2:22" s="140" customFormat="1" ht="18" customHeight="1">
      <c r="B1067" s="240"/>
      <c r="C1067" s="137"/>
      <c r="D1067" s="240"/>
      <c r="E1067" s="240"/>
      <c r="F1067" s="240"/>
      <c r="G1067" s="240"/>
      <c r="H1067" s="136" t="s">
        <v>93</v>
      </c>
      <c r="I1067" s="136" t="s">
        <v>94</v>
      </c>
      <c r="J1067" s="136" t="s">
        <v>95</v>
      </c>
      <c r="K1067" s="136" t="s">
        <v>10</v>
      </c>
      <c r="L1067" s="136" t="s">
        <v>80</v>
      </c>
      <c r="M1067" s="136" t="s">
        <v>96</v>
      </c>
      <c r="N1067" s="136" t="s">
        <v>12</v>
      </c>
      <c r="O1067" s="136" t="s">
        <v>11</v>
      </c>
      <c r="P1067" s="240"/>
      <c r="Q1067" s="240"/>
      <c r="R1067" s="240"/>
      <c r="S1067" s="241"/>
      <c r="T1067" s="155"/>
      <c r="U1067" s="155"/>
      <c r="V1067" s="156"/>
    </row>
    <row r="1068" spans="2:22" s="138" customFormat="1" ht="18" customHeight="1">
      <c r="B1068" s="245">
        <v>60</v>
      </c>
      <c r="C1068" s="147"/>
      <c r="D1068" s="243">
        <f>Ave!C64</f>
        <v>0</v>
      </c>
      <c r="E1068" s="243">
        <f>'S1'!E64</f>
        <v>0</v>
      </c>
      <c r="F1068" s="246">
        <f>'S1'!F64</f>
        <v>0</v>
      </c>
      <c r="G1068" s="141" t="s">
        <v>90</v>
      </c>
      <c r="H1068" s="151">
        <f>'S1'!G64</f>
        <v>0</v>
      </c>
      <c r="I1068" s="151">
        <f>'S1'!G64</f>
        <v>0</v>
      </c>
      <c r="J1068" s="151">
        <f>'S1'!I64</f>
        <v>0</v>
      </c>
      <c r="K1068" s="151">
        <f>'S1'!J64</f>
        <v>0</v>
      </c>
      <c r="L1068" s="151">
        <f>'S1'!K64</f>
        <v>0</v>
      </c>
      <c r="M1068" s="151">
        <f>'S1'!L64</f>
        <v>0</v>
      </c>
      <c r="N1068" s="151">
        <f>'S1'!M64</f>
        <v>0</v>
      </c>
      <c r="O1068" s="151">
        <f>'S1'!N64</f>
        <v>0</v>
      </c>
      <c r="P1068" s="151" t="str">
        <f>'S1'!P64</f>
        <v/>
      </c>
      <c r="Q1068" s="151" t="str">
        <f>'S1'!Q64</f>
        <v/>
      </c>
      <c r="R1068" s="151" t="str">
        <f>'S1'!R64</f>
        <v/>
      </c>
      <c r="S1068" s="246" t="str">
        <f>Ave!Q64</f>
        <v>-</v>
      </c>
    </row>
    <row r="1069" spans="2:22" s="138" customFormat="1" ht="18" customHeight="1">
      <c r="B1069" s="271"/>
      <c r="C1069" s="147"/>
      <c r="D1069" s="244"/>
      <c r="E1069" s="244"/>
      <c r="F1069" s="274"/>
      <c r="G1069" s="141" t="s">
        <v>91</v>
      </c>
      <c r="H1069" s="151">
        <f>'S2'!G64</f>
        <v>0</v>
      </c>
      <c r="I1069" s="151">
        <f>'S2'!H64</f>
        <v>0</v>
      </c>
      <c r="J1069" s="151">
        <f>'S2'!I64</f>
        <v>0</v>
      </c>
      <c r="K1069" s="151">
        <f>'S2'!J64</f>
        <v>0</v>
      </c>
      <c r="L1069" s="151">
        <f>'S2'!K64</f>
        <v>0</v>
      </c>
      <c r="M1069" s="151">
        <f>'S2'!L64</f>
        <v>0</v>
      </c>
      <c r="N1069" s="151">
        <f>'S2'!M64</f>
        <v>0</v>
      </c>
      <c r="O1069" s="151">
        <f>'S2'!N64</f>
        <v>0</v>
      </c>
      <c r="P1069" s="151" t="str">
        <f>'S2'!P64</f>
        <v/>
      </c>
      <c r="Q1069" s="151" t="str">
        <f>'S2'!Q64</f>
        <v/>
      </c>
      <c r="R1069" s="151" t="str">
        <f>'S2'!R64</f>
        <v/>
      </c>
      <c r="S1069" s="246"/>
    </row>
    <row r="1070" spans="2:22" s="138" customFormat="1" ht="18" customHeight="1">
      <c r="B1070" s="272"/>
      <c r="C1070" s="147"/>
      <c r="D1070" s="273"/>
      <c r="E1070" s="273"/>
      <c r="F1070" s="274"/>
      <c r="G1070" s="141" t="s">
        <v>18</v>
      </c>
      <c r="H1070" s="151" t="str">
        <f>Ave!F64</f>
        <v/>
      </c>
      <c r="I1070" s="151" t="str">
        <f>Ave!G64</f>
        <v/>
      </c>
      <c r="J1070" s="151" t="str">
        <f>Ave!H64</f>
        <v/>
      </c>
      <c r="K1070" s="151" t="str">
        <f>Ave!I64</f>
        <v/>
      </c>
      <c r="L1070" s="151" t="str">
        <f>Ave!J64</f>
        <v/>
      </c>
      <c r="M1070" s="151" t="str">
        <f>Ave!K64</f>
        <v/>
      </c>
      <c r="N1070" s="151" t="str">
        <f>Ave!L64</f>
        <v/>
      </c>
      <c r="O1070" s="151" t="str">
        <f>Ave!M64</f>
        <v/>
      </c>
      <c r="P1070" s="151" t="str">
        <f>Ave!N64</f>
        <v/>
      </c>
      <c r="Q1070" s="151" t="str">
        <f>Ave!O64</f>
        <v/>
      </c>
      <c r="R1070" s="151" t="str">
        <f>Ave!P64</f>
        <v/>
      </c>
      <c r="S1070" s="246"/>
    </row>
    <row r="1071" spans="2:22" s="1" customFormat="1" ht="15" customHeight="1">
      <c r="B1071" s="43"/>
      <c r="C1071" s="43"/>
      <c r="D1071" s="43"/>
      <c r="E1071" s="43"/>
      <c r="F1071" s="43"/>
      <c r="G1071" s="43"/>
      <c r="H1071" s="43"/>
      <c r="I1071" s="43"/>
      <c r="J1071" s="43"/>
      <c r="K1071" s="43"/>
      <c r="L1071" s="43"/>
      <c r="M1071" s="43"/>
      <c r="N1071" s="43"/>
      <c r="O1071" s="43"/>
      <c r="P1071" s="43"/>
      <c r="Q1071" s="43"/>
      <c r="R1071" s="43"/>
      <c r="S1071" s="41"/>
      <c r="T1071" s="41"/>
      <c r="U1071" s="152"/>
      <c r="V1071" s="153"/>
    </row>
    <row r="1072" spans="2:22" s="1" customFormat="1" ht="15" customHeight="1">
      <c r="B1072" s="242" t="s">
        <v>71</v>
      </c>
      <c r="C1072" s="242"/>
      <c r="D1072" s="242"/>
      <c r="E1072" s="242"/>
      <c r="F1072" s="233" t="s">
        <v>72</v>
      </c>
      <c r="G1072" s="233"/>
      <c r="H1072" s="233"/>
      <c r="I1072" s="233"/>
      <c r="J1072" s="233"/>
      <c r="K1072" s="233"/>
      <c r="L1072" s="233"/>
      <c r="M1072" s="233"/>
      <c r="N1072" s="234" t="s">
        <v>73</v>
      </c>
      <c r="O1072" s="234"/>
      <c r="P1072" s="234"/>
      <c r="Q1072" s="234"/>
      <c r="R1072" s="234"/>
      <c r="S1072" s="234"/>
      <c r="T1072" s="234"/>
      <c r="U1072" s="234"/>
      <c r="V1072" s="234"/>
    </row>
    <row r="1073" spans="2:22" s="1" customFormat="1" ht="15" customHeight="1">
      <c r="B1073" s="233" t="s">
        <v>74</v>
      </c>
      <c r="C1073" s="233"/>
      <c r="D1073" s="233"/>
      <c r="E1073" s="233"/>
      <c r="F1073" s="233"/>
      <c r="G1073" s="233"/>
      <c r="H1073" s="233"/>
      <c r="I1073" s="233"/>
      <c r="J1073" s="233"/>
      <c r="K1073" s="233"/>
      <c r="L1073" s="233"/>
      <c r="M1073" s="233"/>
      <c r="N1073" s="49" t="s">
        <v>79</v>
      </c>
      <c r="O1073" s="49"/>
      <c r="P1073" s="49"/>
      <c r="Q1073" s="49"/>
      <c r="R1073" s="49"/>
      <c r="S1073" s="49"/>
      <c r="T1073" s="49"/>
      <c r="U1073" s="49"/>
      <c r="V1073" s="49"/>
    </row>
    <row r="1074" spans="2:22" s="1" customFormat="1" ht="15" customHeight="1">
      <c r="B1074" s="233" t="s">
        <v>74</v>
      </c>
      <c r="C1074" s="233"/>
      <c r="D1074" s="233"/>
      <c r="E1074" s="233"/>
      <c r="F1074" s="233"/>
      <c r="G1074" s="233"/>
      <c r="H1074" s="233"/>
      <c r="I1074" s="233"/>
      <c r="J1074" s="233"/>
      <c r="K1074" s="233"/>
      <c r="L1074" s="233"/>
      <c r="M1074" s="233"/>
      <c r="N1074" s="41"/>
      <c r="O1074" s="41"/>
      <c r="P1074" s="41"/>
      <c r="Q1074" s="41"/>
      <c r="R1074" s="41"/>
      <c r="S1074" s="41"/>
      <c r="T1074" s="41"/>
      <c r="U1074" s="152"/>
      <c r="V1074" s="153"/>
    </row>
    <row r="1075" spans="2:22" s="1" customFormat="1" ht="15" customHeight="1">
      <c r="B1075" s="44"/>
      <c r="C1075" s="44"/>
      <c r="D1075" s="44"/>
      <c r="E1075" s="44"/>
      <c r="F1075" s="44"/>
      <c r="G1075" s="44"/>
      <c r="H1075" s="44"/>
      <c r="I1075" s="44"/>
      <c r="J1075" s="44"/>
      <c r="K1075" s="44"/>
      <c r="L1075" s="44"/>
      <c r="M1075" s="44"/>
      <c r="N1075" s="234" t="s">
        <v>75</v>
      </c>
      <c r="O1075" s="234"/>
      <c r="P1075" s="234"/>
      <c r="Q1075" s="234"/>
      <c r="R1075" s="234"/>
      <c r="S1075" s="234"/>
      <c r="T1075" s="234"/>
      <c r="U1075" s="234"/>
      <c r="V1075" s="234"/>
    </row>
    <row r="1076" spans="2:22" s="1" customFormat="1" ht="15" customHeight="1">
      <c r="B1076" s="235" t="s">
        <v>76</v>
      </c>
      <c r="C1076" s="235"/>
      <c r="D1076" s="235"/>
      <c r="E1076" s="235"/>
      <c r="F1076" s="235"/>
      <c r="G1076" s="235"/>
      <c r="H1076" s="235"/>
      <c r="I1076" s="235"/>
      <c r="J1076" s="235"/>
      <c r="K1076" s="235"/>
      <c r="L1076" s="235"/>
      <c r="M1076" s="235"/>
      <c r="N1076" s="41"/>
      <c r="O1076" s="41"/>
      <c r="P1076" s="41"/>
      <c r="Q1076" s="41"/>
      <c r="R1076" s="41"/>
      <c r="S1076" s="41"/>
      <c r="T1076" s="41"/>
      <c r="U1076" s="152"/>
      <c r="V1076" s="153"/>
    </row>
    <row r="1077" spans="2:22" s="1" customFormat="1" ht="15" customHeight="1">
      <c r="B1077" s="41"/>
      <c r="C1077" s="41"/>
      <c r="D1077" s="41"/>
      <c r="E1077" s="41"/>
      <c r="F1077" s="41"/>
      <c r="G1077" s="41"/>
      <c r="H1077" s="41"/>
      <c r="I1077" s="41"/>
      <c r="J1077" s="41"/>
      <c r="K1077" s="41"/>
      <c r="L1077" s="41"/>
      <c r="M1077" s="41"/>
      <c r="N1077" s="41"/>
      <c r="O1077" s="41"/>
      <c r="P1077" s="41"/>
      <c r="Q1077" s="41"/>
      <c r="R1077" s="41"/>
      <c r="S1077" s="41"/>
      <c r="T1077" s="41"/>
      <c r="U1077" s="152"/>
      <c r="V1077" s="153"/>
    </row>
    <row r="1078" spans="2:22" s="1" customFormat="1" ht="15" customHeight="1">
      <c r="B1078" s="235" t="s">
        <v>77</v>
      </c>
      <c r="C1078" s="235"/>
      <c r="D1078" s="235"/>
      <c r="E1078" s="235"/>
      <c r="F1078" s="235"/>
      <c r="G1078" s="235"/>
      <c r="H1078" s="235"/>
      <c r="I1078" s="235"/>
      <c r="J1078" s="235"/>
      <c r="K1078" s="235"/>
      <c r="L1078" s="235"/>
      <c r="M1078" s="235"/>
      <c r="N1078" s="41"/>
      <c r="O1078" s="41"/>
      <c r="P1078" s="41"/>
      <c r="Q1078" s="41"/>
      <c r="R1078" s="41"/>
      <c r="S1078" s="41"/>
      <c r="T1078" s="41"/>
      <c r="U1078" s="152"/>
      <c r="V1078" s="153"/>
    </row>
    <row r="1079" spans="2:22" s="1" customFormat="1" ht="15" customHeight="1">
      <c r="B1079" s="45"/>
      <c r="C1079" s="45"/>
      <c r="D1079" s="45"/>
      <c r="E1079" s="45"/>
      <c r="F1079" s="45"/>
      <c r="G1079" s="45"/>
      <c r="H1079" s="45"/>
      <c r="I1079" s="45"/>
      <c r="J1079" s="45"/>
      <c r="K1079" s="45"/>
      <c r="L1079" s="45"/>
      <c r="M1079" s="45"/>
      <c r="N1079" s="41"/>
      <c r="O1079" s="41"/>
      <c r="P1079" s="41"/>
      <c r="Q1079" s="41"/>
      <c r="R1079" s="41"/>
      <c r="S1079" s="41"/>
      <c r="T1079" s="41"/>
      <c r="U1079" s="152"/>
      <c r="V1079" s="153"/>
    </row>
    <row r="1080" spans="2:22" s="1" customFormat="1" ht="15" customHeight="1">
      <c r="B1080" s="44"/>
      <c r="C1080" s="44"/>
      <c r="D1080" s="44"/>
      <c r="E1080" s="44"/>
      <c r="F1080" s="44"/>
      <c r="G1080" s="44"/>
      <c r="H1080" s="44"/>
      <c r="I1080" s="44"/>
      <c r="J1080" s="44"/>
      <c r="K1080" s="44"/>
      <c r="L1080" s="44"/>
      <c r="M1080" s="44"/>
      <c r="N1080" s="41"/>
      <c r="O1080" s="41"/>
      <c r="P1080" s="41"/>
      <c r="Q1080" s="41"/>
      <c r="R1080" s="41"/>
      <c r="S1080" s="41"/>
      <c r="T1080" s="41"/>
      <c r="U1080" s="152"/>
      <c r="V1080" s="153"/>
    </row>
    <row r="1081" spans="2:22" s="16" customFormat="1">
      <c r="B1081" s="15"/>
      <c r="C1081" s="15"/>
    </row>
    <row r="1082" spans="2:22" s="16" customFormat="1">
      <c r="B1082" s="15"/>
      <c r="C1082" s="15"/>
    </row>
    <row r="1083" spans="2:22" s="16" customFormat="1">
      <c r="B1083" s="15"/>
      <c r="C1083" s="15"/>
    </row>
    <row r="1084" spans="2:22" s="16" customFormat="1">
      <c r="B1084" s="15"/>
      <c r="C1084" s="15"/>
    </row>
    <row r="1085" spans="2:22" s="16" customFormat="1">
      <c r="B1085" s="15"/>
      <c r="C1085" s="15"/>
    </row>
    <row r="1086" spans="2:22" s="16" customFormat="1">
      <c r="B1086" s="15"/>
      <c r="C1086" s="15"/>
    </row>
    <row r="1087" spans="2:22" s="16" customFormat="1">
      <c r="B1087" s="15"/>
      <c r="C1087" s="15"/>
    </row>
    <row r="1088" spans="2:22" s="16" customFormat="1">
      <c r="B1088" s="15"/>
      <c r="C1088" s="15"/>
    </row>
    <row r="1089" spans="2:3" s="16" customFormat="1">
      <c r="B1089" s="15"/>
      <c r="C1089" s="15"/>
    </row>
    <row r="1090" spans="2:3" s="16" customFormat="1">
      <c r="B1090" s="15"/>
      <c r="C1090" s="15"/>
    </row>
    <row r="1091" spans="2:3" s="16" customFormat="1">
      <c r="B1091" s="15"/>
      <c r="C1091" s="15"/>
    </row>
    <row r="1092" spans="2:3" s="16" customFormat="1">
      <c r="B1092" s="15"/>
      <c r="C1092" s="15"/>
    </row>
    <row r="1093" spans="2:3" s="16" customFormat="1">
      <c r="B1093" s="15"/>
      <c r="C1093" s="15"/>
    </row>
    <row r="1094" spans="2:3" s="16" customFormat="1">
      <c r="B1094" s="15"/>
      <c r="C1094" s="15"/>
    </row>
    <row r="1095" spans="2:3" s="16" customFormat="1">
      <c r="B1095" s="15"/>
      <c r="C1095" s="15"/>
    </row>
    <row r="1096" spans="2:3" s="16" customFormat="1">
      <c r="B1096" s="15"/>
      <c r="C1096" s="15"/>
    </row>
    <row r="1097" spans="2:3" s="16" customFormat="1">
      <c r="B1097" s="15"/>
      <c r="C1097" s="15"/>
    </row>
    <row r="1098" spans="2:3" s="16" customFormat="1">
      <c r="B1098" s="15"/>
      <c r="C1098" s="15"/>
    </row>
    <row r="1099" spans="2:3" s="16" customFormat="1">
      <c r="B1099" s="15"/>
      <c r="C1099" s="15"/>
    </row>
    <row r="1100" spans="2:3" s="16" customFormat="1">
      <c r="B1100" s="15"/>
      <c r="C1100" s="15"/>
    </row>
    <row r="1101" spans="2:3" s="16" customFormat="1">
      <c r="B1101" s="15"/>
      <c r="C1101" s="15"/>
    </row>
    <row r="1102" spans="2:3" s="16" customFormat="1">
      <c r="B1102" s="15"/>
      <c r="C1102" s="15"/>
    </row>
    <row r="1103" spans="2:3" s="16" customFormat="1">
      <c r="B1103" s="15"/>
      <c r="C1103" s="15"/>
    </row>
    <row r="1104" spans="2:3" s="16" customFormat="1">
      <c r="B1104" s="15"/>
      <c r="C1104" s="15"/>
    </row>
    <row r="1105" spans="2:3" s="16" customFormat="1">
      <c r="B1105" s="15"/>
      <c r="C1105" s="15"/>
    </row>
    <row r="1106" spans="2:3" s="16" customFormat="1">
      <c r="B1106" s="15"/>
      <c r="C1106" s="15"/>
    </row>
    <row r="1107" spans="2:3" s="16" customFormat="1">
      <c r="B1107" s="15"/>
      <c r="C1107" s="15"/>
    </row>
    <row r="1108" spans="2:3" s="16" customFormat="1">
      <c r="B1108" s="15"/>
      <c r="C1108" s="15"/>
    </row>
    <row r="1109" spans="2:3" s="16" customFormat="1">
      <c r="B1109" s="15"/>
      <c r="C1109" s="15"/>
    </row>
    <row r="1110" spans="2:3" s="16" customFormat="1">
      <c r="B1110" s="15"/>
      <c r="C1110" s="15"/>
    </row>
    <row r="1111" spans="2:3" s="16" customFormat="1">
      <c r="B1111" s="15"/>
      <c r="C1111" s="15"/>
    </row>
    <row r="1112" spans="2:3" s="16" customFormat="1">
      <c r="B1112" s="15"/>
      <c r="C1112" s="15"/>
    </row>
    <row r="1113" spans="2:3" s="16" customFormat="1">
      <c r="B1113" s="15"/>
      <c r="C1113" s="15"/>
    </row>
    <row r="1114" spans="2:3" s="16" customFormat="1">
      <c r="B1114" s="15"/>
      <c r="C1114" s="15"/>
    </row>
    <row r="1115" spans="2:3" s="16" customFormat="1">
      <c r="B1115" s="15"/>
      <c r="C1115" s="15"/>
    </row>
    <row r="1116" spans="2:3" s="16" customFormat="1">
      <c r="B1116" s="15"/>
      <c r="C1116" s="15"/>
    </row>
    <row r="1117" spans="2:3" s="16" customFormat="1">
      <c r="B1117" s="15"/>
      <c r="C1117" s="15"/>
    </row>
    <row r="1118" spans="2:3" s="16" customFormat="1">
      <c r="B1118" s="15"/>
      <c r="C1118" s="15"/>
    </row>
    <row r="1119" spans="2:3" s="16" customFormat="1">
      <c r="B1119" s="15"/>
      <c r="C1119" s="15"/>
    </row>
    <row r="1120" spans="2:3" s="16" customFormat="1">
      <c r="B1120" s="15"/>
      <c r="C1120" s="15"/>
    </row>
    <row r="1121" spans="2:3" s="16" customFormat="1">
      <c r="B1121" s="15"/>
      <c r="C1121" s="15"/>
    </row>
    <row r="1122" spans="2:3" s="16" customFormat="1">
      <c r="B1122" s="15"/>
      <c r="C1122" s="15"/>
    </row>
    <row r="1123" spans="2:3" s="16" customFormat="1">
      <c r="B1123" s="15"/>
      <c r="C1123" s="15"/>
    </row>
    <row r="1124" spans="2:3" s="16" customFormat="1">
      <c r="B1124" s="15"/>
      <c r="C1124" s="15"/>
    </row>
    <row r="1125" spans="2:3" s="16" customFormat="1">
      <c r="B1125" s="15"/>
      <c r="C1125" s="15"/>
    </row>
    <row r="1126" spans="2:3" s="16" customFormat="1">
      <c r="B1126" s="15"/>
      <c r="C1126" s="15"/>
    </row>
    <row r="1127" spans="2:3" s="16" customFormat="1">
      <c r="B1127" s="15"/>
      <c r="C1127" s="15"/>
    </row>
    <row r="1128" spans="2:3" s="16" customFormat="1">
      <c r="B1128" s="15"/>
      <c r="C1128" s="15"/>
    </row>
    <row r="1129" spans="2:3" s="16" customFormat="1">
      <c r="B1129" s="15"/>
      <c r="C1129" s="15"/>
    </row>
    <row r="1130" spans="2:3" s="16" customFormat="1">
      <c r="B1130" s="15"/>
      <c r="C1130" s="15"/>
    </row>
    <row r="1131" spans="2:3" s="16" customFormat="1">
      <c r="B1131" s="15"/>
      <c r="C1131" s="15"/>
    </row>
    <row r="1132" spans="2:3" s="16" customFormat="1">
      <c r="B1132" s="15"/>
      <c r="C1132" s="15"/>
    </row>
    <row r="1133" spans="2:3" s="16" customFormat="1">
      <c r="B1133" s="15"/>
      <c r="C1133" s="15"/>
    </row>
    <row r="1134" spans="2:3" s="16" customFormat="1">
      <c r="B1134" s="15"/>
      <c r="C1134" s="15"/>
    </row>
    <row r="1135" spans="2:3" s="16" customFormat="1">
      <c r="B1135" s="15"/>
      <c r="C1135" s="15"/>
    </row>
    <row r="1136" spans="2:3" s="16" customFormat="1">
      <c r="B1136" s="15"/>
      <c r="C1136" s="15"/>
    </row>
    <row r="1137" spans="2:3" s="16" customFormat="1">
      <c r="B1137" s="15"/>
      <c r="C1137" s="15"/>
    </row>
    <row r="1138" spans="2:3" s="16" customFormat="1">
      <c r="B1138" s="15"/>
      <c r="C1138" s="15"/>
    </row>
    <row r="1139" spans="2:3" s="16" customFormat="1">
      <c r="B1139" s="15"/>
      <c r="C1139" s="15"/>
    </row>
    <row r="1140" spans="2:3" s="16" customFormat="1">
      <c r="B1140" s="15"/>
      <c r="C1140" s="15"/>
    </row>
    <row r="1141" spans="2:3" s="16" customFormat="1">
      <c r="B1141" s="15"/>
      <c r="C1141" s="15"/>
    </row>
    <row r="1142" spans="2:3" s="16" customFormat="1">
      <c r="B1142" s="15"/>
      <c r="C1142" s="15"/>
    </row>
    <row r="1143" spans="2:3" s="16" customFormat="1">
      <c r="B1143" s="15"/>
      <c r="C1143" s="15"/>
    </row>
    <row r="1144" spans="2:3" s="16" customFormat="1">
      <c r="B1144" s="15"/>
      <c r="C1144" s="15"/>
    </row>
    <row r="1145" spans="2:3" s="16" customFormat="1">
      <c r="B1145" s="15"/>
      <c r="C1145" s="15"/>
    </row>
    <row r="1146" spans="2:3" s="16" customFormat="1">
      <c r="B1146" s="15"/>
      <c r="C1146" s="15"/>
    </row>
    <row r="1147" spans="2:3" s="16" customFormat="1">
      <c r="B1147" s="15"/>
      <c r="C1147" s="15"/>
    </row>
    <row r="1148" spans="2:3" s="16" customFormat="1">
      <c r="B1148" s="15"/>
      <c r="C1148" s="15"/>
    </row>
    <row r="1149" spans="2:3" s="16" customFormat="1">
      <c r="B1149" s="15"/>
      <c r="C1149" s="15"/>
    </row>
    <row r="1150" spans="2:3" s="16" customFormat="1">
      <c r="B1150" s="15"/>
      <c r="C1150" s="15"/>
    </row>
    <row r="1151" spans="2:3" s="16" customFormat="1">
      <c r="B1151" s="15"/>
      <c r="C1151" s="15"/>
    </row>
    <row r="1152" spans="2:3" s="16" customFormat="1">
      <c r="B1152" s="15"/>
      <c r="C1152" s="15"/>
    </row>
    <row r="1153" spans="2:19" s="16" customFormat="1">
      <c r="B1153" s="15"/>
      <c r="C1153" s="15"/>
    </row>
    <row r="1154" spans="2:19" s="16" customFormat="1">
      <c r="B1154" s="15"/>
      <c r="C1154" s="15"/>
    </row>
    <row r="1155" spans="2:19" s="16" customFormat="1">
      <c r="B1155" s="15"/>
      <c r="C1155" s="15"/>
    </row>
    <row r="1156" spans="2:19" s="16" customFormat="1">
      <c r="B1156" s="15"/>
      <c r="C1156" s="15"/>
    </row>
    <row r="1157" spans="2:19" s="16" customFormat="1">
      <c r="B1157" s="15"/>
      <c r="C1157" s="15"/>
    </row>
    <row r="1158" spans="2:19" s="16" customFormat="1">
      <c r="B1158" s="15"/>
      <c r="C1158" s="15"/>
    </row>
    <row r="1159" spans="2:19" s="16" customFormat="1">
      <c r="B1159" s="15"/>
      <c r="C1159" s="15"/>
    </row>
    <row r="1160" spans="2:19" s="16" customFormat="1">
      <c r="B1160" s="15"/>
      <c r="C1160" s="15"/>
    </row>
    <row r="1161" spans="2:19" s="16" customFormat="1">
      <c r="B1161" s="15"/>
      <c r="C1161" s="15"/>
    </row>
    <row r="1162" spans="2:19" s="16" customFormat="1">
      <c r="B1162" s="15"/>
      <c r="C1162" s="15"/>
    </row>
    <row r="1163" spans="2:19" s="16" customFormat="1">
      <c r="B1163" s="15"/>
      <c r="C1163" s="15"/>
    </row>
    <row r="1164" spans="2:19" s="16" customFormat="1">
      <c r="B1164" s="15"/>
      <c r="C1164" s="15"/>
    </row>
    <row r="1165" spans="2:19" s="16" customFormat="1">
      <c r="B1165" s="15"/>
      <c r="C1165" s="15"/>
    </row>
    <row r="1166" spans="2:19" s="16" customFormat="1">
      <c r="B1166" s="15"/>
      <c r="C1166" s="15"/>
    </row>
    <row r="1167" spans="2:19" s="16" customFormat="1">
      <c r="B1167" s="15"/>
      <c r="C1167" s="15"/>
    </row>
    <row r="1168" spans="2:19">
      <c r="B1168" s="13"/>
      <c r="C1168" s="13"/>
      <c r="D1168" s="12"/>
      <c r="E1168" s="12"/>
      <c r="F1168" s="12"/>
      <c r="G1168" s="12"/>
      <c r="H1168" s="12"/>
      <c r="I1168" s="12"/>
      <c r="J1168" s="12"/>
      <c r="K1168" s="12"/>
      <c r="L1168" s="12"/>
      <c r="M1168" s="12"/>
      <c r="N1168" s="12"/>
      <c r="O1168" s="12"/>
      <c r="P1168" s="12"/>
      <c r="Q1168" s="12"/>
      <c r="R1168" s="12"/>
      <c r="S1168" s="12"/>
    </row>
    <row r="1169" spans="2:19">
      <c r="B1169" s="13"/>
      <c r="C1169" s="13"/>
      <c r="D1169" s="12"/>
      <c r="E1169" s="12"/>
      <c r="F1169" s="12"/>
      <c r="G1169" s="12"/>
      <c r="H1169" s="12"/>
      <c r="I1169" s="12"/>
      <c r="J1169" s="12"/>
      <c r="K1169" s="12"/>
      <c r="L1169" s="12"/>
      <c r="M1169" s="12"/>
      <c r="N1169" s="12"/>
      <c r="O1169" s="12"/>
      <c r="P1169" s="12"/>
      <c r="Q1169" s="12"/>
      <c r="R1169" s="12"/>
      <c r="S1169" s="12"/>
    </row>
    <row r="1170" spans="2:19">
      <c r="B1170" s="13"/>
      <c r="C1170" s="13"/>
      <c r="D1170" s="12"/>
      <c r="E1170" s="12"/>
      <c r="F1170" s="12"/>
      <c r="G1170" s="12"/>
      <c r="H1170" s="12"/>
      <c r="I1170" s="12"/>
      <c r="J1170" s="12"/>
      <c r="K1170" s="12"/>
      <c r="L1170" s="12"/>
      <c r="M1170" s="12"/>
      <c r="N1170" s="12"/>
      <c r="O1170" s="12"/>
      <c r="P1170" s="12"/>
      <c r="Q1170" s="12"/>
      <c r="R1170" s="12"/>
      <c r="S1170" s="12"/>
    </row>
    <row r="1171" spans="2:19">
      <c r="B1171" s="13"/>
      <c r="C1171" s="13"/>
      <c r="D1171" s="12"/>
      <c r="E1171" s="12"/>
      <c r="F1171" s="12"/>
      <c r="G1171" s="12"/>
      <c r="H1171" s="12"/>
      <c r="I1171" s="12"/>
      <c r="J1171" s="12"/>
      <c r="K1171" s="12"/>
      <c r="L1171" s="12"/>
      <c r="M1171" s="12"/>
      <c r="N1171" s="12"/>
      <c r="O1171" s="12"/>
      <c r="P1171" s="12"/>
      <c r="Q1171" s="12"/>
      <c r="R1171" s="12"/>
      <c r="S1171" s="12"/>
    </row>
    <row r="1172" spans="2:19">
      <c r="B1172" s="13"/>
      <c r="C1172" s="13"/>
      <c r="D1172" s="12"/>
      <c r="E1172" s="12"/>
      <c r="F1172" s="12"/>
      <c r="G1172" s="12"/>
      <c r="H1172" s="12"/>
      <c r="I1172" s="12"/>
      <c r="J1172" s="12"/>
      <c r="K1172" s="12"/>
      <c r="L1172" s="12"/>
      <c r="M1172" s="12"/>
      <c r="N1172" s="12"/>
      <c r="O1172" s="12"/>
      <c r="P1172" s="12"/>
      <c r="Q1172" s="12"/>
      <c r="R1172" s="12"/>
      <c r="S1172" s="12"/>
    </row>
    <row r="1173" spans="2:19">
      <c r="B1173" s="13"/>
      <c r="C1173" s="13"/>
      <c r="D1173" s="12"/>
      <c r="E1173" s="12"/>
      <c r="F1173" s="12"/>
      <c r="G1173" s="12"/>
      <c r="H1173" s="12"/>
      <c r="I1173" s="12"/>
      <c r="J1173" s="12"/>
      <c r="K1173" s="12"/>
      <c r="L1173" s="12"/>
      <c r="M1173" s="12"/>
      <c r="N1173" s="12"/>
      <c r="O1173" s="12"/>
      <c r="P1173" s="12"/>
      <c r="Q1173" s="12"/>
      <c r="R1173" s="12"/>
      <c r="S1173" s="12"/>
    </row>
    <row r="1174" spans="2:19">
      <c r="B1174" s="13"/>
      <c r="C1174" s="13"/>
      <c r="D1174" s="12"/>
      <c r="E1174" s="12"/>
      <c r="F1174" s="12"/>
      <c r="G1174" s="12"/>
      <c r="H1174" s="12"/>
      <c r="I1174" s="12"/>
      <c r="J1174" s="12"/>
      <c r="K1174" s="12"/>
      <c r="L1174" s="12"/>
      <c r="M1174" s="12"/>
      <c r="N1174" s="12"/>
      <c r="O1174" s="12"/>
      <c r="P1174" s="12"/>
      <c r="Q1174" s="12"/>
      <c r="R1174" s="12"/>
      <c r="S1174" s="12"/>
    </row>
    <row r="1175" spans="2:19">
      <c r="B1175" s="13"/>
      <c r="C1175" s="13"/>
      <c r="D1175" s="12"/>
      <c r="E1175" s="12"/>
      <c r="F1175" s="12"/>
      <c r="G1175" s="12"/>
      <c r="H1175" s="12"/>
      <c r="I1175" s="12"/>
      <c r="J1175" s="12"/>
      <c r="K1175" s="12"/>
      <c r="L1175" s="12"/>
      <c r="M1175" s="12"/>
      <c r="N1175" s="12"/>
      <c r="O1175" s="12"/>
      <c r="P1175" s="12"/>
      <c r="Q1175" s="12"/>
      <c r="R1175" s="12"/>
      <c r="S1175" s="12"/>
    </row>
    <row r="1176" spans="2:19">
      <c r="B1176" s="13"/>
      <c r="C1176" s="13"/>
      <c r="D1176" s="12"/>
      <c r="E1176" s="12"/>
      <c r="F1176" s="12"/>
      <c r="G1176" s="12"/>
      <c r="H1176" s="12"/>
      <c r="I1176" s="12"/>
      <c r="J1176" s="12"/>
      <c r="K1176" s="12"/>
      <c r="L1176" s="12"/>
      <c r="M1176" s="12"/>
      <c r="N1176" s="12"/>
      <c r="O1176" s="12"/>
      <c r="P1176" s="12"/>
      <c r="Q1176" s="12"/>
      <c r="R1176" s="12"/>
      <c r="S1176" s="12"/>
    </row>
    <row r="1177" spans="2:19">
      <c r="B1177" s="13"/>
      <c r="C1177" s="13"/>
      <c r="D1177" s="12"/>
      <c r="E1177" s="12"/>
      <c r="F1177" s="12"/>
      <c r="G1177" s="12"/>
      <c r="H1177" s="12"/>
      <c r="I1177" s="12"/>
      <c r="J1177" s="12"/>
      <c r="K1177" s="12"/>
      <c r="L1177" s="12"/>
      <c r="M1177" s="12"/>
      <c r="N1177" s="12"/>
      <c r="O1177" s="12"/>
      <c r="P1177" s="12"/>
      <c r="Q1177" s="12"/>
      <c r="R1177" s="12"/>
      <c r="S1177" s="12"/>
    </row>
    <row r="1178" spans="2:19">
      <c r="B1178" s="13"/>
      <c r="C1178" s="13"/>
      <c r="D1178" s="12"/>
      <c r="E1178" s="12"/>
      <c r="F1178" s="12"/>
      <c r="G1178" s="12"/>
      <c r="H1178" s="12"/>
      <c r="I1178" s="12"/>
      <c r="J1178" s="12"/>
      <c r="K1178" s="12"/>
      <c r="L1178" s="12"/>
      <c r="M1178" s="12"/>
      <c r="N1178" s="12"/>
      <c r="O1178" s="12"/>
      <c r="P1178" s="12"/>
      <c r="Q1178" s="12"/>
      <c r="R1178" s="12"/>
      <c r="S1178" s="12"/>
    </row>
    <row r="1179" spans="2:19">
      <c r="B1179" s="13"/>
      <c r="C1179" s="13"/>
      <c r="D1179" s="12"/>
      <c r="E1179" s="12"/>
      <c r="F1179" s="12"/>
      <c r="G1179" s="12"/>
      <c r="H1179" s="12"/>
      <c r="I1179" s="12"/>
      <c r="J1179" s="12"/>
      <c r="K1179" s="12"/>
      <c r="L1179" s="12"/>
      <c r="M1179" s="12"/>
      <c r="N1179" s="12"/>
      <c r="O1179" s="12"/>
      <c r="P1179" s="12"/>
      <c r="Q1179" s="12"/>
      <c r="R1179" s="12"/>
      <c r="S1179" s="12"/>
    </row>
    <row r="1180" spans="2:19">
      <c r="B1180" s="13"/>
      <c r="C1180" s="13"/>
      <c r="D1180" s="12"/>
      <c r="E1180" s="12"/>
      <c r="F1180" s="12"/>
      <c r="G1180" s="12"/>
      <c r="H1180" s="12"/>
      <c r="I1180" s="12"/>
      <c r="J1180" s="12"/>
      <c r="K1180" s="12"/>
      <c r="L1180" s="12"/>
      <c r="M1180" s="12"/>
      <c r="N1180" s="12"/>
      <c r="O1180" s="12"/>
      <c r="P1180" s="12"/>
      <c r="Q1180" s="12"/>
      <c r="R1180" s="12"/>
      <c r="S1180" s="12"/>
    </row>
    <row r="1181" spans="2:19">
      <c r="B1181" s="13"/>
      <c r="C1181" s="13"/>
      <c r="D1181" s="12"/>
      <c r="E1181" s="12"/>
      <c r="F1181" s="12"/>
      <c r="G1181" s="12"/>
      <c r="H1181" s="12"/>
      <c r="I1181" s="12"/>
      <c r="J1181" s="12"/>
      <c r="K1181" s="12"/>
      <c r="L1181" s="12"/>
      <c r="M1181" s="12"/>
      <c r="N1181" s="12"/>
      <c r="O1181" s="12"/>
      <c r="P1181" s="12"/>
      <c r="Q1181" s="12"/>
      <c r="R1181" s="12"/>
      <c r="S1181" s="12"/>
    </row>
    <row r="1182" spans="2:19">
      <c r="B1182" s="13"/>
      <c r="C1182" s="13"/>
      <c r="D1182" s="12"/>
      <c r="E1182" s="12"/>
      <c r="F1182" s="12"/>
      <c r="G1182" s="12"/>
      <c r="H1182" s="12"/>
      <c r="I1182" s="12"/>
      <c r="J1182" s="12"/>
      <c r="K1182" s="12"/>
      <c r="L1182" s="12"/>
      <c r="M1182" s="12"/>
      <c r="N1182" s="12"/>
      <c r="O1182" s="12"/>
      <c r="P1182" s="12"/>
      <c r="Q1182" s="12"/>
      <c r="R1182" s="12"/>
      <c r="S1182" s="12"/>
    </row>
    <row r="1183" spans="2:19">
      <c r="B1183" s="13"/>
      <c r="C1183" s="13"/>
      <c r="D1183" s="12"/>
      <c r="E1183" s="12"/>
      <c r="F1183" s="12"/>
      <c r="G1183" s="12"/>
      <c r="H1183" s="12"/>
      <c r="I1183" s="12"/>
      <c r="J1183" s="12"/>
      <c r="K1183" s="12"/>
      <c r="L1183" s="12"/>
      <c r="M1183" s="12"/>
      <c r="N1183" s="12"/>
      <c r="O1183" s="12"/>
      <c r="P1183" s="12"/>
      <c r="Q1183" s="12"/>
      <c r="R1183" s="12"/>
      <c r="S1183" s="12"/>
    </row>
    <row r="1184" spans="2:19">
      <c r="B1184" s="13"/>
      <c r="C1184" s="13"/>
      <c r="D1184" s="12"/>
      <c r="E1184" s="12"/>
      <c r="F1184" s="12"/>
      <c r="G1184" s="12"/>
      <c r="H1184" s="12"/>
      <c r="I1184" s="12"/>
      <c r="J1184" s="12"/>
      <c r="K1184" s="12"/>
      <c r="L1184" s="12"/>
      <c r="M1184" s="12"/>
      <c r="N1184" s="12"/>
      <c r="O1184" s="12"/>
      <c r="P1184" s="12"/>
      <c r="Q1184" s="12"/>
      <c r="R1184" s="12"/>
      <c r="S1184" s="12"/>
    </row>
    <row r="1185" spans="2:19">
      <c r="B1185" s="13"/>
      <c r="C1185" s="13"/>
      <c r="D1185" s="12"/>
      <c r="E1185" s="12"/>
      <c r="F1185" s="12"/>
      <c r="G1185" s="12"/>
      <c r="H1185" s="12"/>
      <c r="I1185" s="12"/>
      <c r="J1185" s="12"/>
      <c r="K1185" s="12"/>
      <c r="L1185" s="12"/>
      <c r="M1185" s="12"/>
      <c r="N1185" s="12"/>
      <c r="O1185" s="12"/>
      <c r="P1185" s="12"/>
      <c r="Q1185" s="12"/>
      <c r="R1185" s="12"/>
      <c r="S1185" s="12"/>
    </row>
    <row r="1186" spans="2:19">
      <c r="B1186" s="13"/>
      <c r="C1186" s="13"/>
      <c r="D1186" s="12"/>
      <c r="E1186" s="12"/>
      <c r="F1186" s="12"/>
      <c r="G1186" s="12"/>
      <c r="H1186" s="12"/>
      <c r="I1186" s="12"/>
      <c r="J1186" s="12"/>
      <c r="K1186" s="12"/>
      <c r="L1186" s="12"/>
      <c r="M1186" s="12"/>
      <c r="N1186" s="12"/>
      <c r="O1186" s="12"/>
      <c r="P1186" s="12"/>
      <c r="Q1186" s="12"/>
      <c r="R1186" s="12"/>
      <c r="S1186" s="12"/>
    </row>
    <row r="1187" spans="2:19">
      <c r="B1187" s="13"/>
      <c r="C1187" s="13"/>
      <c r="D1187" s="12"/>
      <c r="E1187" s="12"/>
      <c r="F1187" s="12"/>
      <c r="G1187" s="12"/>
      <c r="H1187" s="12"/>
      <c r="I1187" s="12"/>
      <c r="J1187" s="12"/>
      <c r="K1187" s="12"/>
      <c r="L1187" s="12"/>
      <c r="M1187" s="12"/>
      <c r="N1187" s="12"/>
      <c r="O1187" s="12"/>
      <c r="P1187" s="12"/>
      <c r="Q1187" s="12"/>
      <c r="R1187" s="12"/>
      <c r="S1187" s="12"/>
    </row>
    <row r="1188" spans="2:19">
      <c r="B1188" s="13"/>
      <c r="C1188" s="13"/>
      <c r="D1188" s="12"/>
      <c r="E1188" s="12"/>
      <c r="F1188" s="12"/>
      <c r="G1188" s="12"/>
      <c r="H1188" s="12"/>
      <c r="I1188" s="12"/>
      <c r="J1188" s="12"/>
      <c r="K1188" s="12"/>
      <c r="L1188" s="12"/>
      <c r="M1188" s="12"/>
      <c r="N1188" s="12"/>
      <c r="O1188" s="12"/>
      <c r="P1188" s="12"/>
      <c r="Q1188" s="12"/>
      <c r="R1188" s="12"/>
      <c r="S1188" s="12"/>
    </row>
    <row r="1189" spans="2:19">
      <c r="B1189" s="13"/>
      <c r="C1189" s="13"/>
      <c r="D1189" s="12"/>
      <c r="E1189" s="12"/>
      <c r="F1189" s="12"/>
      <c r="G1189" s="12"/>
      <c r="H1189" s="12"/>
      <c r="I1189" s="12"/>
      <c r="J1189" s="12"/>
      <c r="K1189" s="12"/>
      <c r="L1189" s="12"/>
      <c r="M1189" s="12"/>
      <c r="N1189" s="12"/>
      <c r="O1189" s="12"/>
      <c r="P1189" s="12"/>
      <c r="Q1189" s="12"/>
      <c r="R1189" s="12"/>
      <c r="S1189" s="12"/>
    </row>
    <row r="1190" spans="2:19">
      <c r="B1190" s="13"/>
      <c r="C1190" s="13"/>
      <c r="D1190" s="12"/>
      <c r="E1190" s="12"/>
      <c r="F1190" s="12"/>
      <c r="G1190" s="12"/>
      <c r="H1190" s="12"/>
      <c r="I1190" s="12"/>
      <c r="J1190" s="12"/>
      <c r="K1190" s="12"/>
      <c r="L1190" s="12"/>
      <c r="M1190" s="12"/>
      <c r="N1190" s="12"/>
      <c r="O1190" s="12"/>
      <c r="P1190" s="12"/>
      <c r="Q1190" s="12"/>
      <c r="R1190" s="12"/>
      <c r="S1190" s="12"/>
    </row>
    <row r="1191" spans="2:19">
      <c r="B1191" s="13"/>
      <c r="C1191" s="13"/>
      <c r="D1191" s="12"/>
      <c r="E1191" s="12"/>
      <c r="F1191" s="12"/>
      <c r="G1191" s="12"/>
      <c r="H1191" s="12"/>
      <c r="I1191" s="12"/>
      <c r="J1191" s="12"/>
      <c r="K1191" s="12"/>
      <c r="L1191" s="12"/>
      <c r="M1191" s="12"/>
      <c r="N1191" s="12"/>
      <c r="O1191" s="12"/>
      <c r="P1191" s="12"/>
      <c r="Q1191" s="12"/>
      <c r="R1191" s="12"/>
      <c r="S1191" s="12"/>
    </row>
    <row r="1192" spans="2:19">
      <c r="B1192" s="13"/>
      <c r="C1192" s="13"/>
      <c r="D1192" s="12"/>
      <c r="E1192" s="12"/>
      <c r="F1192" s="12"/>
      <c r="G1192" s="12"/>
      <c r="H1192" s="12"/>
      <c r="I1192" s="12"/>
      <c r="J1192" s="12"/>
      <c r="K1192" s="12"/>
      <c r="L1192" s="12"/>
      <c r="M1192" s="12"/>
      <c r="N1192" s="12"/>
      <c r="O1192" s="12"/>
      <c r="P1192" s="12"/>
      <c r="Q1192" s="12"/>
      <c r="R1192" s="12"/>
      <c r="S1192" s="12"/>
    </row>
    <row r="1193" spans="2:19">
      <c r="B1193" s="13"/>
      <c r="C1193" s="13"/>
      <c r="D1193" s="12"/>
      <c r="E1193" s="12"/>
      <c r="F1193" s="12"/>
      <c r="G1193" s="12"/>
      <c r="H1193" s="12"/>
      <c r="I1193" s="12"/>
      <c r="J1193" s="12"/>
      <c r="K1193" s="12"/>
      <c r="L1193" s="12"/>
      <c r="M1193" s="12"/>
      <c r="N1193" s="12"/>
      <c r="O1193" s="12"/>
      <c r="P1193" s="12"/>
      <c r="Q1193" s="12"/>
      <c r="R1193" s="12"/>
      <c r="S1193" s="12"/>
    </row>
    <row r="1194" spans="2:19">
      <c r="B1194" s="13"/>
      <c r="C1194" s="13"/>
      <c r="D1194" s="12"/>
      <c r="E1194" s="12"/>
      <c r="F1194" s="12"/>
      <c r="G1194" s="12"/>
      <c r="H1194" s="12"/>
      <c r="I1194" s="12"/>
      <c r="J1194" s="12"/>
      <c r="K1194" s="12"/>
      <c r="L1194" s="12"/>
      <c r="M1194" s="12"/>
      <c r="N1194" s="12"/>
      <c r="O1194" s="12"/>
      <c r="P1194" s="12"/>
      <c r="Q1194" s="12"/>
      <c r="R1194" s="12"/>
      <c r="S1194" s="12"/>
    </row>
    <row r="1195" spans="2:19">
      <c r="B1195" s="13"/>
      <c r="C1195" s="13"/>
      <c r="D1195" s="12"/>
      <c r="E1195" s="12"/>
      <c r="F1195" s="12"/>
      <c r="G1195" s="12"/>
      <c r="H1195" s="12"/>
      <c r="I1195" s="12"/>
      <c r="J1195" s="12"/>
      <c r="K1195" s="12"/>
      <c r="L1195" s="12"/>
      <c r="M1195" s="12"/>
      <c r="N1195" s="12"/>
      <c r="O1195" s="12"/>
      <c r="P1195" s="12"/>
      <c r="Q1195" s="12"/>
      <c r="R1195" s="12"/>
      <c r="S1195" s="12"/>
    </row>
    <row r="1196" spans="2:19">
      <c r="B1196" s="13"/>
      <c r="C1196" s="13"/>
      <c r="D1196" s="12"/>
      <c r="E1196" s="12"/>
      <c r="F1196" s="12"/>
      <c r="G1196" s="12"/>
      <c r="H1196" s="12"/>
      <c r="I1196" s="12"/>
      <c r="J1196" s="12"/>
      <c r="K1196" s="12"/>
      <c r="L1196" s="12"/>
      <c r="M1196" s="12"/>
      <c r="N1196" s="12"/>
      <c r="O1196" s="12"/>
      <c r="P1196" s="12"/>
      <c r="Q1196" s="12"/>
      <c r="R1196" s="12"/>
      <c r="S1196" s="12"/>
    </row>
    <row r="1197" spans="2:19">
      <c r="B1197" s="13"/>
      <c r="C1197" s="13"/>
      <c r="D1197" s="12"/>
      <c r="E1197" s="12"/>
      <c r="F1197" s="12"/>
      <c r="G1197" s="12"/>
      <c r="H1197" s="12"/>
      <c r="I1197" s="12"/>
      <c r="J1197" s="12"/>
      <c r="K1197" s="12"/>
      <c r="L1197" s="12"/>
      <c r="M1197" s="12"/>
      <c r="N1197" s="12"/>
      <c r="O1197" s="12"/>
      <c r="P1197" s="12"/>
      <c r="Q1197" s="12"/>
      <c r="R1197" s="12"/>
      <c r="S1197" s="12"/>
    </row>
    <row r="1198" spans="2:19">
      <c r="B1198" s="13"/>
      <c r="C1198" s="13"/>
      <c r="D1198" s="12"/>
      <c r="E1198" s="12"/>
      <c r="F1198" s="12"/>
      <c r="G1198" s="12"/>
      <c r="H1198" s="12"/>
      <c r="I1198" s="12"/>
      <c r="J1198" s="12"/>
      <c r="K1198" s="12"/>
      <c r="L1198" s="12"/>
      <c r="M1198" s="12"/>
      <c r="N1198" s="12"/>
      <c r="O1198" s="12"/>
      <c r="P1198" s="12"/>
      <c r="Q1198" s="12"/>
      <c r="R1198" s="12"/>
      <c r="S1198" s="12"/>
    </row>
    <row r="1199" spans="2:19">
      <c r="B1199" s="13"/>
      <c r="C1199" s="13"/>
      <c r="D1199" s="12"/>
      <c r="E1199" s="12"/>
      <c r="F1199" s="12"/>
      <c r="G1199" s="12"/>
      <c r="H1199" s="12"/>
      <c r="I1199" s="12"/>
      <c r="J1199" s="12"/>
      <c r="K1199" s="12"/>
      <c r="L1199" s="12"/>
      <c r="M1199" s="12"/>
      <c r="N1199" s="12"/>
      <c r="O1199" s="12"/>
      <c r="P1199" s="12"/>
      <c r="Q1199" s="12"/>
      <c r="R1199" s="12"/>
      <c r="S1199" s="12"/>
    </row>
    <row r="1200" spans="2:19">
      <c r="B1200" s="13"/>
      <c r="C1200" s="13"/>
      <c r="D1200" s="12"/>
      <c r="E1200" s="12"/>
      <c r="F1200" s="12"/>
      <c r="G1200" s="12"/>
      <c r="H1200" s="12"/>
      <c r="I1200" s="12"/>
      <c r="J1200" s="12"/>
      <c r="K1200" s="12"/>
      <c r="L1200" s="12"/>
      <c r="M1200" s="12"/>
      <c r="N1200" s="12"/>
      <c r="O1200" s="12"/>
      <c r="P1200" s="12"/>
      <c r="Q1200" s="12"/>
      <c r="R1200" s="12"/>
      <c r="S1200" s="12"/>
    </row>
    <row r="1201" spans="2:19">
      <c r="B1201" s="13"/>
      <c r="C1201" s="13"/>
      <c r="D1201" s="12"/>
      <c r="E1201" s="12"/>
      <c r="F1201" s="12"/>
      <c r="G1201" s="12"/>
      <c r="H1201" s="12"/>
      <c r="I1201" s="12"/>
      <c r="J1201" s="12"/>
      <c r="K1201" s="12"/>
      <c r="L1201" s="12"/>
      <c r="M1201" s="12"/>
      <c r="N1201" s="12"/>
      <c r="O1201" s="12"/>
      <c r="P1201" s="12"/>
      <c r="Q1201" s="12"/>
      <c r="R1201" s="12"/>
      <c r="S1201" s="12"/>
    </row>
    <row r="1202" spans="2:19">
      <c r="B1202" s="13"/>
      <c r="C1202" s="13"/>
      <c r="D1202" s="12"/>
      <c r="E1202" s="12"/>
      <c r="F1202" s="12"/>
      <c r="G1202" s="12"/>
      <c r="H1202" s="12"/>
      <c r="I1202" s="12"/>
      <c r="J1202" s="12"/>
      <c r="K1202" s="12"/>
      <c r="L1202" s="12"/>
      <c r="M1202" s="12"/>
      <c r="N1202" s="12"/>
      <c r="O1202" s="12"/>
      <c r="P1202" s="12"/>
      <c r="Q1202" s="12"/>
      <c r="R1202" s="12"/>
      <c r="S1202" s="12"/>
    </row>
    <row r="1203" spans="2:19">
      <c r="B1203" s="13"/>
      <c r="C1203" s="13"/>
      <c r="D1203" s="12"/>
      <c r="E1203" s="12"/>
      <c r="F1203" s="12"/>
      <c r="G1203" s="12"/>
      <c r="H1203" s="12"/>
      <c r="I1203" s="12"/>
      <c r="J1203" s="12"/>
      <c r="K1203" s="12"/>
      <c r="L1203" s="12"/>
      <c r="M1203" s="12"/>
      <c r="N1203" s="12"/>
      <c r="O1203" s="12"/>
      <c r="P1203" s="12"/>
      <c r="Q1203" s="12"/>
      <c r="R1203" s="12"/>
      <c r="S1203" s="12"/>
    </row>
    <row r="1204" spans="2:19">
      <c r="B1204" s="13"/>
      <c r="C1204" s="13"/>
      <c r="D1204" s="12"/>
      <c r="E1204" s="12"/>
      <c r="F1204" s="12"/>
      <c r="G1204" s="12"/>
      <c r="H1204" s="12"/>
      <c r="I1204" s="12"/>
      <c r="J1204" s="12"/>
      <c r="K1204" s="12"/>
      <c r="L1204" s="12"/>
      <c r="M1204" s="12"/>
      <c r="N1204" s="12"/>
      <c r="O1204" s="12"/>
      <c r="P1204" s="12"/>
      <c r="Q1204" s="12"/>
      <c r="R1204" s="12"/>
      <c r="S1204" s="12"/>
    </row>
    <row r="1205" spans="2:19">
      <c r="B1205" s="13"/>
      <c r="C1205" s="13"/>
      <c r="D1205" s="12"/>
      <c r="E1205" s="12"/>
      <c r="F1205" s="12"/>
      <c r="G1205" s="12"/>
      <c r="H1205" s="12"/>
      <c r="I1205" s="12"/>
      <c r="J1205" s="12"/>
      <c r="K1205" s="12"/>
      <c r="L1205" s="12"/>
      <c r="M1205" s="12"/>
      <c r="N1205" s="12"/>
      <c r="O1205" s="12"/>
      <c r="P1205" s="12"/>
      <c r="Q1205" s="12"/>
      <c r="R1205" s="12"/>
      <c r="S1205" s="12"/>
    </row>
    <row r="1206" spans="2:19">
      <c r="B1206" s="13"/>
      <c r="C1206" s="13"/>
      <c r="D1206" s="12"/>
      <c r="E1206" s="12"/>
      <c r="F1206" s="12"/>
      <c r="G1206" s="12"/>
      <c r="H1206" s="12"/>
      <c r="I1206" s="12"/>
      <c r="J1206" s="12"/>
      <c r="K1206" s="12"/>
      <c r="L1206" s="12"/>
      <c r="M1206" s="12"/>
      <c r="N1206" s="12"/>
      <c r="O1206" s="12"/>
      <c r="P1206" s="12"/>
      <c r="Q1206" s="12"/>
      <c r="R1206" s="12"/>
      <c r="S1206" s="12"/>
    </row>
    <row r="1207" spans="2:19">
      <c r="B1207" s="13"/>
      <c r="C1207" s="13"/>
      <c r="D1207" s="12"/>
      <c r="E1207" s="12"/>
      <c r="F1207" s="12"/>
      <c r="G1207" s="12"/>
      <c r="H1207" s="12"/>
      <c r="I1207" s="12"/>
      <c r="J1207" s="12"/>
      <c r="K1207" s="12"/>
      <c r="L1207" s="12"/>
      <c r="M1207" s="12"/>
      <c r="N1207" s="12"/>
      <c r="O1207" s="12"/>
      <c r="P1207" s="12"/>
      <c r="Q1207" s="12"/>
      <c r="R1207" s="12"/>
      <c r="S1207" s="12"/>
    </row>
  </sheetData>
  <sheetProtection sheet="1" objects="1" scenarios="1"/>
  <mergeCells count="1433">
    <mergeCell ref="B41:B43"/>
    <mergeCell ref="C41:C43"/>
    <mergeCell ref="D41:D43"/>
    <mergeCell ref="E41:E43"/>
    <mergeCell ref="F41:F43"/>
    <mergeCell ref="S41:S43"/>
    <mergeCell ref="S5:S7"/>
    <mergeCell ref="B24:B26"/>
    <mergeCell ref="C24:C26"/>
    <mergeCell ref="D24:D26"/>
    <mergeCell ref="E24:E26"/>
    <mergeCell ref="F24:F26"/>
    <mergeCell ref="S24:S26"/>
    <mergeCell ref="B9:E9"/>
    <mergeCell ref="F9:M9"/>
    <mergeCell ref="N9:V9"/>
    <mergeCell ref="H3:O3"/>
    <mergeCell ref="P3:P4"/>
    <mergeCell ref="Q3:Q4"/>
    <mergeCell ref="R3:R4"/>
    <mergeCell ref="S3:S4"/>
    <mergeCell ref="B5:B7"/>
    <mergeCell ref="C5:C7"/>
    <mergeCell ref="D5:D7"/>
    <mergeCell ref="E5:E7"/>
    <mergeCell ref="F5:F7"/>
    <mergeCell ref="B3:B4"/>
    <mergeCell ref="C3:C4"/>
    <mergeCell ref="D3:D4"/>
    <mergeCell ref="E3:E4"/>
    <mergeCell ref="F3:F4"/>
    <mergeCell ref="G3:G4"/>
    <mergeCell ref="N480:V480"/>
    <mergeCell ref="B456:B458"/>
    <mergeCell ref="D456:D458"/>
    <mergeCell ref="E456:E458"/>
    <mergeCell ref="F456:F458"/>
    <mergeCell ref="S456:S458"/>
    <mergeCell ref="B473:B475"/>
    <mergeCell ref="C473:C475"/>
    <mergeCell ref="D473:D475"/>
    <mergeCell ref="E473:E475"/>
    <mergeCell ref="F473:F475"/>
    <mergeCell ref="B437:B439"/>
    <mergeCell ref="D437:D439"/>
    <mergeCell ref="E437:E439"/>
    <mergeCell ref="F437:F439"/>
    <mergeCell ref="S437:S439"/>
    <mergeCell ref="B82:M82"/>
    <mergeCell ref="B83:M83"/>
    <mergeCell ref="N84:V84"/>
    <mergeCell ref="B420:B422"/>
    <mergeCell ref="C420:C422"/>
    <mergeCell ref="D420:D422"/>
    <mergeCell ref="E420:E422"/>
    <mergeCell ref="F420:F422"/>
    <mergeCell ref="S420:S422"/>
    <mergeCell ref="B401:B403"/>
    <mergeCell ref="C401:C403"/>
    <mergeCell ref="D401:D403"/>
    <mergeCell ref="E401:E403"/>
    <mergeCell ref="F401:F403"/>
    <mergeCell ref="S401:S403"/>
    <mergeCell ref="B384:B386"/>
    <mergeCell ref="B10:M10"/>
    <mergeCell ref="B11:M11"/>
    <mergeCell ref="N12:V12"/>
    <mergeCell ref="B13:M13"/>
    <mergeCell ref="B15:M15"/>
    <mergeCell ref="B22:B23"/>
    <mergeCell ref="D22:D23"/>
    <mergeCell ref="E22:E23"/>
    <mergeCell ref="F22:F23"/>
    <mergeCell ref="G22:G23"/>
    <mergeCell ref="B1049:B1051"/>
    <mergeCell ref="D1049:D1051"/>
    <mergeCell ref="E1049:E1051"/>
    <mergeCell ref="F1049:F1051"/>
    <mergeCell ref="S1049:S1051"/>
    <mergeCell ref="B1068:B1070"/>
    <mergeCell ref="D1068:D1070"/>
    <mergeCell ref="E1068:E1070"/>
    <mergeCell ref="F1068:F1070"/>
    <mergeCell ref="S1068:S1070"/>
    <mergeCell ref="B1013:B1015"/>
    <mergeCell ref="D1013:D1015"/>
    <mergeCell ref="E1013:E1015"/>
    <mergeCell ref="F1013:F1015"/>
    <mergeCell ref="S1013:S1015"/>
    <mergeCell ref="B1032:B1034"/>
    <mergeCell ref="D1032:D1034"/>
    <mergeCell ref="E1032:E1034"/>
    <mergeCell ref="F1032:F1034"/>
    <mergeCell ref="S1032:S1034"/>
    <mergeCell ref="B996:B998"/>
    <mergeCell ref="D996:D998"/>
    <mergeCell ref="B29:M29"/>
    <mergeCell ref="B30:M30"/>
    <mergeCell ref="N31:V31"/>
    <mergeCell ref="B32:M32"/>
    <mergeCell ref="B34:M34"/>
    <mergeCell ref="B39:B40"/>
    <mergeCell ref="D39:D40"/>
    <mergeCell ref="E39:E40"/>
    <mergeCell ref="F39:F40"/>
    <mergeCell ref="G39:G40"/>
    <mergeCell ref="H22:O22"/>
    <mergeCell ref="P22:P23"/>
    <mergeCell ref="Q22:Q23"/>
    <mergeCell ref="R22:R23"/>
    <mergeCell ref="S22:S23"/>
    <mergeCell ref="B28:E28"/>
    <mergeCell ref="F28:M28"/>
    <mergeCell ref="N28:V28"/>
    <mergeCell ref="Q58:Q59"/>
    <mergeCell ref="R58:R59"/>
    <mergeCell ref="S58:S59"/>
    <mergeCell ref="B64:E64"/>
    <mergeCell ref="F64:M64"/>
    <mergeCell ref="N64:V64"/>
    <mergeCell ref="B46:M46"/>
    <mergeCell ref="B47:M47"/>
    <mergeCell ref="N48:V48"/>
    <mergeCell ref="B49:M49"/>
    <mergeCell ref="B51:M51"/>
    <mergeCell ref="B58:B59"/>
    <mergeCell ref="D58:D59"/>
    <mergeCell ref="E58:E59"/>
    <mergeCell ref="F58:F59"/>
    <mergeCell ref="G58:G59"/>
    <mergeCell ref="H39:O39"/>
    <mergeCell ref="P39:P40"/>
    <mergeCell ref="Q39:Q40"/>
    <mergeCell ref="R39:R40"/>
    <mergeCell ref="S39:S40"/>
    <mergeCell ref="B45:E45"/>
    <mergeCell ref="F45:M45"/>
    <mergeCell ref="N45:V45"/>
    <mergeCell ref="H58:O58"/>
    <mergeCell ref="P58:P59"/>
    <mergeCell ref="B60:B62"/>
    <mergeCell ref="C60:C62"/>
    <mergeCell ref="D60:D62"/>
    <mergeCell ref="E60:E62"/>
    <mergeCell ref="F60:F62"/>
    <mergeCell ref="S60:S62"/>
    <mergeCell ref="B85:M85"/>
    <mergeCell ref="B87:M87"/>
    <mergeCell ref="B94:B95"/>
    <mergeCell ref="D94:D95"/>
    <mergeCell ref="E94:E95"/>
    <mergeCell ref="F94:F95"/>
    <mergeCell ref="G94:G95"/>
    <mergeCell ref="H94:O94"/>
    <mergeCell ref="H75:O75"/>
    <mergeCell ref="P75:P76"/>
    <mergeCell ref="Q75:Q76"/>
    <mergeCell ref="R75:R76"/>
    <mergeCell ref="S75:S76"/>
    <mergeCell ref="B81:E81"/>
    <mergeCell ref="F81:M81"/>
    <mergeCell ref="N81:V81"/>
    <mergeCell ref="B65:M65"/>
    <mergeCell ref="B66:M66"/>
    <mergeCell ref="N67:V67"/>
    <mergeCell ref="B68:M68"/>
    <mergeCell ref="B70:M70"/>
    <mergeCell ref="B75:B76"/>
    <mergeCell ref="D75:D76"/>
    <mergeCell ref="E75:E76"/>
    <mergeCell ref="F75:F76"/>
    <mergeCell ref="G75:G76"/>
    <mergeCell ref="B77:B79"/>
    <mergeCell ref="C77:C79"/>
    <mergeCell ref="D77:D79"/>
    <mergeCell ref="E77:E79"/>
    <mergeCell ref="F77:F79"/>
    <mergeCell ref="S77:S79"/>
    <mergeCell ref="B101:M101"/>
    <mergeCell ref="B102:M102"/>
    <mergeCell ref="N103:V103"/>
    <mergeCell ref="B104:M104"/>
    <mergeCell ref="B106:M106"/>
    <mergeCell ref="B111:B112"/>
    <mergeCell ref="D111:D112"/>
    <mergeCell ref="E111:E112"/>
    <mergeCell ref="F111:F112"/>
    <mergeCell ref="G111:G112"/>
    <mergeCell ref="P94:P95"/>
    <mergeCell ref="Q94:Q95"/>
    <mergeCell ref="R94:R95"/>
    <mergeCell ref="S94:S95"/>
    <mergeCell ref="B100:E100"/>
    <mergeCell ref="F100:M100"/>
    <mergeCell ref="N100:V100"/>
    <mergeCell ref="B96:B98"/>
    <mergeCell ref="C96:C98"/>
    <mergeCell ref="D96:D98"/>
    <mergeCell ref="E96:E98"/>
    <mergeCell ref="F96:F98"/>
    <mergeCell ref="S96:S98"/>
    <mergeCell ref="B118:M118"/>
    <mergeCell ref="B119:M119"/>
    <mergeCell ref="N120:V120"/>
    <mergeCell ref="B121:M121"/>
    <mergeCell ref="B123:M123"/>
    <mergeCell ref="B130:B131"/>
    <mergeCell ref="D130:D131"/>
    <mergeCell ref="E130:E131"/>
    <mergeCell ref="F130:F131"/>
    <mergeCell ref="G130:G131"/>
    <mergeCell ref="H111:O111"/>
    <mergeCell ref="P111:P112"/>
    <mergeCell ref="Q111:Q112"/>
    <mergeCell ref="R111:R112"/>
    <mergeCell ref="S111:S112"/>
    <mergeCell ref="B117:E117"/>
    <mergeCell ref="F117:M117"/>
    <mergeCell ref="N117:V117"/>
    <mergeCell ref="B113:B115"/>
    <mergeCell ref="C113:C115"/>
    <mergeCell ref="D113:D115"/>
    <mergeCell ref="E113:E115"/>
    <mergeCell ref="F113:F115"/>
    <mergeCell ref="S113:S115"/>
    <mergeCell ref="B137:M137"/>
    <mergeCell ref="B138:M138"/>
    <mergeCell ref="N139:V139"/>
    <mergeCell ref="B140:M140"/>
    <mergeCell ref="B142:M142"/>
    <mergeCell ref="B147:B148"/>
    <mergeCell ref="D147:D148"/>
    <mergeCell ref="E147:E148"/>
    <mergeCell ref="F147:F148"/>
    <mergeCell ref="G147:G148"/>
    <mergeCell ref="H130:O130"/>
    <mergeCell ref="P130:P131"/>
    <mergeCell ref="Q130:Q131"/>
    <mergeCell ref="R130:R131"/>
    <mergeCell ref="S130:S131"/>
    <mergeCell ref="B136:E136"/>
    <mergeCell ref="F136:M136"/>
    <mergeCell ref="N136:V136"/>
    <mergeCell ref="B132:B134"/>
    <mergeCell ref="C132:C134"/>
    <mergeCell ref="D132:D134"/>
    <mergeCell ref="E132:E134"/>
    <mergeCell ref="F132:F134"/>
    <mergeCell ref="S132:S134"/>
    <mergeCell ref="B154:M154"/>
    <mergeCell ref="B155:M155"/>
    <mergeCell ref="N156:V156"/>
    <mergeCell ref="B157:M157"/>
    <mergeCell ref="B159:M159"/>
    <mergeCell ref="B166:B167"/>
    <mergeCell ref="D166:D167"/>
    <mergeCell ref="E166:E167"/>
    <mergeCell ref="F166:F167"/>
    <mergeCell ref="G166:G167"/>
    <mergeCell ref="H147:O147"/>
    <mergeCell ref="P147:P148"/>
    <mergeCell ref="Q147:Q148"/>
    <mergeCell ref="R147:R148"/>
    <mergeCell ref="S147:S148"/>
    <mergeCell ref="B153:E153"/>
    <mergeCell ref="F153:M153"/>
    <mergeCell ref="N153:V153"/>
    <mergeCell ref="H166:O166"/>
    <mergeCell ref="B149:B151"/>
    <mergeCell ref="C149:C151"/>
    <mergeCell ref="D149:D151"/>
    <mergeCell ref="E149:E151"/>
    <mergeCell ref="F149:F151"/>
    <mergeCell ref="S149:S151"/>
    <mergeCell ref="B173:M173"/>
    <mergeCell ref="B174:M174"/>
    <mergeCell ref="N175:V175"/>
    <mergeCell ref="B176:M176"/>
    <mergeCell ref="B178:M178"/>
    <mergeCell ref="B183:B184"/>
    <mergeCell ref="D183:D184"/>
    <mergeCell ref="E183:E184"/>
    <mergeCell ref="F183:F184"/>
    <mergeCell ref="G183:G184"/>
    <mergeCell ref="P166:P167"/>
    <mergeCell ref="Q166:Q167"/>
    <mergeCell ref="R166:R167"/>
    <mergeCell ref="S166:S167"/>
    <mergeCell ref="B172:E172"/>
    <mergeCell ref="F172:M172"/>
    <mergeCell ref="N172:V172"/>
    <mergeCell ref="B168:B170"/>
    <mergeCell ref="C168:C170"/>
    <mergeCell ref="D168:D170"/>
    <mergeCell ref="E168:E170"/>
    <mergeCell ref="F168:F170"/>
    <mergeCell ref="S168:S170"/>
    <mergeCell ref="B190:M190"/>
    <mergeCell ref="B191:M191"/>
    <mergeCell ref="N192:V192"/>
    <mergeCell ref="B193:M193"/>
    <mergeCell ref="B195:M195"/>
    <mergeCell ref="B202:B203"/>
    <mergeCell ref="D202:D203"/>
    <mergeCell ref="E202:E203"/>
    <mergeCell ref="F202:F203"/>
    <mergeCell ref="G202:G203"/>
    <mergeCell ref="H183:O183"/>
    <mergeCell ref="P183:P184"/>
    <mergeCell ref="Q183:Q184"/>
    <mergeCell ref="R183:R184"/>
    <mergeCell ref="S183:S184"/>
    <mergeCell ref="B189:E189"/>
    <mergeCell ref="F189:M189"/>
    <mergeCell ref="N189:V189"/>
    <mergeCell ref="B185:B187"/>
    <mergeCell ref="C185:C187"/>
    <mergeCell ref="D185:D187"/>
    <mergeCell ref="E185:E187"/>
    <mergeCell ref="F185:F187"/>
    <mergeCell ref="S185:S187"/>
    <mergeCell ref="B209:M209"/>
    <mergeCell ref="B210:M210"/>
    <mergeCell ref="N211:V211"/>
    <mergeCell ref="B212:M212"/>
    <mergeCell ref="B214:M214"/>
    <mergeCell ref="B219:B220"/>
    <mergeCell ref="D219:D220"/>
    <mergeCell ref="E219:E220"/>
    <mergeCell ref="F219:F220"/>
    <mergeCell ref="G219:G220"/>
    <mergeCell ref="H202:O202"/>
    <mergeCell ref="P202:P203"/>
    <mergeCell ref="Q202:Q203"/>
    <mergeCell ref="R202:R203"/>
    <mergeCell ref="S202:S203"/>
    <mergeCell ref="B208:E208"/>
    <mergeCell ref="F208:M208"/>
    <mergeCell ref="N208:V208"/>
    <mergeCell ref="B204:B206"/>
    <mergeCell ref="C204:C206"/>
    <mergeCell ref="D204:D206"/>
    <mergeCell ref="E204:E206"/>
    <mergeCell ref="F204:F206"/>
    <mergeCell ref="S204:S206"/>
    <mergeCell ref="B226:M226"/>
    <mergeCell ref="B227:M227"/>
    <mergeCell ref="N228:V228"/>
    <mergeCell ref="B229:M229"/>
    <mergeCell ref="B231:M231"/>
    <mergeCell ref="B238:B239"/>
    <mergeCell ref="D238:D239"/>
    <mergeCell ref="E238:E239"/>
    <mergeCell ref="F238:F239"/>
    <mergeCell ref="G238:G239"/>
    <mergeCell ref="H219:O219"/>
    <mergeCell ref="P219:P220"/>
    <mergeCell ref="Q219:Q220"/>
    <mergeCell ref="R219:R220"/>
    <mergeCell ref="S219:S220"/>
    <mergeCell ref="B225:E225"/>
    <mergeCell ref="F225:M225"/>
    <mergeCell ref="N225:V225"/>
    <mergeCell ref="B221:B223"/>
    <mergeCell ref="C221:C223"/>
    <mergeCell ref="D221:D223"/>
    <mergeCell ref="E221:E223"/>
    <mergeCell ref="F221:F223"/>
    <mergeCell ref="S221:S223"/>
    <mergeCell ref="B245:M245"/>
    <mergeCell ref="B246:M246"/>
    <mergeCell ref="N247:V247"/>
    <mergeCell ref="B248:M248"/>
    <mergeCell ref="B250:M250"/>
    <mergeCell ref="B255:B256"/>
    <mergeCell ref="D255:D256"/>
    <mergeCell ref="E255:E256"/>
    <mergeCell ref="F255:F256"/>
    <mergeCell ref="G255:G256"/>
    <mergeCell ref="H238:O238"/>
    <mergeCell ref="P238:P239"/>
    <mergeCell ref="Q238:Q239"/>
    <mergeCell ref="R238:R239"/>
    <mergeCell ref="S238:S239"/>
    <mergeCell ref="B244:E244"/>
    <mergeCell ref="F244:M244"/>
    <mergeCell ref="N244:V244"/>
    <mergeCell ref="B240:B242"/>
    <mergeCell ref="C240:C242"/>
    <mergeCell ref="D240:D242"/>
    <mergeCell ref="E240:E242"/>
    <mergeCell ref="F240:F242"/>
    <mergeCell ref="S240:S242"/>
    <mergeCell ref="B262:M262"/>
    <mergeCell ref="B263:M263"/>
    <mergeCell ref="N264:V264"/>
    <mergeCell ref="B265:M265"/>
    <mergeCell ref="B267:M267"/>
    <mergeCell ref="B274:B275"/>
    <mergeCell ref="D274:D275"/>
    <mergeCell ref="E274:E275"/>
    <mergeCell ref="F274:F275"/>
    <mergeCell ref="G274:G275"/>
    <mergeCell ref="H255:O255"/>
    <mergeCell ref="P255:P256"/>
    <mergeCell ref="Q255:Q256"/>
    <mergeCell ref="R255:R256"/>
    <mergeCell ref="S255:S256"/>
    <mergeCell ref="B261:E261"/>
    <mergeCell ref="F261:M261"/>
    <mergeCell ref="N261:V261"/>
    <mergeCell ref="B257:B259"/>
    <mergeCell ref="C257:C259"/>
    <mergeCell ref="D257:D259"/>
    <mergeCell ref="E257:E259"/>
    <mergeCell ref="F257:F259"/>
    <mergeCell ref="S257:S259"/>
    <mergeCell ref="B281:M281"/>
    <mergeCell ref="B282:M282"/>
    <mergeCell ref="N283:V283"/>
    <mergeCell ref="B284:M284"/>
    <mergeCell ref="B286:M286"/>
    <mergeCell ref="B291:B292"/>
    <mergeCell ref="D291:D292"/>
    <mergeCell ref="E291:E292"/>
    <mergeCell ref="F291:F292"/>
    <mergeCell ref="G291:G292"/>
    <mergeCell ref="H274:O274"/>
    <mergeCell ref="P274:P275"/>
    <mergeCell ref="Q274:Q275"/>
    <mergeCell ref="R274:R275"/>
    <mergeCell ref="S274:S275"/>
    <mergeCell ref="B280:E280"/>
    <mergeCell ref="F280:M280"/>
    <mergeCell ref="N280:V280"/>
    <mergeCell ref="B276:B278"/>
    <mergeCell ref="C276:C278"/>
    <mergeCell ref="D276:D278"/>
    <mergeCell ref="E276:E278"/>
    <mergeCell ref="F276:F278"/>
    <mergeCell ref="S276:S278"/>
    <mergeCell ref="B298:M298"/>
    <mergeCell ref="B299:M299"/>
    <mergeCell ref="N300:V300"/>
    <mergeCell ref="B301:M301"/>
    <mergeCell ref="B303:M303"/>
    <mergeCell ref="B310:B311"/>
    <mergeCell ref="D310:D311"/>
    <mergeCell ref="E310:E311"/>
    <mergeCell ref="F310:F311"/>
    <mergeCell ref="G310:G311"/>
    <mergeCell ref="H291:O291"/>
    <mergeCell ref="P291:P292"/>
    <mergeCell ref="Q291:Q292"/>
    <mergeCell ref="R291:R292"/>
    <mergeCell ref="S291:S292"/>
    <mergeCell ref="B297:E297"/>
    <mergeCell ref="F297:M297"/>
    <mergeCell ref="N297:V297"/>
    <mergeCell ref="B293:B295"/>
    <mergeCell ref="C293:C295"/>
    <mergeCell ref="D293:D295"/>
    <mergeCell ref="E293:E295"/>
    <mergeCell ref="F293:F295"/>
    <mergeCell ref="S293:S295"/>
    <mergeCell ref="B317:M317"/>
    <mergeCell ref="B318:M318"/>
    <mergeCell ref="N319:V319"/>
    <mergeCell ref="B320:M320"/>
    <mergeCell ref="B322:M322"/>
    <mergeCell ref="B327:B328"/>
    <mergeCell ref="D327:D328"/>
    <mergeCell ref="E327:E328"/>
    <mergeCell ref="F327:F328"/>
    <mergeCell ref="G327:G328"/>
    <mergeCell ref="H310:O310"/>
    <mergeCell ref="P310:P311"/>
    <mergeCell ref="Q310:Q311"/>
    <mergeCell ref="R310:R311"/>
    <mergeCell ref="S310:S311"/>
    <mergeCell ref="B316:E316"/>
    <mergeCell ref="F316:M316"/>
    <mergeCell ref="N316:V316"/>
    <mergeCell ref="B312:B314"/>
    <mergeCell ref="C312:C314"/>
    <mergeCell ref="D312:D314"/>
    <mergeCell ref="E312:E314"/>
    <mergeCell ref="F312:F314"/>
    <mergeCell ref="S312:S314"/>
    <mergeCell ref="B334:M334"/>
    <mergeCell ref="B335:M335"/>
    <mergeCell ref="N336:V336"/>
    <mergeCell ref="B337:M337"/>
    <mergeCell ref="B339:M339"/>
    <mergeCell ref="B346:B347"/>
    <mergeCell ref="D346:D347"/>
    <mergeCell ref="E346:E347"/>
    <mergeCell ref="F346:F347"/>
    <mergeCell ref="G346:G347"/>
    <mergeCell ref="H327:O327"/>
    <mergeCell ref="P327:P328"/>
    <mergeCell ref="Q327:Q328"/>
    <mergeCell ref="R327:R328"/>
    <mergeCell ref="S327:S328"/>
    <mergeCell ref="B333:E333"/>
    <mergeCell ref="F333:M333"/>
    <mergeCell ref="N333:V333"/>
    <mergeCell ref="B329:B331"/>
    <mergeCell ref="C329:C331"/>
    <mergeCell ref="D329:D331"/>
    <mergeCell ref="E329:E331"/>
    <mergeCell ref="F329:F331"/>
    <mergeCell ref="S329:S331"/>
    <mergeCell ref="B353:M353"/>
    <mergeCell ref="B354:M354"/>
    <mergeCell ref="N355:V355"/>
    <mergeCell ref="B356:M356"/>
    <mergeCell ref="B358:M358"/>
    <mergeCell ref="B363:B364"/>
    <mergeCell ref="D363:D364"/>
    <mergeCell ref="E363:E364"/>
    <mergeCell ref="F363:F364"/>
    <mergeCell ref="G363:G364"/>
    <mergeCell ref="H346:O346"/>
    <mergeCell ref="P346:P347"/>
    <mergeCell ref="Q346:Q347"/>
    <mergeCell ref="R346:R347"/>
    <mergeCell ref="S346:S347"/>
    <mergeCell ref="B352:E352"/>
    <mergeCell ref="F352:M352"/>
    <mergeCell ref="N352:V352"/>
    <mergeCell ref="B348:B350"/>
    <mergeCell ref="C348:C350"/>
    <mergeCell ref="D348:D350"/>
    <mergeCell ref="E348:E350"/>
    <mergeCell ref="F348:F350"/>
    <mergeCell ref="S348:S350"/>
    <mergeCell ref="B370:M370"/>
    <mergeCell ref="B371:M371"/>
    <mergeCell ref="N372:V372"/>
    <mergeCell ref="B373:M373"/>
    <mergeCell ref="B375:M375"/>
    <mergeCell ref="B382:B383"/>
    <mergeCell ref="D382:D383"/>
    <mergeCell ref="E382:E383"/>
    <mergeCell ref="F382:F383"/>
    <mergeCell ref="G382:G383"/>
    <mergeCell ref="H363:O363"/>
    <mergeCell ref="P363:P364"/>
    <mergeCell ref="Q363:Q364"/>
    <mergeCell ref="R363:R364"/>
    <mergeCell ref="S363:S364"/>
    <mergeCell ref="B369:E369"/>
    <mergeCell ref="F369:M369"/>
    <mergeCell ref="N369:V369"/>
    <mergeCell ref="B365:B367"/>
    <mergeCell ref="C365:C367"/>
    <mergeCell ref="D365:D367"/>
    <mergeCell ref="E365:E367"/>
    <mergeCell ref="F365:F367"/>
    <mergeCell ref="S365:S367"/>
    <mergeCell ref="B389:M389"/>
    <mergeCell ref="B390:M390"/>
    <mergeCell ref="N391:V391"/>
    <mergeCell ref="B392:M392"/>
    <mergeCell ref="B394:M394"/>
    <mergeCell ref="B399:B400"/>
    <mergeCell ref="D399:D400"/>
    <mergeCell ref="E399:E400"/>
    <mergeCell ref="F399:F400"/>
    <mergeCell ref="G399:G400"/>
    <mergeCell ref="H382:O382"/>
    <mergeCell ref="P382:P383"/>
    <mergeCell ref="Q382:Q383"/>
    <mergeCell ref="R382:R383"/>
    <mergeCell ref="S382:S383"/>
    <mergeCell ref="B388:E388"/>
    <mergeCell ref="F388:M388"/>
    <mergeCell ref="N388:V388"/>
    <mergeCell ref="C384:C386"/>
    <mergeCell ref="D384:D386"/>
    <mergeCell ref="E384:E386"/>
    <mergeCell ref="F384:F386"/>
    <mergeCell ref="S384:S386"/>
    <mergeCell ref="B406:M406"/>
    <mergeCell ref="B407:M407"/>
    <mergeCell ref="N408:V408"/>
    <mergeCell ref="B409:M409"/>
    <mergeCell ref="B411:M411"/>
    <mergeCell ref="B418:B419"/>
    <mergeCell ref="D418:D419"/>
    <mergeCell ref="E418:E419"/>
    <mergeCell ref="F418:F419"/>
    <mergeCell ref="G418:G419"/>
    <mergeCell ref="H399:O399"/>
    <mergeCell ref="P399:P400"/>
    <mergeCell ref="Q399:Q400"/>
    <mergeCell ref="R399:R400"/>
    <mergeCell ref="S399:S400"/>
    <mergeCell ref="B405:E405"/>
    <mergeCell ref="F405:M405"/>
    <mergeCell ref="N405:V405"/>
    <mergeCell ref="B425:M425"/>
    <mergeCell ref="B426:M426"/>
    <mergeCell ref="N427:V427"/>
    <mergeCell ref="B428:M428"/>
    <mergeCell ref="B430:M430"/>
    <mergeCell ref="B435:B436"/>
    <mergeCell ref="D435:D436"/>
    <mergeCell ref="E435:E436"/>
    <mergeCell ref="F435:F436"/>
    <mergeCell ref="G435:G436"/>
    <mergeCell ref="H418:O418"/>
    <mergeCell ref="P418:P419"/>
    <mergeCell ref="Q418:Q419"/>
    <mergeCell ref="R418:R419"/>
    <mergeCell ref="S418:S419"/>
    <mergeCell ref="B424:E424"/>
    <mergeCell ref="F424:M424"/>
    <mergeCell ref="N424:V424"/>
    <mergeCell ref="B442:M442"/>
    <mergeCell ref="B443:M443"/>
    <mergeCell ref="N444:V444"/>
    <mergeCell ref="B445:M445"/>
    <mergeCell ref="B447:M447"/>
    <mergeCell ref="B454:B455"/>
    <mergeCell ref="D454:D455"/>
    <mergeCell ref="E454:E455"/>
    <mergeCell ref="F454:F455"/>
    <mergeCell ref="G454:G455"/>
    <mergeCell ref="H435:O435"/>
    <mergeCell ref="P435:P436"/>
    <mergeCell ref="Q435:Q436"/>
    <mergeCell ref="R435:R436"/>
    <mergeCell ref="S435:S436"/>
    <mergeCell ref="B441:E441"/>
    <mergeCell ref="F441:M441"/>
    <mergeCell ref="N441:V441"/>
    <mergeCell ref="B461:M461"/>
    <mergeCell ref="B462:M462"/>
    <mergeCell ref="N463:V463"/>
    <mergeCell ref="B464:M464"/>
    <mergeCell ref="B466:M466"/>
    <mergeCell ref="B471:B472"/>
    <mergeCell ref="D471:D472"/>
    <mergeCell ref="E471:E472"/>
    <mergeCell ref="F471:F472"/>
    <mergeCell ref="G471:G472"/>
    <mergeCell ref="H454:O454"/>
    <mergeCell ref="P454:P455"/>
    <mergeCell ref="Q454:Q455"/>
    <mergeCell ref="R454:R455"/>
    <mergeCell ref="S454:S455"/>
    <mergeCell ref="B460:E460"/>
    <mergeCell ref="F460:M460"/>
    <mergeCell ref="N460:V460"/>
    <mergeCell ref="P490:P491"/>
    <mergeCell ref="Q490:Q491"/>
    <mergeCell ref="R490:R491"/>
    <mergeCell ref="S490:S491"/>
    <mergeCell ref="B496:E496"/>
    <mergeCell ref="F496:M496"/>
    <mergeCell ref="N496:V496"/>
    <mergeCell ref="B481:M481"/>
    <mergeCell ref="B483:M483"/>
    <mergeCell ref="B490:B491"/>
    <mergeCell ref="D490:D491"/>
    <mergeCell ref="E490:E491"/>
    <mergeCell ref="F490:F491"/>
    <mergeCell ref="G490:G491"/>
    <mergeCell ref="H490:O490"/>
    <mergeCell ref="H471:O471"/>
    <mergeCell ref="P471:P472"/>
    <mergeCell ref="Q471:Q472"/>
    <mergeCell ref="R471:R472"/>
    <mergeCell ref="S471:S472"/>
    <mergeCell ref="B477:E477"/>
    <mergeCell ref="F477:M477"/>
    <mergeCell ref="N477:V477"/>
    <mergeCell ref="S473:S475"/>
    <mergeCell ref="B492:B494"/>
    <mergeCell ref="C492:C494"/>
    <mergeCell ref="D492:D494"/>
    <mergeCell ref="E492:E494"/>
    <mergeCell ref="F492:F494"/>
    <mergeCell ref="S492:S494"/>
    <mergeCell ref="B478:M478"/>
    <mergeCell ref="B479:M479"/>
    <mergeCell ref="H507:O507"/>
    <mergeCell ref="P507:P508"/>
    <mergeCell ref="Q507:Q508"/>
    <mergeCell ref="R507:R508"/>
    <mergeCell ref="S507:S508"/>
    <mergeCell ref="B513:E513"/>
    <mergeCell ref="F513:M513"/>
    <mergeCell ref="N513:V513"/>
    <mergeCell ref="B497:M497"/>
    <mergeCell ref="B498:M498"/>
    <mergeCell ref="N499:V499"/>
    <mergeCell ref="B500:M500"/>
    <mergeCell ref="B502:M502"/>
    <mergeCell ref="B507:B508"/>
    <mergeCell ref="D507:D508"/>
    <mergeCell ref="E507:E508"/>
    <mergeCell ref="F507:F508"/>
    <mergeCell ref="G507:G508"/>
    <mergeCell ref="B509:B511"/>
    <mergeCell ref="C509:C511"/>
    <mergeCell ref="D509:D511"/>
    <mergeCell ref="E509:E511"/>
    <mergeCell ref="F509:F511"/>
    <mergeCell ref="S509:S511"/>
    <mergeCell ref="H526:O526"/>
    <mergeCell ref="P526:P527"/>
    <mergeCell ref="Q526:Q527"/>
    <mergeCell ref="R526:R527"/>
    <mergeCell ref="S526:S527"/>
    <mergeCell ref="B532:E532"/>
    <mergeCell ref="F532:M532"/>
    <mergeCell ref="N532:V532"/>
    <mergeCell ref="B514:M514"/>
    <mergeCell ref="B515:M515"/>
    <mergeCell ref="N516:V516"/>
    <mergeCell ref="B517:M517"/>
    <mergeCell ref="B519:M519"/>
    <mergeCell ref="B526:B527"/>
    <mergeCell ref="D526:D527"/>
    <mergeCell ref="E526:E527"/>
    <mergeCell ref="F526:F527"/>
    <mergeCell ref="G526:G527"/>
    <mergeCell ref="B528:B530"/>
    <mergeCell ref="C528:C530"/>
    <mergeCell ref="D528:D530"/>
    <mergeCell ref="E528:E530"/>
    <mergeCell ref="F528:F530"/>
    <mergeCell ref="S528:S530"/>
    <mergeCell ref="H543:O543"/>
    <mergeCell ref="P543:P544"/>
    <mergeCell ref="Q543:Q544"/>
    <mergeCell ref="R543:R544"/>
    <mergeCell ref="S543:S544"/>
    <mergeCell ref="B549:E549"/>
    <mergeCell ref="F549:M549"/>
    <mergeCell ref="N549:V549"/>
    <mergeCell ref="B533:M533"/>
    <mergeCell ref="B534:M534"/>
    <mergeCell ref="N535:V535"/>
    <mergeCell ref="B536:M536"/>
    <mergeCell ref="B538:M538"/>
    <mergeCell ref="B543:B544"/>
    <mergeCell ref="D543:D544"/>
    <mergeCell ref="E543:E544"/>
    <mergeCell ref="F543:F544"/>
    <mergeCell ref="G543:G544"/>
    <mergeCell ref="B545:B547"/>
    <mergeCell ref="C545:C547"/>
    <mergeCell ref="D545:D547"/>
    <mergeCell ref="E545:E547"/>
    <mergeCell ref="F545:F547"/>
    <mergeCell ref="S545:S547"/>
    <mergeCell ref="H562:O562"/>
    <mergeCell ref="P562:P563"/>
    <mergeCell ref="Q562:Q563"/>
    <mergeCell ref="R562:R563"/>
    <mergeCell ref="S562:S563"/>
    <mergeCell ref="B568:E568"/>
    <mergeCell ref="F568:M568"/>
    <mergeCell ref="N568:V568"/>
    <mergeCell ref="B550:M550"/>
    <mergeCell ref="B551:M551"/>
    <mergeCell ref="N552:V552"/>
    <mergeCell ref="B553:M553"/>
    <mergeCell ref="B555:M555"/>
    <mergeCell ref="B562:B563"/>
    <mergeCell ref="D562:D563"/>
    <mergeCell ref="E562:E563"/>
    <mergeCell ref="F562:F563"/>
    <mergeCell ref="G562:G563"/>
    <mergeCell ref="B564:B566"/>
    <mergeCell ref="C564:C566"/>
    <mergeCell ref="D564:D566"/>
    <mergeCell ref="E564:E566"/>
    <mergeCell ref="F564:F566"/>
    <mergeCell ref="S564:S566"/>
    <mergeCell ref="H579:O579"/>
    <mergeCell ref="P579:P580"/>
    <mergeCell ref="Q579:Q580"/>
    <mergeCell ref="R579:R580"/>
    <mergeCell ref="S579:S580"/>
    <mergeCell ref="B585:E585"/>
    <mergeCell ref="F585:M585"/>
    <mergeCell ref="N585:V585"/>
    <mergeCell ref="B569:M569"/>
    <mergeCell ref="B570:M570"/>
    <mergeCell ref="N571:V571"/>
    <mergeCell ref="B572:M572"/>
    <mergeCell ref="B574:M574"/>
    <mergeCell ref="B579:B580"/>
    <mergeCell ref="D579:D580"/>
    <mergeCell ref="E579:E580"/>
    <mergeCell ref="F579:F580"/>
    <mergeCell ref="G579:G580"/>
    <mergeCell ref="B581:B583"/>
    <mergeCell ref="C581:C583"/>
    <mergeCell ref="D581:D583"/>
    <mergeCell ref="E581:E583"/>
    <mergeCell ref="F581:F583"/>
    <mergeCell ref="S581:S583"/>
    <mergeCell ref="H598:O598"/>
    <mergeCell ref="P598:P599"/>
    <mergeCell ref="Q598:Q599"/>
    <mergeCell ref="R598:R599"/>
    <mergeCell ref="S598:S599"/>
    <mergeCell ref="B604:E604"/>
    <mergeCell ref="F604:M604"/>
    <mergeCell ref="N604:V604"/>
    <mergeCell ref="B586:M586"/>
    <mergeCell ref="B587:M587"/>
    <mergeCell ref="N588:V588"/>
    <mergeCell ref="B589:M589"/>
    <mergeCell ref="B591:M591"/>
    <mergeCell ref="B598:B599"/>
    <mergeCell ref="D598:D599"/>
    <mergeCell ref="E598:E599"/>
    <mergeCell ref="F598:F599"/>
    <mergeCell ref="G598:G599"/>
    <mergeCell ref="B600:B602"/>
    <mergeCell ref="C600:C602"/>
    <mergeCell ref="D600:D602"/>
    <mergeCell ref="E600:E602"/>
    <mergeCell ref="F600:F602"/>
    <mergeCell ref="S600:S602"/>
    <mergeCell ref="H615:O615"/>
    <mergeCell ref="P615:P616"/>
    <mergeCell ref="Q615:Q616"/>
    <mergeCell ref="R615:R616"/>
    <mergeCell ref="S615:S616"/>
    <mergeCell ref="B621:E621"/>
    <mergeCell ref="F621:M621"/>
    <mergeCell ref="N621:V621"/>
    <mergeCell ref="B605:M605"/>
    <mergeCell ref="B606:M606"/>
    <mergeCell ref="N607:V607"/>
    <mergeCell ref="B608:M608"/>
    <mergeCell ref="B610:M610"/>
    <mergeCell ref="B615:B616"/>
    <mergeCell ref="D615:D616"/>
    <mergeCell ref="E615:E616"/>
    <mergeCell ref="F615:F616"/>
    <mergeCell ref="G615:G616"/>
    <mergeCell ref="B617:B619"/>
    <mergeCell ref="C617:C619"/>
    <mergeCell ref="D617:D619"/>
    <mergeCell ref="E617:E619"/>
    <mergeCell ref="F617:F619"/>
    <mergeCell ref="S617:S619"/>
    <mergeCell ref="H634:O634"/>
    <mergeCell ref="P634:P635"/>
    <mergeCell ref="Q634:Q635"/>
    <mergeCell ref="R634:R635"/>
    <mergeCell ref="S634:S635"/>
    <mergeCell ref="B640:E640"/>
    <mergeCell ref="F640:M640"/>
    <mergeCell ref="N640:V640"/>
    <mergeCell ref="B622:M622"/>
    <mergeCell ref="B623:M623"/>
    <mergeCell ref="N624:V624"/>
    <mergeCell ref="B625:M625"/>
    <mergeCell ref="B627:M627"/>
    <mergeCell ref="B634:B635"/>
    <mergeCell ref="D634:D635"/>
    <mergeCell ref="E634:E635"/>
    <mergeCell ref="F634:F635"/>
    <mergeCell ref="G634:G635"/>
    <mergeCell ref="B636:B638"/>
    <mergeCell ref="C636:C638"/>
    <mergeCell ref="D636:D638"/>
    <mergeCell ref="E636:E638"/>
    <mergeCell ref="F636:F638"/>
    <mergeCell ref="S636:S638"/>
    <mergeCell ref="H651:O651"/>
    <mergeCell ref="P651:P652"/>
    <mergeCell ref="Q651:Q652"/>
    <mergeCell ref="R651:R652"/>
    <mergeCell ref="S651:S652"/>
    <mergeCell ref="B657:E657"/>
    <mergeCell ref="F657:M657"/>
    <mergeCell ref="N657:V657"/>
    <mergeCell ref="B641:M641"/>
    <mergeCell ref="B642:M642"/>
    <mergeCell ref="N643:V643"/>
    <mergeCell ref="B644:M644"/>
    <mergeCell ref="B646:M646"/>
    <mergeCell ref="B651:B652"/>
    <mergeCell ref="D651:D652"/>
    <mergeCell ref="E651:E652"/>
    <mergeCell ref="F651:F652"/>
    <mergeCell ref="G651:G652"/>
    <mergeCell ref="B653:B655"/>
    <mergeCell ref="C653:C655"/>
    <mergeCell ref="D653:D655"/>
    <mergeCell ref="E653:E655"/>
    <mergeCell ref="F653:F655"/>
    <mergeCell ref="S653:S655"/>
    <mergeCell ref="H670:O670"/>
    <mergeCell ref="P670:P671"/>
    <mergeCell ref="Q670:Q671"/>
    <mergeCell ref="R670:R671"/>
    <mergeCell ref="S670:S671"/>
    <mergeCell ref="B676:E676"/>
    <mergeCell ref="F676:M676"/>
    <mergeCell ref="N676:V676"/>
    <mergeCell ref="B658:M658"/>
    <mergeCell ref="B659:M659"/>
    <mergeCell ref="N660:V660"/>
    <mergeCell ref="B661:M661"/>
    <mergeCell ref="B663:M663"/>
    <mergeCell ref="B670:B671"/>
    <mergeCell ref="D670:D671"/>
    <mergeCell ref="E670:E671"/>
    <mergeCell ref="F670:F671"/>
    <mergeCell ref="G670:G671"/>
    <mergeCell ref="B672:B674"/>
    <mergeCell ref="C672:C674"/>
    <mergeCell ref="D672:D674"/>
    <mergeCell ref="E672:E674"/>
    <mergeCell ref="F672:F674"/>
    <mergeCell ref="S672:S674"/>
    <mergeCell ref="H687:O687"/>
    <mergeCell ref="P687:P688"/>
    <mergeCell ref="Q687:Q688"/>
    <mergeCell ref="R687:R688"/>
    <mergeCell ref="S687:S688"/>
    <mergeCell ref="B693:E693"/>
    <mergeCell ref="F693:M693"/>
    <mergeCell ref="N693:V693"/>
    <mergeCell ref="B677:M677"/>
    <mergeCell ref="B678:M678"/>
    <mergeCell ref="N679:V679"/>
    <mergeCell ref="B680:M680"/>
    <mergeCell ref="B682:M682"/>
    <mergeCell ref="B687:B688"/>
    <mergeCell ref="D687:D688"/>
    <mergeCell ref="E687:E688"/>
    <mergeCell ref="F687:F688"/>
    <mergeCell ref="G687:G688"/>
    <mergeCell ref="B689:B691"/>
    <mergeCell ref="C689:C691"/>
    <mergeCell ref="D689:D691"/>
    <mergeCell ref="E689:E691"/>
    <mergeCell ref="F689:F691"/>
    <mergeCell ref="S689:S691"/>
    <mergeCell ref="H706:O706"/>
    <mergeCell ref="P706:P707"/>
    <mergeCell ref="Q706:Q707"/>
    <mergeCell ref="R706:R707"/>
    <mergeCell ref="S706:S707"/>
    <mergeCell ref="B712:E712"/>
    <mergeCell ref="F712:M712"/>
    <mergeCell ref="N712:V712"/>
    <mergeCell ref="B694:M694"/>
    <mergeCell ref="B695:M695"/>
    <mergeCell ref="N696:V696"/>
    <mergeCell ref="B697:M697"/>
    <mergeCell ref="B699:M699"/>
    <mergeCell ref="B706:B707"/>
    <mergeCell ref="D706:D707"/>
    <mergeCell ref="E706:E707"/>
    <mergeCell ref="F706:F707"/>
    <mergeCell ref="G706:G707"/>
    <mergeCell ref="B708:B710"/>
    <mergeCell ref="C708:C710"/>
    <mergeCell ref="D708:D710"/>
    <mergeCell ref="E708:E710"/>
    <mergeCell ref="F708:F710"/>
    <mergeCell ref="S708:S710"/>
    <mergeCell ref="H723:O723"/>
    <mergeCell ref="P723:P724"/>
    <mergeCell ref="Q723:Q724"/>
    <mergeCell ref="R723:R724"/>
    <mergeCell ref="S723:S724"/>
    <mergeCell ref="B729:E729"/>
    <mergeCell ref="F729:M729"/>
    <mergeCell ref="N729:V729"/>
    <mergeCell ref="B713:M713"/>
    <mergeCell ref="B714:M714"/>
    <mergeCell ref="N715:V715"/>
    <mergeCell ref="B716:M716"/>
    <mergeCell ref="B718:M718"/>
    <mergeCell ref="B723:B724"/>
    <mergeCell ref="D723:D724"/>
    <mergeCell ref="E723:E724"/>
    <mergeCell ref="F723:F724"/>
    <mergeCell ref="G723:G724"/>
    <mergeCell ref="B725:B727"/>
    <mergeCell ref="C725:C727"/>
    <mergeCell ref="D725:D727"/>
    <mergeCell ref="E725:E727"/>
    <mergeCell ref="F725:F727"/>
    <mergeCell ref="S725:S727"/>
    <mergeCell ref="H742:O742"/>
    <mergeCell ref="P742:P743"/>
    <mergeCell ref="Q742:Q743"/>
    <mergeCell ref="R742:R743"/>
    <mergeCell ref="S742:S743"/>
    <mergeCell ref="B748:E748"/>
    <mergeCell ref="F748:M748"/>
    <mergeCell ref="N748:V748"/>
    <mergeCell ref="B730:M730"/>
    <mergeCell ref="B731:M731"/>
    <mergeCell ref="N732:V732"/>
    <mergeCell ref="B733:M733"/>
    <mergeCell ref="B735:M735"/>
    <mergeCell ref="B742:B743"/>
    <mergeCell ref="D742:D743"/>
    <mergeCell ref="E742:E743"/>
    <mergeCell ref="F742:F743"/>
    <mergeCell ref="G742:G743"/>
    <mergeCell ref="B744:B746"/>
    <mergeCell ref="C744:C746"/>
    <mergeCell ref="D744:D746"/>
    <mergeCell ref="E744:E746"/>
    <mergeCell ref="F744:F746"/>
    <mergeCell ref="S744:S746"/>
    <mergeCell ref="H759:O759"/>
    <mergeCell ref="P759:P760"/>
    <mergeCell ref="Q759:Q760"/>
    <mergeCell ref="R759:R760"/>
    <mergeCell ref="S759:S760"/>
    <mergeCell ref="B765:E765"/>
    <mergeCell ref="F765:M765"/>
    <mergeCell ref="N765:V765"/>
    <mergeCell ref="B749:M749"/>
    <mergeCell ref="B750:M750"/>
    <mergeCell ref="N751:V751"/>
    <mergeCell ref="B752:M752"/>
    <mergeCell ref="B754:M754"/>
    <mergeCell ref="B759:B760"/>
    <mergeCell ref="D759:D760"/>
    <mergeCell ref="E759:E760"/>
    <mergeCell ref="F759:F760"/>
    <mergeCell ref="G759:G760"/>
    <mergeCell ref="B761:B763"/>
    <mergeCell ref="C761:C763"/>
    <mergeCell ref="D761:D763"/>
    <mergeCell ref="E761:E763"/>
    <mergeCell ref="F761:F763"/>
    <mergeCell ref="S761:S763"/>
    <mergeCell ref="H778:O778"/>
    <mergeCell ref="P778:P779"/>
    <mergeCell ref="Q778:Q779"/>
    <mergeCell ref="R778:R779"/>
    <mergeCell ref="S778:S779"/>
    <mergeCell ref="B784:E784"/>
    <mergeCell ref="F784:M784"/>
    <mergeCell ref="N784:V784"/>
    <mergeCell ref="B766:M766"/>
    <mergeCell ref="B767:M767"/>
    <mergeCell ref="N768:V768"/>
    <mergeCell ref="B769:M769"/>
    <mergeCell ref="B771:M771"/>
    <mergeCell ref="B778:B779"/>
    <mergeCell ref="D778:D779"/>
    <mergeCell ref="E778:E779"/>
    <mergeCell ref="F778:F779"/>
    <mergeCell ref="G778:G779"/>
    <mergeCell ref="B780:B782"/>
    <mergeCell ref="C780:C782"/>
    <mergeCell ref="D780:D782"/>
    <mergeCell ref="E780:E782"/>
    <mergeCell ref="F780:F782"/>
    <mergeCell ref="S780:S782"/>
    <mergeCell ref="H795:O795"/>
    <mergeCell ref="P795:P796"/>
    <mergeCell ref="Q795:Q796"/>
    <mergeCell ref="R795:R796"/>
    <mergeCell ref="S795:S796"/>
    <mergeCell ref="B801:E801"/>
    <mergeCell ref="F801:M801"/>
    <mergeCell ref="N801:V801"/>
    <mergeCell ref="B785:M785"/>
    <mergeCell ref="B786:M786"/>
    <mergeCell ref="N787:V787"/>
    <mergeCell ref="B788:M788"/>
    <mergeCell ref="B790:M790"/>
    <mergeCell ref="B795:B796"/>
    <mergeCell ref="D795:D796"/>
    <mergeCell ref="E795:E796"/>
    <mergeCell ref="F795:F796"/>
    <mergeCell ref="G795:G796"/>
    <mergeCell ref="B797:B799"/>
    <mergeCell ref="C797:C799"/>
    <mergeCell ref="D797:D799"/>
    <mergeCell ref="E797:E799"/>
    <mergeCell ref="F797:F799"/>
    <mergeCell ref="S797:S799"/>
    <mergeCell ref="H814:O814"/>
    <mergeCell ref="P814:P815"/>
    <mergeCell ref="Q814:Q815"/>
    <mergeCell ref="R814:R815"/>
    <mergeCell ref="S814:S815"/>
    <mergeCell ref="B820:E820"/>
    <mergeCell ref="F820:M820"/>
    <mergeCell ref="N820:V820"/>
    <mergeCell ref="B802:M802"/>
    <mergeCell ref="B803:M803"/>
    <mergeCell ref="N804:V804"/>
    <mergeCell ref="B805:M805"/>
    <mergeCell ref="B807:M807"/>
    <mergeCell ref="B814:B815"/>
    <mergeCell ref="D814:D815"/>
    <mergeCell ref="E814:E815"/>
    <mergeCell ref="F814:F815"/>
    <mergeCell ref="G814:G815"/>
    <mergeCell ref="B816:B818"/>
    <mergeCell ref="C816:C818"/>
    <mergeCell ref="D816:D818"/>
    <mergeCell ref="E816:E818"/>
    <mergeCell ref="F816:F818"/>
    <mergeCell ref="S816:S818"/>
    <mergeCell ref="H831:O831"/>
    <mergeCell ref="P831:P832"/>
    <mergeCell ref="Q831:Q832"/>
    <mergeCell ref="R831:R832"/>
    <mergeCell ref="S831:S832"/>
    <mergeCell ref="B837:E837"/>
    <mergeCell ref="F837:M837"/>
    <mergeCell ref="N837:V837"/>
    <mergeCell ref="B821:M821"/>
    <mergeCell ref="B822:M822"/>
    <mergeCell ref="N823:V823"/>
    <mergeCell ref="B824:M824"/>
    <mergeCell ref="B826:M826"/>
    <mergeCell ref="B831:B832"/>
    <mergeCell ref="D831:D832"/>
    <mergeCell ref="E831:E832"/>
    <mergeCell ref="F831:F832"/>
    <mergeCell ref="G831:G832"/>
    <mergeCell ref="B833:B835"/>
    <mergeCell ref="C833:C835"/>
    <mergeCell ref="D833:D835"/>
    <mergeCell ref="E833:E835"/>
    <mergeCell ref="F833:F835"/>
    <mergeCell ref="S833:S835"/>
    <mergeCell ref="H850:O850"/>
    <mergeCell ref="P850:P851"/>
    <mergeCell ref="Q850:Q851"/>
    <mergeCell ref="R850:R851"/>
    <mergeCell ref="S850:S851"/>
    <mergeCell ref="B856:E856"/>
    <mergeCell ref="F856:M856"/>
    <mergeCell ref="N856:V856"/>
    <mergeCell ref="B838:M838"/>
    <mergeCell ref="B839:M839"/>
    <mergeCell ref="N840:V840"/>
    <mergeCell ref="B841:M841"/>
    <mergeCell ref="B843:M843"/>
    <mergeCell ref="B850:B851"/>
    <mergeCell ref="D850:D851"/>
    <mergeCell ref="E850:E851"/>
    <mergeCell ref="F850:F851"/>
    <mergeCell ref="G850:G851"/>
    <mergeCell ref="B852:B854"/>
    <mergeCell ref="C852:C854"/>
    <mergeCell ref="D852:D854"/>
    <mergeCell ref="E852:E854"/>
    <mergeCell ref="F852:F854"/>
    <mergeCell ref="S852:S854"/>
    <mergeCell ref="H867:O867"/>
    <mergeCell ref="P867:P868"/>
    <mergeCell ref="Q867:Q868"/>
    <mergeCell ref="R867:R868"/>
    <mergeCell ref="S867:S868"/>
    <mergeCell ref="B873:E873"/>
    <mergeCell ref="F873:M873"/>
    <mergeCell ref="N873:V873"/>
    <mergeCell ref="B857:M857"/>
    <mergeCell ref="B858:M858"/>
    <mergeCell ref="N859:V859"/>
    <mergeCell ref="B860:M860"/>
    <mergeCell ref="B862:M862"/>
    <mergeCell ref="B867:B868"/>
    <mergeCell ref="D867:D868"/>
    <mergeCell ref="E867:E868"/>
    <mergeCell ref="F867:F868"/>
    <mergeCell ref="G867:G868"/>
    <mergeCell ref="B869:B871"/>
    <mergeCell ref="C869:C871"/>
    <mergeCell ref="D869:D871"/>
    <mergeCell ref="E869:E871"/>
    <mergeCell ref="F869:F871"/>
    <mergeCell ref="S869:S871"/>
    <mergeCell ref="H886:O886"/>
    <mergeCell ref="P886:P887"/>
    <mergeCell ref="Q886:Q887"/>
    <mergeCell ref="R886:R887"/>
    <mergeCell ref="S886:S887"/>
    <mergeCell ref="B892:E892"/>
    <mergeCell ref="F892:M892"/>
    <mergeCell ref="N892:V892"/>
    <mergeCell ref="B874:M874"/>
    <mergeCell ref="B875:M875"/>
    <mergeCell ref="N876:V876"/>
    <mergeCell ref="B877:M877"/>
    <mergeCell ref="B879:M879"/>
    <mergeCell ref="B886:B887"/>
    <mergeCell ref="D886:D887"/>
    <mergeCell ref="E886:E887"/>
    <mergeCell ref="F886:F887"/>
    <mergeCell ref="G886:G887"/>
    <mergeCell ref="B888:B890"/>
    <mergeCell ref="C888:C890"/>
    <mergeCell ref="D888:D890"/>
    <mergeCell ref="E888:E890"/>
    <mergeCell ref="F888:F890"/>
    <mergeCell ref="S888:S890"/>
    <mergeCell ref="H903:O903"/>
    <mergeCell ref="P903:P904"/>
    <mergeCell ref="Q903:Q904"/>
    <mergeCell ref="R903:R904"/>
    <mergeCell ref="S903:S904"/>
    <mergeCell ref="B909:E909"/>
    <mergeCell ref="F909:M909"/>
    <mergeCell ref="N909:V909"/>
    <mergeCell ref="B893:M893"/>
    <mergeCell ref="B894:M894"/>
    <mergeCell ref="N895:V895"/>
    <mergeCell ref="B896:M896"/>
    <mergeCell ref="B898:M898"/>
    <mergeCell ref="B903:B904"/>
    <mergeCell ref="D903:D904"/>
    <mergeCell ref="E903:E904"/>
    <mergeCell ref="F903:F904"/>
    <mergeCell ref="G903:G904"/>
    <mergeCell ref="B905:B907"/>
    <mergeCell ref="C905:C907"/>
    <mergeCell ref="D905:D907"/>
    <mergeCell ref="E905:E907"/>
    <mergeCell ref="F905:F907"/>
    <mergeCell ref="S905:S907"/>
    <mergeCell ref="H922:O922"/>
    <mergeCell ref="P922:P923"/>
    <mergeCell ref="Q922:Q923"/>
    <mergeCell ref="R922:R923"/>
    <mergeCell ref="S922:S923"/>
    <mergeCell ref="B928:E928"/>
    <mergeCell ref="F928:M928"/>
    <mergeCell ref="N928:V928"/>
    <mergeCell ref="B910:M910"/>
    <mergeCell ref="B911:M911"/>
    <mergeCell ref="N912:V912"/>
    <mergeCell ref="B913:M913"/>
    <mergeCell ref="B915:M915"/>
    <mergeCell ref="B922:B923"/>
    <mergeCell ref="D922:D923"/>
    <mergeCell ref="E922:E923"/>
    <mergeCell ref="F922:F923"/>
    <mergeCell ref="G922:G923"/>
    <mergeCell ref="B924:B926"/>
    <mergeCell ref="C924:C926"/>
    <mergeCell ref="D924:D926"/>
    <mergeCell ref="E924:E926"/>
    <mergeCell ref="F924:F926"/>
    <mergeCell ref="S924:S926"/>
    <mergeCell ref="H939:O939"/>
    <mergeCell ref="P939:P940"/>
    <mergeCell ref="Q939:Q940"/>
    <mergeCell ref="R939:R940"/>
    <mergeCell ref="S939:S940"/>
    <mergeCell ref="B945:E945"/>
    <mergeCell ref="F945:M945"/>
    <mergeCell ref="N945:V945"/>
    <mergeCell ref="B929:M929"/>
    <mergeCell ref="B930:M930"/>
    <mergeCell ref="N931:V931"/>
    <mergeCell ref="B932:M932"/>
    <mergeCell ref="B934:M934"/>
    <mergeCell ref="B939:B940"/>
    <mergeCell ref="D939:D940"/>
    <mergeCell ref="E939:E940"/>
    <mergeCell ref="F939:F940"/>
    <mergeCell ref="G939:G940"/>
    <mergeCell ref="B941:B943"/>
    <mergeCell ref="C941:C943"/>
    <mergeCell ref="D941:D943"/>
    <mergeCell ref="E941:E943"/>
    <mergeCell ref="F941:F943"/>
    <mergeCell ref="S941:S943"/>
    <mergeCell ref="H958:O958"/>
    <mergeCell ref="P958:P959"/>
    <mergeCell ref="Q958:Q959"/>
    <mergeCell ref="R958:R959"/>
    <mergeCell ref="S958:S959"/>
    <mergeCell ref="B964:E964"/>
    <mergeCell ref="F964:M964"/>
    <mergeCell ref="N964:V964"/>
    <mergeCell ref="B946:M946"/>
    <mergeCell ref="B947:M947"/>
    <mergeCell ref="N948:V948"/>
    <mergeCell ref="B949:M949"/>
    <mergeCell ref="B951:M951"/>
    <mergeCell ref="B958:B959"/>
    <mergeCell ref="D958:D959"/>
    <mergeCell ref="E958:E959"/>
    <mergeCell ref="F958:F959"/>
    <mergeCell ref="G958:G959"/>
    <mergeCell ref="B960:B962"/>
    <mergeCell ref="C960:C962"/>
    <mergeCell ref="D960:D962"/>
    <mergeCell ref="E960:E962"/>
    <mergeCell ref="F960:F962"/>
    <mergeCell ref="S960:S962"/>
    <mergeCell ref="H975:O975"/>
    <mergeCell ref="P975:P976"/>
    <mergeCell ref="Q975:Q976"/>
    <mergeCell ref="R975:R976"/>
    <mergeCell ref="S975:S976"/>
    <mergeCell ref="B981:E981"/>
    <mergeCell ref="F981:M981"/>
    <mergeCell ref="N981:V981"/>
    <mergeCell ref="B965:M965"/>
    <mergeCell ref="B966:M966"/>
    <mergeCell ref="N967:V967"/>
    <mergeCell ref="B968:M968"/>
    <mergeCell ref="B970:M970"/>
    <mergeCell ref="B975:B976"/>
    <mergeCell ref="D975:D976"/>
    <mergeCell ref="E975:E976"/>
    <mergeCell ref="F975:F976"/>
    <mergeCell ref="G975:G976"/>
    <mergeCell ref="B977:B979"/>
    <mergeCell ref="D977:D979"/>
    <mergeCell ref="E977:E979"/>
    <mergeCell ref="F977:F979"/>
    <mergeCell ref="S977:S979"/>
    <mergeCell ref="H994:O994"/>
    <mergeCell ref="P994:P995"/>
    <mergeCell ref="Q994:Q995"/>
    <mergeCell ref="R994:R995"/>
    <mergeCell ref="S994:S995"/>
    <mergeCell ref="B1000:E1000"/>
    <mergeCell ref="F1000:M1000"/>
    <mergeCell ref="N1000:V1000"/>
    <mergeCell ref="B982:M982"/>
    <mergeCell ref="B983:M983"/>
    <mergeCell ref="N984:V984"/>
    <mergeCell ref="B985:M985"/>
    <mergeCell ref="B987:M987"/>
    <mergeCell ref="B994:B995"/>
    <mergeCell ref="D994:D995"/>
    <mergeCell ref="E994:E995"/>
    <mergeCell ref="F994:F995"/>
    <mergeCell ref="G994:G995"/>
    <mergeCell ref="E996:E998"/>
    <mergeCell ref="F996:F998"/>
    <mergeCell ref="S996:S998"/>
    <mergeCell ref="H1011:O1011"/>
    <mergeCell ref="P1011:P1012"/>
    <mergeCell ref="Q1011:Q1012"/>
    <mergeCell ref="R1011:R1012"/>
    <mergeCell ref="S1011:S1012"/>
    <mergeCell ref="B1017:E1017"/>
    <mergeCell ref="F1017:M1017"/>
    <mergeCell ref="N1017:V1017"/>
    <mergeCell ref="B1001:M1001"/>
    <mergeCell ref="B1002:M1002"/>
    <mergeCell ref="N1003:V1003"/>
    <mergeCell ref="B1004:M1004"/>
    <mergeCell ref="B1006:M1006"/>
    <mergeCell ref="B1011:B1012"/>
    <mergeCell ref="D1011:D1012"/>
    <mergeCell ref="E1011:E1012"/>
    <mergeCell ref="F1011:F1012"/>
    <mergeCell ref="G1011:G1012"/>
    <mergeCell ref="H1030:O1030"/>
    <mergeCell ref="P1030:P1031"/>
    <mergeCell ref="Q1030:Q1031"/>
    <mergeCell ref="R1030:R1031"/>
    <mergeCell ref="S1030:S1031"/>
    <mergeCell ref="B1036:E1036"/>
    <mergeCell ref="F1036:M1036"/>
    <mergeCell ref="N1036:V1036"/>
    <mergeCell ref="B1018:M1018"/>
    <mergeCell ref="B1019:M1019"/>
    <mergeCell ref="N1020:V1020"/>
    <mergeCell ref="B1021:M1021"/>
    <mergeCell ref="B1023:M1023"/>
    <mergeCell ref="B1030:B1031"/>
    <mergeCell ref="D1030:D1031"/>
    <mergeCell ref="E1030:E1031"/>
    <mergeCell ref="F1030:F1031"/>
    <mergeCell ref="G1030:G1031"/>
    <mergeCell ref="H1047:O1047"/>
    <mergeCell ref="P1047:P1048"/>
    <mergeCell ref="Q1047:Q1048"/>
    <mergeCell ref="R1047:R1048"/>
    <mergeCell ref="S1047:S1048"/>
    <mergeCell ref="B1053:E1053"/>
    <mergeCell ref="F1053:M1053"/>
    <mergeCell ref="N1053:V1053"/>
    <mergeCell ref="B1037:M1037"/>
    <mergeCell ref="B1038:M1038"/>
    <mergeCell ref="N1039:V1039"/>
    <mergeCell ref="B1040:M1040"/>
    <mergeCell ref="B1042:M1042"/>
    <mergeCell ref="B1047:B1048"/>
    <mergeCell ref="D1047:D1048"/>
    <mergeCell ref="E1047:E1048"/>
    <mergeCell ref="F1047:F1048"/>
    <mergeCell ref="G1047:G1048"/>
    <mergeCell ref="B1073:M1073"/>
    <mergeCell ref="B1074:M1074"/>
    <mergeCell ref="N1075:V1075"/>
    <mergeCell ref="B1076:M1076"/>
    <mergeCell ref="B1078:M1078"/>
    <mergeCell ref="H1066:O1066"/>
    <mergeCell ref="P1066:P1067"/>
    <mergeCell ref="Q1066:Q1067"/>
    <mergeCell ref="R1066:R1067"/>
    <mergeCell ref="S1066:S1067"/>
    <mergeCell ref="B1072:E1072"/>
    <mergeCell ref="F1072:M1072"/>
    <mergeCell ref="N1072:V1072"/>
    <mergeCell ref="B1054:M1054"/>
    <mergeCell ref="B1055:M1055"/>
    <mergeCell ref="N1056:V1056"/>
    <mergeCell ref="B1057:M1057"/>
    <mergeCell ref="B1059:M1059"/>
    <mergeCell ref="B1066:B1067"/>
    <mergeCell ref="D1066:D1067"/>
    <mergeCell ref="E1066:E1067"/>
    <mergeCell ref="F1066:F1067"/>
    <mergeCell ref="G1066:G1067"/>
  </mergeCells>
  <conditionalFormatting sqref="H5:O7 H24:O26 H41:O43 H60:O62 H77:O79 H96:O98 H113:O115 H132:O134 H149:O151 H168:O170 H185:O187 H204:O206 H221:O223 H240:O242 H257:O259 H276:O278 H293:O295 H312:O314 H329:O331 H348:O350 H365:O367 H384:O386 H401:O403 H420:O422 H473:O475 H492:O494 H509:O511 H528:O530 H545:O547 H564:O566 H581:O583 H600:O602 H617:O619 H636:O638 H653:O655 H672:O674 H689:O691 H708:O710 H725:O727 H744:O746 H761:O763 H780:O782 H797:O799 H816:O818 H833:O835 H852:O854 H869:O871 H888:O890 H905:O907 H924:O926 H941:O943 H960:O962">
    <cfRule type="cellIs" dxfId="477" priority="512" operator="between">
      <formula>0.0001</formula>
      <formula>49.999</formula>
    </cfRule>
  </conditionalFormatting>
  <conditionalFormatting sqref="H8:Q8 N9:N10 N11:Q11 N12 N13:Q19 H14:M14">
    <cfRule type="cellIs" dxfId="476" priority="480" operator="between">
      <formula>0.0001</formula>
      <formula>49.999</formula>
    </cfRule>
  </conditionalFormatting>
  <conditionalFormatting sqref="H27:Q27 N28:N29 N30:Q30 N31 N32:Q36 H33:M33">
    <cfRule type="cellIs" dxfId="475" priority="472" operator="between">
      <formula>0.0001</formula>
      <formula>49.999</formula>
    </cfRule>
  </conditionalFormatting>
  <conditionalFormatting sqref="H44:Q44 N45:N46 N47:Q47 N48 N49:Q55 H50:M50">
    <cfRule type="cellIs" dxfId="474" priority="464" operator="between">
      <formula>0.0001</formula>
      <formula>49.999</formula>
    </cfRule>
  </conditionalFormatting>
  <conditionalFormatting sqref="H63:Q63 N64:N65 N66:Q66 N67 N68:Q72 H69:M69">
    <cfRule type="cellIs" dxfId="473" priority="456" operator="between">
      <formula>0.0001</formula>
      <formula>49.999</formula>
    </cfRule>
  </conditionalFormatting>
  <conditionalFormatting sqref="H80:Q80 N81:N82 N83:Q83 N84 N85:Q91 H86:M86">
    <cfRule type="cellIs" dxfId="472" priority="448" operator="between">
      <formula>0.0001</formula>
      <formula>49.999</formula>
    </cfRule>
  </conditionalFormatting>
  <conditionalFormatting sqref="H99:Q99 N100:N101 N102:Q102 N103 N104:Q108 H105:M105">
    <cfRule type="cellIs" dxfId="471" priority="440" operator="between">
      <formula>0.0001</formula>
      <formula>49.999</formula>
    </cfRule>
  </conditionalFormatting>
  <conditionalFormatting sqref="H116:Q116 N117:N118 N119:Q119 N120 N121:Q127 H122:M122">
    <cfRule type="cellIs" dxfId="470" priority="432" operator="between">
      <formula>0.0001</formula>
      <formula>49.999</formula>
    </cfRule>
  </conditionalFormatting>
  <conditionalFormatting sqref="H135:Q135 N136:N137 N138:Q138 N139 N140:Q144 H141:M141">
    <cfRule type="cellIs" dxfId="469" priority="424" operator="between">
      <formula>0.0001</formula>
      <formula>49.999</formula>
    </cfRule>
  </conditionalFormatting>
  <conditionalFormatting sqref="H152:Q152 N153:N154 N155:Q155 N156 N157:Q163 H158:M158">
    <cfRule type="cellIs" dxfId="468" priority="416" operator="between">
      <formula>0.0001</formula>
      <formula>49.999</formula>
    </cfRule>
  </conditionalFormatting>
  <conditionalFormatting sqref="H171:Q171 N172:N173 N174:Q174 N175 N176:Q180 H177:M177">
    <cfRule type="cellIs" dxfId="467" priority="408" operator="between">
      <formula>0.0001</formula>
      <formula>49.999</formula>
    </cfRule>
  </conditionalFormatting>
  <conditionalFormatting sqref="H188:Q188 N189:N190 N191:Q191 N192 N193:Q199 H194:M194">
    <cfRule type="cellIs" dxfId="466" priority="400" operator="between">
      <formula>0.0001</formula>
      <formula>49.999</formula>
    </cfRule>
  </conditionalFormatting>
  <conditionalFormatting sqref="H207:Q207 N208:N209 N210:Q210 N211 N212:Q216 H213:M213">
    <cfRule type="cellIs" dxfId="465" priority="392" operator="between">
      <formula>0.0001</formula>
      <formula>49.999</formula>
    </cfRule>
  </conditionalFormatting>
  <conditionalFormatting sqref="H224:Q224 N225:N226 N227:Q227 N228 N229:Q235 H230:M230">
    <cfRule type="cellIs" dxfId="464" priority="384" operator="between">
      <formula>0.0001</formula>
      <formula>49.999</formula>
    </cfRule>
  </conditionalFormatting>
  <conditionalFormatting sqref="H243:Q243 N244:N245 N246:Q246 N247 N248:Q252 H249:M249">
    <cfRule type="cellIs" dxfId="463" priority="376" operator="between">
      <formula>0.0001</formula>
      <formula>49.999</formula>
    </cfRule>
  </conditionalFormatting>
  <conditionalFormatting sqref="H260:Q260 N261:N262 N263:Q263 N264 N265:Q271 H266:M266">
    <cfRule type="cellIs" dxfId="462" priority="368" operator="between">
      <formula>0.0001</formula>
      <formula>49.999</formula>
    </cfRule>
  </conditionalFormatting>
  <conditionalFormatting sqref="H279:Q279 N280:N281 N282:Q282 N283 N284:Q288 H285:M285">
    <cfRule type="cellIs" dxfId="461" priority="360" operator="between">
      <formula>0.0001</formula>
      <formula>49.999</formula>
    </cfRule>
  </conditionalFormatting>
  <conditionalFormatting sqref="H296:Q296 N297:N298 N299:Q299 N300 N301:Q307 H302:M302">
    <cfRule type="cellIs" dxfId="460" priority="352" operator="between">
      <formula>0.0001</formula>
      <formula>49.999</formula>
    </cfRule>
  </conditionalFormatting>
  <conditionalFormatting sqref="H315:Q315 N316:N317 N318:Q318 N319 N320:Q324 H321:M321">
    <cfRule type="cellIs" dxfId="459" priority="344" operator="between">
      <formula>0.0001</formula>
      <formula>49.999</formula>
    </cfRule>
  </conditionalFormatting>
  <conditionalFormatting sqref="H332:Q332 N333:N334 N335:Q335 N336 N337:Q343 H338:M338">
    <cfRule type="cellIs" dxfId="458" priority="336" operator="between">
      <formula>0.0001</formula>
      <formula>49.999</formula>
    </cfRule>
  </conditionalFormatting>
  <conditionalFormatting sqref="H351:Q351 N352:N353 N354:Q354 N355 N356:Q360 H357:M357">
    <cfRule type="cellIs" dxfId="457" priority="328" operator="between">
      <formula>0.0001</formula>
      <formula>49.999</formula>
    </cfRule>
  </conditionalFormatting>
  <conditionalFormatting sqref="H368:Q368 N369:N370 N371:Q371 N372 N373:Q379 H374:M374">
    <cfRule type="cellIs" dxfId="456" priority="320" operator="between">
      <formula>0.0001</formula>
      <formula>49.999</formula>
    </cfRule>
  </conditionalFormatting>
  <conditionalFormatting sqref="H387:Q387 N388:N389 N390:Q390 N391 N392:Q396 H393:M393">
    <cfRule type="cellIs" dxfId="455" priority="312" operator="between">
      <formula>0.0001</formula>
      <formula>49.999</formula>
    </cfRule>
  </conditionalFormatting>
  <conditionalFormatting sqref="H404:Q404 N405:N406 N407:Q407 N408 N409:Q415 H410:M410">
    <cfRule type="cellIs" dxfId="454" priority="304" operator="between">
      <formula>0.0001</formula>
      <formula>49.999</formula>
    </cfRule>
  </conditionalFormatting>
  <conditionalFormatting sqref="H423:Q423 N424:N425 N426:Q426 N427 N428:Q432 H429:M429">
    <cfRule type="cellIs" dxfId="453" priority="296" operator="between">
      <formula>0.0001</formula>
      <formula>49.999</formula>
    </cfRule>
  </conditionalFormatting>
  <conditionalFormatting sqref="H440:Q440 N441:N442 N443:Q443 N444 N445:Q451 H446:M446">
    <cfRule type="cellIs" dxfId="452" priority="288" operator="between">
      <formula>0.0001</formula>
      <formula>49.999</formula>
    </cfRule>
  </conditionalFormatting>
  <conditionalFormatting sqref="H459:Q459 N460:N461 N462:Q462 N463 N464:Q468 H465:M465">
    <cfRule type="cellIs" dxfId="451" priority="280" operator="between">
      <formula>0.0001</formula>
      <formula>49.999</formula>
    </cfRule>
  </conditionalFormatting>
  <conditionalFormatting sqref="H476:Q476 N477:N478 N479:Q479 N480 N481:Q487 H482:M482">
    <cfRule type="cellIs" dxfId="450" priority="272" operator="between">
      <formula>0.0001</formula>
      <formula>49.999</formula>
    </cfRule>
  </conditionalFormatting>
  <conditionalFormatting sqref="H495:Q495 N496:N497 N498:Q498 N499 N500:Q504 H501:M501">
    <cfRule type="cellIs" dxfId="449" priority="264" operator="between">
      <formula>0.0001</formula>
      <formula>49.999</formula>
    </cfRule>
  </conditionalFormatting>
  <conditionalFormatting sqref="H512:Q512 N513:N514 N515:Q515 N516 N517:Q523 H518:M518">
    <cfRule type="cellIs" dxfId="448" priority="256" operator="between">
      <formula>0.0001</formula>
      <formula>49.999</formula>
    </cfRule>
  </conditionalFormatting>
  <conditionalFormatting sqref="H531:Q531 N532:N533 N534:Q534 N535 N536:Q540 H537:M537">
    <cfRule type="cellIs" dxfId="447" priority="248" operator="between">
      <formula>0.0001</formula>
      <formula>49.999</formula>
    </cfRule>
  </conditionalFormatting>
  <conditionalFormatting sqref="H548:Q548 N549:N550 N551:Q551 N552 N553:Q559 H554:M554">
    <cfRule type="cellIs" dxfId="446" priority="240" operator="between">
      <formula>0.0001</formula>
      <formula>49.999</formula>
    </cfRule>
  </conditionalFormatting>
  <conditionalFormatting sqref="H567:Q567 N568:N569 N570:Q570 N571 N572:Q576 H573:M573">
    <cfRule type="cellIs" dxfId="445" priority="232" operator="between">
      <formula>0.0001</formula>
      <formula>49.999</formula>
    </cfRule>
  </conditionalFormatting>
  <conditionalFormatting sqref="H584:Q584 N585:N586 N587:Q587 N588 N589:Q595 H590:M590">
    <cfRule type="cellIs" dxfId="444" priority="224" operator="between">
      <formula>0.0001</formula>
      <formula>49.999</formula>
    </cfRule>
  </conditionalFormatting>
  <conditionalFormatting sqref="H603:Q603 N604:N605 N606:Q606 N607 N608:Q612 H609:M609">
    <cfRule type="cellIs" dxfId="443" priority="216" operator="between">
      <formula>0.0001</formula>
      <formula>49.999</formula>
    </cfRule>
  </conditionalFormatting>
  <conditionalFormatting sqref="H620:Q620 N621:N622 N623:Q623 N624 N625:Q631 H626:M626">
    <cfRule type="cellIs" dxfId="442" priority="208" operator="between">
      <formula>0.0001</formula>
      <formula>49.999</formula>
    </cfRule>
  </conditionalFormatting>
  <conditionalFormatting sqref="H639:Q639 N640:N641 N642:Q642 N643 N644:Q648 H645:M645">
    <cfRule type="cellIs" dxfId="441" priority="200" operator="between">
      <formula>0.0001</formula>
      <formula>49.999</formula>
    </cfRule>
  </conditionalFormatting>
  <conditionalFormatting sqref="H656:Q656 N657:N658 N659:Q659 N660 N661:Q667 H662:M662">
    <cfRule type="cellIs" dxfId="440" priority="192" operator="between">
      <formula>0.0001</formula>
      <formula>49.999</formula>
    </cfRule>
  </conditionalFormatting>
  <conditionalFormatting sqref="H675:Q675 N676:N677 N678:Q678 N679 N680:Q684 H681:M681">
    <cfRule type="cellIs" dxfId="439" priority="184" operator="between">
      <formula>0.0001</formula>
      <formula>49.999</formula>
    </cfRule>
  </conditionalFormatting>
  <conditionalFormatting sqref="H692:Q692 N693:N694 N695:Q695 N696 N697:Q703 H698:M698">
    <cfRule type="cellIs" dxfId="438" priority="176" operator="between">
      <formula>0.0001</formula>
      <formula>49.999</formula>
    </cfRule>
  </conditionalFormatting>
  <conditionalFormatting sqref="H711:Q711 N712:N713 N714:Q714 N715 N716:Q720 H717:M717">
    <cfRule type="cellIs" dxfId="437" priority="168" operator="between">
      <formula>0.0001</formula>
      <formula>49.999</formula>
    </cfRule>
  </conditionalFormatting>
  <conditionalFormatting sqref="H728:Q728 N729:N730 N731:Q731 N732 N733:Q739 H734:M734">
    <cfRule type="cellIs" dxfId="436" priority="160" operator="between">
      <formula>0.0001</formula>
      <formula>49.999</formula>
    </cfRule>
  </conditionalFormatting>
  <conditionalFormatting sqref="H747:Q747 N748:N749 N750:Q750 N751 N752:Q756 H753:M753">
    <cfRule type="cellIs" dxfId="435" priority="152" operator="between">
      <formula>0.0001</formula>
      <formula>49.999</formula>
    </cfRule>
  </conditionalFormatting>
  <conditionalFormatting sqref="H764:Q764 N765:N766 N767:Q767 N768 N769:Q775 H770:M770">
    <cfRule type="cellIs" dxfId="434" priority="144" operator="between">
      <formula>0.0001</formula>
      <formula>49.999</formula>
    </cfRule>
  </conditionalFormatting>
  <conditionalFormatting sqref="H783:Q783 N784:N785 N786:Q786 N787 N788:Q792 H789:M789">
    <cfRule type="cellIs" dxfId="433" priority="136" operator="between">
      <formula>0.0001</formula>
      <formula>49.999</formula>
    </cfRule>
  </conditionalFormatting>
  <conditionalFormatting sqref="H800:Q800 N801:N802 N803:Q803 N804 N805:Q811 H806:M806">
    <cfRule type="cellIs" dxfId="432" priority="128" operator="between">
      <formula>0.0001</formula>
      <formula>49.999</formula>
    </cfRule>
  </conditionalFormatting>
  <conditionalFormatting sqref="H819:Q819 N820:N821 N822:Q822 N823 N824:Q828 H825:M825">
    <cfRule type="cellIs" dxfId="431" priority="120" operator="between">
      <formula>0.0001</formula>
      <formula>49.999</formula>
    </cfRule>
  </conditionalFormatting>
  <conditionalFormatting sqref="H836:Q836 N837:N838 N839:Q839 N840 N841:Q847 H842:M842">
    <cfRule type="cellIs" dxfId="430" priority="112" operator="between">
      <formula>0.0001</formula>
      <formula>49.999</formula>
    </cfRule>
  </conditionalFormatting>
  <conditionalFormatting sqref="H855:Q855 N856:N857 N858:Q858 N859 N860:Q864 H861:M861">
    <cfRule type="cellIs" dxfId="429" priority="104" operator="between">
      <formula>0.0001</formula>
      <formula>49.999</formula>
    </cfRule>
  </conditionalFormatting>
  <conditionalFormatting sqref="H872:Q872 N873:N874 N875:Q875 N876 N877:Q883 H878:M878">
    <cfRule type="cellIs" dxfId="428" priority="96" operator="between">
      <formula>0.0001</formula>
      <formula>49.999</formula>
    </cfRule>
  </conditionalFormatting>
  <conditionalFormatting sqref="H891:Q891 N892:N893 N894:Q894 N895 N896:Q900 H897:M897">
    <cfRule type="cellIs" dxfId="427" priority="88" operator="between">
      <formula>0.0001</formula>
      <formula>49.999</formula>
    </cfRule>
  </conditionalFormatting>
  <conditionalFormatting sqref="H908:Q908 N909:N910 N911:Q911 N912 N913:Q919 H914:M914">
    <cfRule type="cellIs" dxfId="426" priority="80" operator="between">
      <formula>0.0001</formula>
      <formula>49.999</formula>
    </cfRule>
  </conditionalFormatting>
  <conditionalFormatting sqref="H927:Q927 N928:N929 N930:Q930 N931 N932:Q936 H933:M933">
    <cfRule type="cellIs" dxfId="425" priority="72" operator="between">
      <formula>0.0001</formula>
      <formula>49.999</formula>
    </cfRule>
  </conditionalFormatting>
  <conditionalFormatting sqref="H944:Q944 N945:N946 N947:Q947 N948 N949:Q955 H950:M950">
    <cfRule type="cellIs" dxfId="424" priority="64" operator="between">
      <formula>0.0001</formula>
      <formula>49.999</formula>
    </cfRule>
  </conditionalFormatting>
  <conditionalFormatting sqref="H963:Q963 N964:N965 N966:Q966 N967 N968:Q972 H969:M969">
    <cfRule type="cellIs" dxfId="423" priority="56" operator="between">
      <formula>0.0001</formula>
      <formula>49.999</formula>
    </cfRule>
  </conditionalFormatting>
  <conditionalFormatting sqref="H980:Q980 N981:N982 N983:Q983 N984 N985:Q991 H986:M986">
    <cfRule type="cellIs" dxfId="422" priority="48" operator="between">
      <formula>0.0001</formula>
      <formula>49.999</formula>
    </cfRule>
  </conditionalFormatting>
  <conditionalFormatting sqref="H999:Q999 N1000:N1001 N1002:Q1002 N1003 N1004:Q1008 H1005:M1005">
    <cfRule type="cellIs" dxfId="421" priority="40" operator="between">
      <formula>0.0001</formula>
      <formula>49.999</formula>
    </cfRule>
  </conditionalFormatting>
  <conditionalFormatting sqref="H1016:Q1016 N1017:N1018 N1019:Q1019 N1020 N1021:Q1027 H1022:M1022">
    <cfRule type="cellIs" dxfId="420" priority="32" operator="between">
      <formula>0.0001</formula>
      <formula>49.999</formula>
    </cfRule>
  </conditionalFormatting>
  <conditionalFormatting sqref="H1035:Q1035 N1036:N1037 N1038:Q1038 N1039 N1040:Q1044 H1041:M1041">
    <cfRule type="cellIs" dxfId="419" priority="24" operator="between">
      <formula>0.0001</formula>
      <formula>49.999</formula>
    </cfRule>
  </conditionalFormatting>
  <conditionalFormatting sqref="H1052:Q1052 N1053:N1054 N1055:Q1055 N1056 N1057:Q1063 H1058:M1058">
    <cfRule type="cellIs" dxfId="418" priority="16" operator="between">
      <formula>0.0001</formula>
      <formula>49.999</formula>
    </cfRule>
  </conditionalFormatting>
  <conditionalFormatting sqref="H1071:Q1071 N1072:N1073 N1074:Q1074 N1075 N1076:Q1080 H1077:M1077">
    <cfRule type="cellIs" dxfId="417" priority="8" operator="between">
      <formula>0.0001</formula>
      <formula>49.999</formula>
    </cfRule>
  </conditionalFormatting>
  <conditionalFormatting sqref="Q5:Q7 Q24:Q26 Q41:Q43 Q60:Q62 Q77:Q79 Q96:Q98 Q113:Q115 Q132:Q134 Q149:Q151 Q168:Q170 Q185:Q187 Q204:Q206 Q221:Q223 Q240:Q242 Q257:Q259 Q276:Q278 Q293:Q295 Q312:Q314 Q329:Q331 Q348:Q350 Q365:Q367 Q384:Q386 Q401:Q403 Q420:Q422 Q473:Q475 Q492:Q494 Q509:Q511 Q528:Q530 Q545:Q547 Q564:Q566 Q581:Q583 Q600:Q602 Q617:Q619 Q636:Q638 Q653:Q655 Q672:Q674 Q689:Q691 Q708:Q710 Q725:Q727 Q744:Q746 Q761:Q763 Q780:Q782 Q797:Q799 Q816:Q818 Q833:Q835 Q852:Q854 Q869:Q871 Q888:Q890 Q905:Q907 Q924:Q926 Q941:Q943 Q960:Q962">
    <cfRule type="cellIs" dxfId="416" priority="511" operator="between">
      <formula>0.0001</formula>
      <formula>49.999</formula>
    </cfRule>
  </conditionalFormatting>
  <conditionalFormatting sqref="S5:S7 S24:S26 S41:S43 S60:S62 S77:S79 S96:S98 S113:S115 S132:S134 S149:S151 S168:S170 S185:S187 S204:S206 S221:S223 S240:S242 S257:S259 S276:S278 S293:S295 S312:S314 S329:S331 S348:S350 S365:S367 S384:S386 S401:S403 S420:S422 S473:S475 S492:S494 S509:S511 S528:S530 S545:S547 S564:S566 S581:S583 S600:S602 S617:S619 S636:S638 S653:S655 S672:S674 S689:S691 S708:S710 S725:S727 S744:S746 S761:S763 S780:S782 S797:S799 S816:S818 S833:S835 S852:S854 S869:S871 S888:S890 S905:S907 S924:S926 S941:S943 S960:S962">
    <cfRule type="cellIs" dxfId="415" priority="517" operator="equal">
      <formula>"አልተዛወረም"</formula>
    </cfRule>
    <cfRule type="cellIs" dxfId="414" priority="513" operator="equal">
      <formula>"አልተሟላም"</formula>
    </cfRule>
    <cfRule type="cellIs" dxfId="413" priority="514" operator="equal">
      <formula>"ተዛውራለች"</formula>
    </cfRule>
    <cfRule type="cellIs" dxfId="412" priority="515" operator="equal">
      <formula>"ተዛውሯል"</formula>
    </cfRule>
    <cfRule type="cellIs" dxfId="411" priority="516" operator="equal">
      <formula>"አልተዛወረችም"</formula>
    </cfRule>
  </conditionalFormatting>
  <conditionalFormatting sqref="S8 S11 S13:S19">
    <cfRule type="cellIs" dxfId="410" priority="479" operator="between">
      <formula>0.0001</formula>
      <formula>49.999</formula>
    </cfRule>
  </conditionalFormatting>
  <conditionalFormatting sqref="S27 S30 S32:S36">
    <cfRule type="cellIs" dxfId="409" priority="471" operator="between">
      <formula>0.0001</formula>
      <formula>49.999</formula>
    </cfRule>
  </conditionalFormatting>
  <conditionalFormatting sqref="S44 S47 S49:S55">
    <cfRule type="cellIs" dxfId="408" priority="463" operator="between">
      <formula>0.0001</formula>
      <formula>49.999</formula>
    </cfRule>
  </conditionalFormatting>
  <conditionalFormatting sqref="S63 S66 S68:S72">
    <cfRule type="cellIs" dxfId="407" priority="455" operator="between">
      <formula>0.0001</formula>
      <formula>49.999</formula>
    </cfRule>
  </conditionalFormatting>
  <conditionalFormatting sqref="S80 S83 S85:S91">
    <cfRule type="cellIs" dxfId="406" priority="447" operator="between">
      <formula>0.0001</formula>
      <formula>49.999</formula>
    </cfRule>
  </conditionalFormatting>
  <conditionalFormatting sqref="S99 S102 S104:S108">
    <cfRule type="cellIs" dxfId="405" priority="439" operator="between">
      <formula>0.0001</formula>
      <formula>49.999</formula>
    </cfRule>
  </conditionalFormatting>
  <conditionalFormatting sqref="S116 S119 S121:S127">
    <cfRule type="cellIs" dxfId="404" priority="431" operator="between">
      <formula>0.0001</formula>
      <formula>49.999</formula>
    </cfRule>
  </conditionalFormatting>
  <conditionalFormatting sqref="S135 S138 S140:S144">
    <cfRule type="cellIs" dxfId="403" priority="423" operator="between">
      <formula>0.0001</formula>
      <formula>49.999</formula>
    </cfRule>
  </conditionalFormatting>
  <conditionalFormatting sqref="S152 S155 S157:S163">
    <cfRule type="cellIs" dxfId="402" priority="415" operator="between">
      <formula>0.0001</formula>
      <formula>49.999</formula>
    </cfRule>
  </conditionalFormatting>
  <conditionalFormatting sqref="S171 S174 S176:S180">
    <cfRule type="cellIs" dxfId="401" priority="407" operator="between">
      <formula>0.0001</formula>
      <formula>49.999</formula>
    </cfRule>
  </conditionalFormatting>
  <conditionalFormatting sqref="S188 S191 S193:S199">
    <cfRule type="cellIs" dxfId="400" priority="399" operator="between">
      <formula>0.0001</formula>
      <formula>49.999</formula>
    </cfRule>
  </conditionalFormatting>
  <conditionalFormatting sqref="S207 S210 S212:S216">
    <cfRule type="cellIs" dxfId="399" priority="391" operator="between">
      <formula>0.0001</formula>
      <formula>49.999</formula>
    </cfRule>
  </conditionalFormatting>
  <conditionalFormatting sqref="S224 S227 S229:S235">
    <cfRule type="cellIs" dxfId="398" priority="383" operator="between">
      <formula>0.0001</formula>
      <formula>49.999</formula>
    </cfRule>
  </conditionalFormatting>
  <conditionalFormatting sqref="S243 S246 S248:S252">
    <cfRule type="cellIs" dxfId="397" priority="375" operator="between">
      <formula>0.0001</formula>
      <formula>49.999</formula>
    </cfRule>
  </conditionalFormatting>
  <conditionalFormatting sqref="S260 S263 S265:S271">
    <cfRule type="cellIs" dxfId="396" priority="367" operator="between">
      <formula>0.0001</formula>
      <formula>49.999</formula>
    </cfRule>
  </conditionalFormatting>
  <conditionalFormatting sqref="S279 S282 S284:S288">
    <cfRule type="cellIs" dxfId="395" priority="359" operator="between">
      <formula>0.0001</formula>
      <formula>49.999</formula>
    </cfRule>
  </conditionalFormatting>
  <conditionalFormatting sqref="S296 S299 S301:S307">
    <cfRule type="cellIs" dxfId="394" priority="351" operator="between">
      <formula>0.0001</formula>
      <formula>49.999</formula>
    </cfRule>
  </conditionalFormatting>
  <conditionalFormatting sqref="S315 S318 S320:S324">
    <cfRule type="cellIs" dxfId="393" priority="343" operator="between">
      <formula>0.0001</formula>
      <formula>49.999</formula>
    </cfRule>
  </conditionalFormatting>
  <conditionalFormatting sqref="S332 S335 S337:S343">
    <cfRule type="cellIs" dxfId="392" priority="335" operator="between">
      <formula>0.0001</formula>
      <formula>49.999</formula>
    </cfRule>
  </conditionalFormatting>
  <conditionalFormatting sqref="S351 S354 S356:S360">
    <cfRule type="cellIs" dxfId="391" priority="327" operator="between">
      <formula>0.0001</formula>
      <formula>49.999</formula>
    </cfRule>
  </conditionalFormatting>
  <conditionalFormatting sqref="S368 S371 S373:S379">
    <cfRule type="cellIs" dxfId="390" priority="319" operator="between">
      <formula>0.0001</formula>
      <formula>49.999</formula>
    </cfRule>
  </conditionalFormatting>
  <conditionalFormatting sqref="S387 S390 S392:S396">
    <cfRule type="cellIs" dxfId="389" priority="311" operator="between">
      <formula>0.0001</formula>
      <formula>49.999</formula>
    </cfRule>
  </conditionalFormatting>
  <conditionalFormatting sqref="S404 S407 S409:S415">
    <cfRule type="cellIs" dxfId="388" priority="303" operator="between">
      <formula>0.0001</formula>
      <formula>49.999</formula>
    </cfRule>
  </conditionalFormatting>
  <conditionalFormatting sqref="S423 S426 S428:S432">
    <cfRule type="cellIs" dxfId="387" priority="295" operator="between">
      <formula>0.0001</formula>
      <formula>49.999</formula>
    </cfRule>
  </conditionalFormatting>
  <conditionalFormatting sqref="S440 S443 S445:S451">
    <cfRule type="cellIs" dxfId="386" priority="287" operator="between">
      <formula>0.0001</formula>
      <formula>49.999</formula>
    </cfRule>
  </conditionalFormatting>
  <conditionalFormatting sqref="S459 S462 S464:S468">
    <cfRule type="cellIs" dxfId="385" priority="279" operator="between">
      <formula>0.0001</formula>
      <formula>49.999</formula>
    </cfRule>
  </conditionalFormatting>
  <conditionalFormatting sqref="S476 S479 S481:S487">
    <cfRule type="cellIs" dxfId="384" priority="271" operator="between">
      <formula>0.0001</formula>
      <formula>49.999</formula>
    </cfRule>
  </conditionalFormatting>
  <conditionalFormatting sqref="S495 S498 S500:S504">
    <cfRule type="cellIs" dxfId="383" priority="263" operator="between">
      <formula>0.0001</formula>
      <formula>49.999</formula>
    </cfRule>
  </conditionalFormatting>
  <conditionalFormatting sqref="S512 S515 S517:S523">
    <cfRule type="cellIs" dxfId="382" priority="255" operator="between">
      <formula>0.0001</formula>
      <formula>49.999</formula>
    </cfRule>
  </conditionalFormatting>
  <conditionalFormatting sqref="S531 S534 S536:S540">
    <cfRule type="cellIs" dxfId="381" priority="247" operator="between">
      <formula>0.0001</formula>
      <formula>49.999</formula>
    </cfRule>
  </conditionalFormatting>
  <conditionalFormatting sqref="S548 S551 S553:S559">
    <cfRule type="cellIs" dxfId="380" priority="239" operator="between">
      <formula>0.0001</formula>
      <formula>49.999</formula>
    </cfRule>
  </conditionalFormatting>
  <conditionalFormatting sqref="S567 S570 S572:S576">
    <cfRule type="cellIs" dxfId="379" priority="231" operator="between">
      <formula>0.0001</formula>
      <formula>49.999</formula>
    </cfRule>
  </conditionalFormatting>
  <conditionalFormatting sqref="S584 S587 S589:S595">
    <cfRule type="cellIs" dxfId="378" priority="223" operator="between">
      <formula>0.0001</formula>
      <formula>49.999</formula>
    </cfRule>
  </conditionalFormatting>
  <conditionalFormatting sqref="S603 S606 S608:S612">
    <cfRule type="cellIs" dxfId="377" priority="215" operator="between">
      <formula>0.0001</formula>
      <formula>49.999</formula>
    </cfRule>
  </conditionalFormatting>
  <conditionalFormatting sqref="S620 S623 S625:S631">
    <cfRule type="cellIs" dxfId="376" priority="207" operator="between">
      <formula>0.0001</formula>
      <formula>49.999</formula>
    </cfRule>
  </conditionalFormatting>
  <conditionalFormatting sqref="S639 S642 S644:S648">
    <cfRule type="cellIs" dxfId="375" priority="199" operator="between">
      <formula>0.0001</formula>
      <formula>49.999</formula>
    </cfRule>
  </conditionalFormatting>
  <conditionalFormatting sqref="S656 S659 S661:S667">
    <cfRule type="cellIs" dxfId="374" priority="191" operator="between">
      <formula>0.0001</formula>
      <formula>49.999</formula>
    </cfRule>
  </conditionalFormatting>
  <conditionalFormatting sqref="S675 S678 S680:S684">
    <cfRule type="cellIs" dxfId="373" priority="183" operator="between">
      <formula>0.0001</formula>
      <formula>49.999</formula>
    </cfRule>
  </conditionalFormatting>
  <conditionalFormatting sqref="S692 S695 S697:S703">
    <cfRule type="cellIs" dxfId="372" priority="175" operator="between">
      <formula>0.0001</formula>
      <formula>49.999</formula>
    </cfRule>
  </conditionalFormatting>
  <conditionalFormatting sqref="S711 S714 S716:S720">
    <cfRule type="cellIs" dxfId="371" priority="167" operator="between">
      <formula>0.0001</formula>
      <formula>49.999</formula>
    </cfRule>
  </conditionalFormatting>
  <conditionalFormatting sqref="S728 S731 S733:S739">
    <cfRule type="cellIs" dxfId="370" priority="159" operator="between">
      <formula>0.0001</formula>
      <formula>49.999</formula>
    </cfRule>
  </conditionalFormatting>
  <conditionalFormatting sqref="S747 S750 S752:S756">
    <cfRule type="cellIs" dxfId="369" priority="151" operator="between">
      <formula>0.0001</formula>
      <formula>49.999</formula>
    </cfRule>
  </conditionalFormatting>
  <conditionalFormatting sqref="S764 S767 S769:S775">
    <cfRule type="cellIs" dxfId="368" priority="143" operator="between">
      <formula>0.0001</formula>
      <formula>49.999</formula>
    </cfRule>
  </conditionalFormatting>
  <conditionalFormatting sqref="S783 S786 S788:S792">
    <cfRule type="cellIs" dxfId="367" priority="135" operator="between">
      <formula>0.0001</formula>
      <formula>49.999</formula>
    </cfRule>
  </conditionalFormatting>
  <conditionalFormatting sqref="S800 S803 S805:S811">
    <cfRule type="cellIs" dxfId="366" priority="127" operator="between">
      <formula>0.0001</formula>
      <formula>49.999</formula>
    </cfRule>
  </conditionalFormatting>
  <conditionalFormatting sqref="S819 S822 S824:S828">
    <cfRule type="cellIs" dxfId="365" priority="119" operator="between">
      <formula>0.0001</formula>
      <formula>49.999</formula>
    </cfRule>
  </conditionalFormatting>
  <conditionalFormatting sqref="S836 S839 S841:S847">
    <cfRule type="cellIs" dxfId="364" priority="111" operator="between">
      <formula>0.0001</formula>
      <formula>49.999</formula>
    </cfRule>
  </conditionalFormatting>
  <conditionalFormatting sqref="S855 S858 S860:S864">
    <cfRule type="cellIs" dxfId="363" priority="103" operator="between">
      <formula>0.0001</formula>
      <formula>49.999</formula>
    </cfRule>
  </conditionalFormatting>
  <conditionalFormatting sqref="S872 S875 S877:S883">
    <cfRule type="cellIs" dxfId="362" priority="95" operator="between">
      <formula>0.0001</formula>
      <formula>49.999</formula>
    </cfRule>
  </conditionalFormatting>
  <conditionalFormatting sqref="S891 S894 S896:S900">
    <cfRule type="cellIs" dxfId="361" priority="87" operator="between">
      <formula>0.0001</formula>
      <formula>49.999</formula>
    </cfRule>
  </conditionalFormatting>
  <conditionalFormatting sqref="S908 S911 S913:S919">
    <cfRule type="cellIs" dxfId="360" priority="79" operator="between">
      <formula>0.0001</formula>
      <formula>49.999</formula>
    </cfRule>
  </conditionalFormatting>
  <conditionalFormatting sqref="S927 S930 S932:S936">
    <cfRule type="cellIs" dxfId="359" priority="71" operator="between">
      <formula>0.0001</formula>
      <formula>49.999</formula>
    </cfRule>
  </conditionalFormatting>
  <conditionalFormatting sqref="S944 S947 S949:S955">
    <cfRule type="cellIs" dxfId="358" priority="63" operator="between">
      <formula>0.0001</formula>
      <formula>49.999</formula>
    </cfRule>
  </conditionalFormatting>
  <conditionalFormatting sqref="S963 S966 S968:S972">
    <cfRule type="cellIs" dxfId="357" priority="55" operator="between">
      <formula>0.0001</formula>
      <formula>49.999</formula>
    </cfRule>
  </conditionalFormatting>
  <conditionalFormatting sqref="S980 S983 S985:S991">
    <cfRule type="cellIs" dxfId="356" priority="47" operator="between">
      <formula>0.0001</formula>
      <formula>49.999</formula>
    </cfRule>
  </conditionalFormatting>
  <conditionalFormatting sqref="S999 S1002 S1004:S1008">
    <cfRule type="cellIs" dxfId="355" priority="39" operator="between">
      <formula>0.0001</formula>
      <formula>49.999</formula>
    </cfRule>
  </conditionalFormatting>
  <conditionalFormatting sqref="S1016 S1019 S1021:S1027">
    <cfRule type="cellIs" dxfId="354" priority="31" operator="between">
      <formula>0.0001</formula>
      <formula>49.999</formula>
    </cfRule>
  </conditionalFormatting>
  <conditionalFormatting sqref="S1035 S1038 S1040:S1044">
    <cfRule type="cellIs" dxfId="353" priority="23" operator="between">
      <formula>0.0001</formula>
      <formula>49.999</formula>
    </cfRule>
  </conditionalFormatting>
  <conditionalFormatting sqref="S1052 S1055 S1057:S1063">
    <cfRule type="cellIs" dxfId="352" priority="15" operator="between">
      <formula>0.0001</formula>
      <formula>49.999</formula>
    </cfRule>
  </conditionalFormatting>
  <conditionalFormatting sqref="S1071 S1074 S1076:S1080">
    <cfRule type="cellIs" dxfId="351" priority="7" operator="between">
      <formula>0.0001</formula>
      <formula>49.999</formula>
    </cfRule>
  </conditionalFormatting>
  <conditionalFormatting sqref="V8">
    <cfRule type="cellIs" dxfId="350" priority="477" operator="equal">
      <formula>"Detained"</formula>
    </cfRule>
    <cfRule type="cellIs" dxfId="349" priority="478" operator="equal">
      <formula>"Promoted"</formula>
    </cfRule>
    <cfRule type="cellIs" dxfId="348" priority="476" operator="equal">
      <formula>"Incomplete"</formula>
    </cfRule>
  </conditionalFormatting>
  <conditionalFormatting sqref="V11:V23">
    <cfRule type="cellIs" dxfId="347" priority="474" operator="equal">
      <formula>"Promoted"</formula>
    </cfRule>
    <cfRule type="cellIs" dxfId="346" priority="475" operator="equal">
      <formula>"Incomplete"</formula>
    </cfRule>
    <cfRule type="cellIs" dxfId="345" priority="473" operator="equal">
      <formula>"Detained"</formula>
    </cfRule>
  </conditionalFormatting>
  <conditionalFormatting sqref="V27">
    <cfRule type="cellIs" dxfId="344" priority="470" operator="equal">
      <formula>"Promoted"</formula>
    </cfRule>
    <cfRule type="cellIs" dxfId="343" priority="469" operator="equal">
      <formula>"Detained"</formula>
    </cfRule>
    <cfRule type="cellIs" dxfId="342" priority="468" operator="equal">
      <formula>"Incomplete"</formula>
    </cfRule>
  </conditionalFormatting>
  <conditionalFormatting sqref="V30:V40">
    <cfRule type="cellIs" dxfId="341" priority="466" operator="equal">
      <formula>"Promoted"</formula>
    </cfRule>
    <cfRule type="cellIs" dxfId="340" priority="467" operator="equal">
      <formula>"Incomplete"</formula>
    </cfRule>
    <cfRule type="cellIs" dxfId="339" priority="465" operator="equal">
      <formula>"Detained"</formula>
    </cfRule>
  </conditionalFormatting>
  <conditionalFormatting sqref="V44">
    <cfRule type="cellIs" dxfId="338" priority="460" operator="equal">
      <formula>"Incomplete"</formula>
    </cfRule>
    <cfRule type="cellIs" dxfId="337" priority="461" operator="equal">
      <formula>"Detained"</formula>
    </cfRule>
    <cfRule type="cellIs" dxfId="336" priority="462" operator="equal">
      <formula>"Promoted"</formula>
    </cfRule>
  </conditionalFormatting>
  <conditionalFormatting sqref="V47:V59">
    <cfRule type="cellIs" dxfId="335" priority="457" operator="equal">
      <formula>"Detained"</formula>
    </cfRule>
    <cfRule type="cellIs" dxfId="334" priority="459" operator="equal">
      <formula>"Incomplete"</formula>
    </cfRule>
    <cfRule type="cellIs" dxfId="333" priority="458" operator="equal">
      <formula>"Promoted"</formula>
    </cfRule>
  </conditionalFormatting>
  <conditionalFormatting sqref="V63">
    <cfRule type="cellIs" dxfId="332" priority="452" operator="equal">
      <formula>"Incomplete"</formula>
    </cfRule>
    <cfRule type="cellIs" dxfId="331" priority="454" operator="equal">
      <formula>"Promoted"</formula>
    </cfRule>
    <cfRule type="cellIs" dxfId="330" priority="453" operator="equal">
      <formula>"Detained"</formula>
    </cfRule>
  </conditionalFormatting>
  <conditionalFormatting sqref="V66:V76">
    <cfRule type="cellIs" dxfId="329" priority="451" operator="equal">
      <formula>"Incomplete"</formula>
    </cfRule>
    <cfRule type="cellIs" dxfId="328" priority="450" operator="equal">
      <formula>"Promoted"</formula>
    </cfRule>
    <cfRule type="cellIs" dxfId="327" priority="449" operator="equal">
      <formula>"Detained"</formula>
    </cfRule>
  </conditionalFormatting>
  <conditionalFormatting sqref="V80">
    <cfRule type="cellIs" dxfId="326" priority="446" operator="equal">
      <formula>"Promoted"</formula>
    </cfRule>
    <cfRule type="cellIs" dxfId="325" priority="445" operator="equal">
      <formula>"Detained"</formula>
    </cfRule>
    <cfRule type="cellIs" dxfId="324" priority="444" operator="equal">
      <formula>"Incomplete"</formula>
    </cfRule>
  </conditionalFormatting>
  <conditionalFormatting sqref="V83:V95">
    <cfRule type="cellIs" dxfId="323" priority="441" operator="equal">
      <formula>"Detained"</formula>
    </cfRule>
    <cfRule type="cellIs" dxfId="322" priority="443" operator="equal">
      <formula>"Incomplete"</formula>
    </cfRule>
    <cfRule type="cellIs" dxfId="321" priority="442" operator="equal">
      <formula>"Promoted"</formula>
    </cfRule>
  </conditionalFormatting>
  <conditionalFormatting sqref="V99">
    <cfRule type="cellIs" dxfId="320" priority="438" operator="equal">
      <formula>"Promoted"</formula>
    </cfRule>
    <cfRule type="cellIs" dxfId="319" priority="436" operator="equal">
      <formula>"Incomplete"</formula>
    </cfRule>
    <cfRule type="cellIs" dxfId="318" priority="437" operator="equal">
      <formula>"Detained"</formula>
    </cfRule>
  </conditionalFormatting>
  <conditionalFormatting sqref="V102:V112">
    <cfRule type="cellIs" dxfId="317" priority="434" operator="equal">
      <formula>"Promoted"</formula>
    </cfRule>
    <cfRule type="cellIs" dxfId="316" priority="435" operator="equal">
      <formula>"Incomplete"</formula>
    </cfRule>
    <cfRule type="cellIs" dxfId="315" priority="433" operator="equal">
      <formula>"Detained"</formula>
    </cfRule>
  </conditionalFormatting>
  <conditionalFormatting sqref="V116">
    <cfRule type="cellIs" dxfId="314" priority="428" operator="equal">
      <formula>"Incomplete"</formula>
    </cfRule>
    <cfRule type="cellIs" dxfId="313" priority="429" operator="equal">
      <formula>"Detained"</formula>
    </cfRule>
    <cfRule type="cellIs" dxfId="312" priority="430" operator="equal">
      <formula>"Promoted"</formula>
    </cfRule>
  </conditionalFormatting>
  <conditionalFormatting sqref="V119:V131">
    <cfRule type="cellIs" dxfId="311" priority="426" operator="equal">
      <formula>"Promoted"</formula>
    </cfRule>
    <cfRule type="cellIs" dxfId="310" priority="427" operator="equal">
      <formula>"Incomplete"</formula>
    </cfRule>
    <cfRule type="cellIs" dxfId="309" priority="425" operator="equal">
      <formula>"Detained"</formula>
    </cfRule>
  </conditionalFormatting>
  <conditionalFormatting sqref="V135">
    <cfRule type="cellIs" dxfId="308" priority="422" operator="equal">
      <formula>"Promoted"</formula>
    </cfRule>
    <cfRule type="cellIs" dxfId="307" priority="421" operator="equal">
      <formula>"Detained"</formula>
    </cfRule>
    <cfRule type="cellIs" dxfId="306" priority="420" operator="equal">
      <formula>"Incomplete"</formula>
    </cfRule>
  </conditionalFormatting>
  <conditionalFormatting sqref="V138:V148">
    <cfRule type="cellIs" dxfId="305" priority="419" operator="equal">
      <formula>"Incomplete"</formula>
    </cfRule>
    <cfRule type="cellIs" dxfId="304" priority="417" operator="equal">
      <formula>"Detained"</formula>
    </cfRule>
    <cfRule type="cellIs" dxfId="303" priority="418" operator="equal">
      <formula>"Promoted"</formula>
    </cfRule>
  </conditionalFormatting>
  <conditionalFormatting sqref="V152">
    <cfRule type="cellIs" dxfId="302" priority="412" operator="equal">
      <formula>"Incomplete"</formula>
    </cfRule>
    <cfRule type="cellIs" dxfId="301" priority="414" operator="equal">
      <formula>"Promoted"</formula>
    </cfRule>
    <cfRule type="cellIs" dxfId="300" priority="413" operator="equal">
      <formula>"Detained"</formula>
    </cfRule>
  </conditionalFormatting>
  <conditionalFormatting sqref="V155:V167">
    <cfRule type="cellIs" dxfId="299" priority="411" operator="equal">
      <formula>"Incomplete"</formula>
    </cfRule>
    <cfRule type="cellIs" dxfId="298" priority="409" operator="equal">
      <formula>"Detained"</formula>
    </cfRule>
    <cfRule type="cellIs" dxfId="297" priority="410" operator="equal">
      <formula>"Promoted"</formula>
    </cfRule>
  </conditionalFormatting>
  <conditionalFormatting sqref="V171">
    <cfRule type="cellIs" dxfId="296" priority="405" operator="equal">
      <formula>"Detained"</formula>
    </cfRule>
    <cfRule type="cellIs" dxfId="295" priority="406" operator="equal">
      <formula>"Promoted"</formula>
    </cfRule>
    <cfRule type="cellIs" dxfId="294" priority="404" operator="equal">
      <formula>"Incomplete"</formula>
    </cfRule>
  </conditionalFormatting>
  <conditionalFormatting sqref="V174:V184">
    <cfRule type="cellIs" dxfId="293" priority="402" operator="equal">
      <formula>"Promoted"</formula>
    </cfRule>
    <cfRule type="cellIs" dxfId="292" priority="401" operator="equal">
      <formula>"Detained"</formula>
    </cfRule>
    <cfRule type="cellIs" dxfId="291" priority="403" operator="equal">
      <formula>"Incomplete"</formula>
    </cfRule>
  </conditionalFormatting>
  <conditionalFormatting sqref="V188">
    <cfRule type="cellIs" dxfId="290" priority="397" operator="equal">
      <formula>"Detained"</formula>
    </cfRule>
    <cfRule type="cellIs" dxfId="289" priority="398" operator="equal">
      <formula>"Promoted"</formula>
    </cfRule>
    <cfRule type="cellIs" dxfId="288" priority="396" operator="equal">
      <formula>"Incomplete"</formula>
    </cfRule>
  </conditionalFormatting>
  <conditionalFormatting sqref="V191:V203">
    <cfRule type="cellIs" dxfId="287" priority="393" operator="equal">
      <formula>"Detained"</formula>
    </cfRule>
    <cfRule type="cellIs" dxfId="286" priority="395" operator="equal">
      <formula>"Incomplete"</formula>
    </cfRule>
    <cfRule type="cellIs" dxfId="285" priority="394" operator="equal">
      <formula>"Promoted"</formula>
    </cfRule>
  </conditionalFormatting>
  <conditionalFormatting sqref="V207">
    <cfRule type="cellIs" dxfId="284" priority="390" operator="equal">
      <formula>"Promoted"</formula>
    </cfRule>
    <cfRule type="cellIs" dxfId="283" priority="389" operator="equal">
      <formula>"Detained"</formula>
    </cfRule>
    <cfRule type="cellIs" dxfId="282" priority="388" operator="equal">
      <formula>"Incomplete"</formula>
    </cfRule>
  </conditionalFormatting>
  <conditionalFormatting sqref="V210:V220">
    <cfRule type="cellIs" dxfId="281" priority="387" operator="equal">
      <formula>"Incomplete"</formula>
    </cfRule>
    <cfRule type="cellIs" dxfId="280" priority="385" operator="equal">
      <formula>"Detained"</formula>
    </cfRule>
    <cfRule type="cellIs" dxfId="279" priority="386" operator="equal">
      <formula>"Promoted"</formula>
    </cfRule>
  </conditionalFormatting>
  <conditionalFormatting sqref="V224">
    <cfRule type="cellIs" dxfId="278" priority="382" operator="equal">
      <formula>"Promoted"</formula>
    </cfRule>
    <cfRule type="cellIs" dxfId="277" priority="380" operator="equal">
      <formula>"Incomplete"</formula>
    </cfRule>
    <cfRule type="cellIs" dxfId="276" priority="381" operator="equal">
      <formula>"Detained"</formula>
    </cfRule>
  </conditionalFormatting>
  <conditionalFormatting sqref="V227:V239">
    <cfRule type="cellIs" dxfId="275" priority="378" operator="equal">
      <formula>"Promoted"</formula>
    </cfRule>
    <cfRule type="cellIs" dxfId="274" priority="377" operator="equal">
      <formula>"Detained"</formula>
    </cfRule>
    <cfRule type="cellIs" dxfId="273" priority="379" operator="equal">
      <formula>"Incomplete"</formula>
    </cfRule>
  </conditionalFormatting>
  <conditionalFormatting sqref="V243">
    <cfRule type="cellIs" dxfId="272" priority="373" operator="equal">
      <formula>"Detained"</formula>
    </cfRule>
    <cfRule type="cellIs" dxfId="271" priority="372" operator="equal">
      <formula>"Incomplete"</formula>
    </cfRule>
    <cfRule type="cellIs" dxfId="270" priority="374" operator="equal">
      <formula>"Promoted"</formula>
    </cfRule>
  </conditionalFormatting>
  <conditionalFormatting sqref="V246:V256">
    <cfRule type="cellIs" dxfId="269" priority="369" operator="equal">
      <formula>"Detained"</formula>
    </cfRule>
    <cfRule type="cellIs" dxfId="268" priority="370" operator="equal">
      <formula>"Promoted"</formula>
    </cfRule>
    <cfRule type="cellIs" dxfId="267" priority="371" operator="equal">
      <formula>"Incomplete"</formula>
    </cfRule>
  </conditionalFormatting>
  <conditionalFormatting sqref="V260">
    <cfRule type="cellIs" dxfId="266" priority="364" operator="equal">
      <formula>"Incomplete"</formula>
    </cfRule>
    <cfRule type="cellIs" dxfId="265" priority="365" operator="equal">
      <formula>"Detained"</formula>
    </cfRule>
    <cfRule type="cellIs" dxfId="264" priority="366" operator="equal">
      <formula>"Promoted"</formula>
    </cfRule>
  </conditionalFormatting>
  <conditionalFormatting sqref="V263:V275">
    <cfRule type="cellIs" dxfId="263" priority="362" operator="equal">
      <formula>"Promoted"</formula>
    </cfRule>
    <cfRule type="cellIs" dxfId="262" priority="361" operator="equal">
      <formula>"Detained"</formula>
    </cfRule>
    <cfRule type="cellIs" dxfId="261" priority="363" operator="equal">
      <formula>"Incomplete"</formula>
    </cfRule>
  </conditionalFormatting>
  <conditionalFormatting sqref="V279">
    <cfRule type="cellIs" dxfId="260" priority="358" operator="equal">
      <formula>"Promoted"</formula>
    </cfRule>
    <cfRule type="cellIs" dxfId="259" priority="356" operator="equal">
      <formula>"Incomplete"</formula>
    </cfRule>
    <cfRule type="cellIs" dxfId="258" priority="357" operator="equal">
      <formula>"Detained"</formula>
    </cfRule>
  </conditionalFormatting>
  <conditionalFormatting sqref="V282:V292">
    <cfRule type="cellIs" dxfId="257" priority="353" operator="equal">
      <formula>"Detained"</formula>
    </cfRule>
    <cfRule type="cellIs" dxfId="256" priority="354" operator="equal">
      <formula>"Promoted"</formula>
    </cfRule>
    <cfRule type="cellIs" dxfId="255" priority="355" operator="equal">
      <formula>"Incomplete"</formula>
    </cfRule>
  </conditionalFormatting>
  <conditionalFormatting sqref="V296">
    <cfRule type="cellIs" dxfId="254" priority="349" operator="equal">
      <formula>"Detained"</formula>
    </cfRule>
    <cfRule type="cellIs" dxfId="253" priority="350" operator="equal">
      <formula>"Promoted"</formula>
    </cfRule>
    <cfRule type="cellIs" dxfId="252" priority="348" operator="equal">
      <formula>"Incomplete"</formula>
    </cfRule>
  </conditionalFormatting>
  <conditionalFormatting sqref="V299:V311">
    <cfRule type="cellIs" dxfId="251" priority="347" operator="equal">
      <formula>"Incomplete"</formula>
    </cfRule>
    <cfRule type="cellIs" dxfId="250" priority="346" operator="equal">
      <formula>"Promoted"</formula>
    </cfRule>
    <cfRule type="cellIs" dxfId="249" priority="345" operator="equal">
      <formula>"Detained"</formula>
    </cfRule>
  </conditionalFormatting>
  <conditionalFormatting sqref="V315">
    <cfRule type="cellIs" dxfId="248" priority="341" operator="equal">
      <formula>"Detained"</formula>
    </cfRule>
    <cfRule type="cellIs" dxfId="247" priority="342" operator="equal">
      <formula>"Promoted"</formula>
    </cfRule>
    <cfRule type="cellIs" dxfId="246" priority="340" operator="equal">
      <formula>"Incomplete"</formula>
    </cfRule>
  </conditionalFormatting>
  <conditionalFormatting sqref="V318:V328">
    <cfRule type="cellIs" dxfId="245" priority="337" operator="equal">
      <formula>"Detained"</formula>
    </cfRule>
    <cfRule type="cellIs" dxfId="244" priority="338" operator="equal">
      <formula>"Promoted"</formula>
    </cfRule>
    <cfRule type="cellIs" dxfId="243" priority="339" operator="equal">
      <formula>"Incomplete"</formula>
    </cfRule>
  </conditionalFormatting>
  <conditionalFormatting sqref="V332">
    <cfRule type="cellIs" dxfId="242" priority="334" operator="equal">
      <formula>"Promoted"</formula>
    </cfRule>
    <cfRule type="cellIs" dxfId="241" priority="333" operator="equal">
      <formula>"Detained"</formula>
    </cfRule>
    <cfRule type="cellIs" dxfId="240" priority="332" operator="equal">
      <formula>"Incomplete"</formula>
    </cfRule>
  </conditionalFormatting>
  <conditionalFormatting sqref="V335:V347">
    <cfRule type="cellIs" dxfId="239" priority="330" operator="equal">
      <formula>"Promoted"</formula>
    </cfRule>
    <cfRule type="cellIs" dxfId="238" priority="329" operator="equal">
      <formula>"Detained"</formula>
    </cfRule>
    <cfRule type="cellIs" dxfId="237" priority="331" operator="equal">
      <formula>"Incomplete"</formula>
    </cfRule>
  </conditionalFormatting>
  <conditionalFormatting sqref="V351">
    <cfRule type="cellIs" dxfId="236" priority="326" operator="equal">
      <formula>"Promoted"</formula>
    </cfRule>
    <cfRule type="cellIs" dxfId="235" priority="325" operator="equal">
      <formula>"Detained"</formula>
    </cfRule>
    <cfRule type="cellIs" dxfId="234" priority="324" operator="equal">
      <formula>"Incomplete"</formula>
    </cfRule>
  </conditionalFormatting>
  <conditionalFormatting sqref="V354:V364">
    <cfRule type="cellIs" dxfId="233" priority="323" operator="equal">
      <formula>"Incomplete"</formula>
    </cfRule>
    <cfRule type="cellIs" dxfId="232" priority="322" operator="equal">
      <formula>"Promoted"</formula>
    </cfRule>
    <cfRule type="cellIs" dxfId="231" priority="321" operator="equal">
      <formula>"Detained"</formula>
    </cfRule>
  </conditionalFormatting>
  <conditionalFormatting sqref="V368">
    <cfRule type="cellIs" dxfId="230" priority="316" operator="equal">
      <formula>"Incomplete"</formula>
    </cfRule>
    <cfRule type="cellIs" dxfId="229" priority="317" operator="equal">
      <formula>"Detained"</formula>
    </cfRule>
    <cfRule type="cellIs" dxfId="228" priority="318" operator="equal">
      <formula>"Promoted"</formula>
    </cfRule>
  </conditionalFormatting>
  <conditionalFormatting sqref="V371:V383">
    <cfRule type="cellIs" dxfId="227" priority="313" operator="equal">
      <formula>"Detained"</formula>
    </cfRule>
    <cfRule type="cellIs" dxfId="226" priority="314" operator="equal">
      <formula>"Promoted"</formula>
    </cfRule>
    <cfRule type="cellIs" dxfId="225" priority="315" operator="equal">
      <formula>"Incomplete"</formula>
    </cfRule>
  </conditionalFormatting>
  <conditionalFormatting sqref="V387">
    <cfRule type="cellIs" dxfId="224" priority="310" operator="equal">
      <formula>"Promoted"</formula>
    </cfRule>
    <cfRule type="cellIs" dxfId="223" priority="308" operator="equal">
      <formula>"Incomplete"</formula>
    </cfRule>
    <cfRule type="cellIs" dxfId="222" priority="309" operator="equal">
      <formula>"Detained"</formula>
    </cfRule>
  </conditionalFormatting>
  <conditionalFormatting sqref="V390:V400">
    <cfRule type="cellIs" dxfId="221" priority="305" operator="equal">
      <formula>"Detained"</formula>
    </cfRule>
    <cfRule type="cellIs" dxfId="220" priority="306" operator="equal">
      <formula>"Promoted"</formula>
    </cfRule>
    <cfRule type="cellIs" dxfId="219" priority="307" operator="equal">
      <formula>"Incomplete"</formula>
    </cfRule>
  </conditionalFormatting>
  <conditionalFormatting sqref="V404">
    <cfRule type="cellIs" dxfId="218" priority="300" operator="equal">
      <formula>"Incomplete"</formula>
    </cfRule>
    <cfRule type="cellIs" dxfId="217" priority="302" operator="equal">
      <formula>"Promoted"</formula>
    </cfRule>
    <cfRule type="cellIs" dxfId="216" priority="301" operator="equal">
      <formula>"Detained"</formula>
    </cfRule>
  </conditionalFormatting>
  <conditionalFormatting sqref="V407:V419">
    <cfRule type="cellIs" dxfId="215" priority="299" operator="equal">
      <formula>"Incomplete"</formula>
    </cfRule>
    <cfRule type="cellIs" dxfId="214" priority="298" operator="equal">
      <formula>"Promoted"</formula>
    </cfRule>
    <cfRule type="cellIs" dxfId="213" priority="297" operator="equal">
      <formula>"Detained"</formula>
    </cfRule>
  </conditionalFormatting>
  <conditionalFormatting sqref="V423">
    <cfRule type="cellIs" dxfId="212" priority="293" operator="equal">
      <formula>"Detained"</formula>
    </cfRule>
    <cfRule type="cellIs" dxfId="211" priority="292" operator="equal">
      <formula>"Incomplete"</formula>
    </cfRule>
    <cfRule type="cellIs" dxfId="210" priority="294" operator="equal">
      <formula>"Promoted"</formula>
    </cfRule>
  </conditionalFormatting>
  <conditionalFormatting sqref="V426:V440">
    <cfRule type="cellIs" dxfId="209" priority="284" operator="equal">
      <formula>"Incomplete"</formula>
    </cfRule>
    <cfRule type="cellIs" dxfId="208" priority="285" operator="equal">
      <formula>"Detained"</formula>
    </cfRule>
    <cfRule type="cellIs" dxfId="207" priority="286" operator="equal">
      <formula>"Promoted"</formula>
    </cfRule>
  </conditionalFormatting>
  <conditionalFormatting sqref="V443:V459">
    <cfRule type="cellIs" dxfId="206" priority="278" operator="equal">
      <formula>"Promoted"</formula>
    </cfRule>
    <cfRule type="cellIs" dxfId="205" priority="276" operator="equal">
      <formula>"Incomplete"</formula>
    </cfRule>
    <cfRule type="cellIs" dxfId="204" priority="277" operator="equal">
      <formula>"Detained"</formula>
    </cfRule>
  </conditionalFormatting>
  <conditionalFormatting sqref="V462:V472">
    <cfRule type="cellIs" dxfId="203" priority="275" operator="equal">
      <formula>"Incomplete"</formula>
    </cfRule>
    <cfRule type="cellIs" dxfId="202" priority="274" operator="equal">
      <formula>"Promoted"</formula>
    </cfRule>
    <cfRule type="cellIs" dxfId="201" priority="273" operator="equal">
      <formula>"Detained"</formula>
    </cfRule>
  </conditionalFormatting>
  <conditionalFormatting sqref="V476">
    <cfRule type="cellIs" dxfId="200" priority="268" operator="equal">
      <formula>"Incomplete"</formula>
    </cfRule>
    <cfRule type="cellIs" dxfId="199" priority="269" operator="equal">
      <formula>"Detained"</formula>
    </cfRule>
    <cfRule type="cellIs" dxfId="198" priority="270" operator="equal">
      <formula>"Promoted"</formula>
    </cfRule>
  </conditionalFormatting>
  <conditionalFormatting sqref="V479:V491">
    <cfRule type="cellIs" dxfId="197" priority="266" operator="equal">
      <formula>"Promoted"</formula>
    </cfRule>
    <cfRule type="cellIs" dxfId="196" priority="267" operator="equal">
      <formula>"Incomplete"</formula>
    </cfRule>
    <cfRule type="cellIs" dxfId="195" priority="265" operator="equal">
      <formula>"Detained"</formula>
    </cfRule>
  </conditionalFormatting>
  <conditionalFormatting sqref="V495">
    <cfRule type="cellIs" dxfId="194" priority="261" operator="equal">
      <formula>"Detained"</formula>
    </cfRule>
    <cfRule type="cellIs" dxfId="193" priority="262" operator="equal">
      <formula>"Promoted"</formula>
    </cfRule>
    <cfRule type="cellIs" dxfId="192" priority="260" operator="equal">
      <formula>"Incomplete"</formula>
    </cfRule>
  </conditionalFormatting>
  <conditionalFormatting sqref="V498:V508">
    <cfRule type="cellIs" dxfId="191" priority="257" operator="equal">
      <formula>"Detained"</formula>
    </cfRule>
    <cfRule type="cellIs" dxfId="190" priority="258" operator="equal">
      <formula>"Promoted"</formula>
    </cfRule>
    <cfRule type="cellIs" dxfId="189" priority="259" operator="equal">
      <formula>"Incomplete"</formula>
    </cfRule>
  </conditionalFormatting>
  <conditionalFormatting sqref="V512">
    <cfRule type="cellIs" dxfId="188" priority="252" operator="equal">
      <formula>"Incomplete"</formula>
    </cfRule>
    <cfRule type="cellIs" dxfId="187" priority="253" operator="equal">
      <formula>"Detained"</formula>
    </cfRule>
    <cfRule type="cellIs" dxfId="186" priority="254" operator="equal">
      <formula>"Promoted"</formula>
    </cfRule>
  </conditionalFormatting>
  <conditionalFormatting sqref="V515:V527">
    <cfRule type="cellIs" dxfId="185" priority="249" operator="equal">
      <formula>"Detained"</formula>
    </cfRule>
    <cfRule type="cellIs" dxfId="184" priority="250" operator="equal">
      <formula>"Promoted"</formula>
    </cfRule>
    <cfRule type="cellIs" dxfId="183" priority="251" operator="equal">
      <formula>"Incomplete"</formula>
    </cfRule>
  </conditionalFormatting>
  <conditionalFormatting sqref="V531">
    <cfRule type="cellIs" dxfId="182" priority="246" operator="equal">
      <formula>"Promoted"</formula>
    </cfRule>
    <cfRule type="cellIs" dxfId="181" priority="244" operator="equal">
      <formula>"Incomplete"</formula>
    </cfRule>
    <cfRule type="cellIs" dxfId="180" priority="245" operator="equal">
      <formula>"Detained"</formula>
    </cfRule>
  </conditionalFormatting>
  <conditionalFormatting sqref="V534:V544">
    <cfRule type="cellIs" dxfId="179" priority="242" operator="equal">
      <formula>"Promoted"</formula>
    </cfRule>
    <cfRule type="cellIs" dxfId="178" priority="241" operator="equal">
      <formula>"Detained"</formula>
    </cfRule>
    <cfRule type="cellIs" dxfId="177" priority="243" operator="equal">
      <formula>"Incomplete"</formula>
    </cfRule>
  </conditionalFormatting>
  <conditionalFormatting sqref="V548">
    <cfRule type="cellIs" dxfId="176" priority="236" operator="equal">
      <formula>"Incomplete"</formula>
    </cfRule>
    <cfRule type="cellIs" dxfId="175" priority="238" operator="equal">
      <formula>"Promoted"</formula>
    </cfRule>
    <cfRule type="cellIs" dxfId="174" priority="237" operator="equal">
      <formula>"Detained"</formula>
    </cfRule>
  </conditionalFormatting>
  <conditionalFormatting sqref="V551:V563">
    <cfRule type="cellIs" dxfId="173" priority="233" operator="equal">
      <formula>"Detained"</formula>
    </cfRule>
    <cfRule type="cellIs" dxfId="172" priority="234" operator="equal">
      <formula>"Promoted"</formula>
    </cfRule>
    <cfRule type="cellIs" dxfId="171" priority="235" operator="equal">
      <formula>"Incomplete"</formula>
    </cfRule>
  </conditionalFormatting>
  <conditionalFormatting sqref="V567">
    <cfRule type="cellIs" dxfId="170" priority="230" operator="equal">
      <formula>"Promoted"</formula>
    </cfRule>
    <cfRule type="cellIs" dxfId="169" priority="228" operator="equal">
      <formula>"Incomplete"</formula>
    </cfRule>
    <cfRule type="cellIs" dxfId="168" priority="229" operator="equal">
      <formula>"Detained"</formula>
    </cfRule>
  </conditionalFormatting>
  <conditionalFormatting sqref="V570:V580">
    <cfRule type="cellIs" dxfId="167" priority="225" operator="equal">
      <formula>"Detained"</formula>
    </cfRule>
    <cfRule type="cellIs" dxfId="166" priority="226" operator="equal">
      <formula>"Promoted"</formula>
    </cfRule>
    <cfRule type="cellIs" dxfId="165" priority="227" operator="equal">
      <formula>"Incomplete"</formula>
    </cfRule>
  </conditionalFormatting>
  <conditionalFormatting sqref="V584">
    <cfRule type="cellIs" dxfId="164" priority="220" operator="equal">
      <formula>"Incomplete"</formula>
    </cfRule>
    <cfRule type="cellIs" dxfId="163" priority="222" operator="equal">
      <formula>"Promoted"</formula>
    </cfRule>
    <cfRule type="cellIs" dxfId="162" priority="221" operator="equal">
      <formula>"Detained"</formula>
    </cfRule>
  </conditionalFormatting>
  <conditionalFormatting sqref="V587:V599">
    <cfRule type="cellIs" dxfId="161" priority="219" operator="equal">
      <formula>"Incomplete"</formula>
    </cfRule>
    <cfRule type="cellIs" dxfId="160" priority="218" operator="equal">
      <formula>"Promoted"</formula>
    </cfRule>
    <cfRule type="cellIs" dxfId="159" priority="217" operator="equal">
      <formula>"Detained"</formula>
    </cfRule>
  </conditionalFormatting>
  <conditionalFormatting sqref="V603">
    <cfRule type="cellIs" dxfId="158" priority="214" operator="equal">
      <formula>"Promoted"</formula>
    </cfRule>
    <cfRule type="cellIs" dxfId="157" priority="213" operator="equal">
      <formula>"Detained"</formula>
    </cfRule>
    <cfRule type="cellIs" dxfId="156" priority="212" operator="equal">
      <formula>"Incomplete"</formula>
    </cfRule>
  </conditionalFormatting>
  <conditionalFormatting sqref="V606:V616">
    <cfRule type="cellIs" dxfId="155" priority="211" operator="equal">
      <formula>"Incomplete"</formula>
    </cfRule>
    <cfRule type="cellIs" dxfId="154" priority="210" operator="equal">
      <formula>"Promoted"</formula>
    </cfRule>
    <cfRule type="cellIs" dxfId="153" priority="209" operator="equal">
      <formula>"Detained"</formula>
    </cfRule>
  </conditionalFormatting>
  <conditionalFormatting sqref="V620">
    <cfRule type="cellIs" dxfId="152" priority="206" operator="equal">
      <formula>"Promoted"</formula>
    </cfRule>
    <cfRule type="cellIs" dxfId="151" priority="204" operator="equal">
      <formula>"Incomplete"</formula>
    </cfRule>
    <cfRule type="cellIs" dxfId="150" priority="205" operator="equal">
      <formula>"Detained"</formula>
    </cfRule>
  </conditionalFormatting>
  <conditionalFormatting sqref="V623:V635">
    <cfRule type="cellIs" dxfId="149" priority="203" operator="equal">
      <formula>"Incomplete"</formula>
    </cfRule>
    <cfRule type="cellIs" dxfId="148" priority="202" operator="equal">
      <formula>"Promoted"</formula>
    </cfRule>
    <cfRule type="cellIs" dxfId="147" priority="201" operator="equal">
      <formula>"Detained"</formula>
    </cfRule>
  </conditionalFormatting>
  <conditionalFormatting sqref="V639">
    <cfRule type="cellIs" dxfId="146" priority="196" operator="equal">
      <formula>"Incomplete"</formula>
    </cfRule>
    <cfRule type="cellIs" dxfId="145" priority="198" operator="equal">
      <formula>"Promoted"</formula>
    </cfRule>
    <cfRule type="cellIs" dxfId="144" priority="197" operator="equal">
      <formula>"Detained"</formula>
    </cfRule>
  </conditionalFormatting>
  <conditionalFormatting sqref="V642:V652">
    <cfRule type="cellIs" dxfId="143" priority="193" operator="equal">
      <formula>"Detained"</formula>
    </cfRule>
    <cfRule type="cellIs" dxfId="142" priority="194" operator="equal">
      <formula>"Promoted"</formula>
    </cfRule>
    <cfRule type="cellIs" dxfId="141" priority="195" operator="equal">
      <formula>"Incomplete"</formula>
    </cfRule>
  </conditionalFormatting>
  <conditionalFormatting sqref="V656">
    <cfRule type="cellIs" dxfId="140" priority="189" operator="equal">
      <formula>"Detained"</formula>
    </cfRule>
    <cfRule type="cellIs" dxfId="139" priority="190" operator="equal">
      <formula>"Promoted"</formula>
    </cfRule>
    <cfRule type="cellIs" dxfId="138" priority="188" operator="equal">
      <formula>"Incomplete"</formula>
    </cfRule>
  </conditionalFormatting>
  <conditionalFormatting sqref="V659:V671">
    <cfRule type="cellIs" dxfId="137" priority="185" operator="equal">
      <formula>"Detained"</formula>
    </cfRule>
    <cfRule type="cellIs" dxfId="136" priority="186" operator="equal">
      <formula>"Promoted"</formula>
    </cfRule>
    <cfRule type="cellIs" dxfId="135" priority="187" operator="equal">
      <formula>"Incomplete"</formula>
    </cfRule>
  </conditionalFormatting>
  <conditionalFormatting sqref="V675">
    <cfRule type="cellIs" dxfId="134" priority="182" operator="equal">
      <formula>"Promoted"</formula>
    </cfRule>
    <cfRule type="cellIs" dxfId="133" priority="180" operator="equal">
      <formula>"Incomplete"</formula>
    </cfRule>
    <cfRule type="cellIs" dxfId="132" priority="181" operator="equal">
      <formula>"Detained"</formula>
    </cfRule>
  </conditionalFormatting>
  <conditionalFormatting sqref="V678:V688">
    <cfRule type="cellIs" dxfId="131" priority="177" operator="equal">
      <formula>"Detained"</formula>
    </cfRule>
    <cfRule type="cellIs" dxfId="130" priority="178" operator="equal">
      <formula>"Promoted"</formula>
    </cfRule>
    <cfRule type="cellIs" dxfId="129" priority="179" operator="equal">
      <formula>"Incomplete"</formula>
    </cfRule>
  </conditionalFormatting>
  <conditionalFormatting sqref="V692">
    <cfRule type="cellIs" dxfId="128" priority="174" operator="equal">
      <formula>"Promoted"</formula>
    </cfRule>
    <cfRule type="cellIs" dxfId="127" priority="173" operator="equal">
      <formula>"Detained"</formula>
    </cfRule>
    <cfRule type="cellIs" dxfId="126" priority="172" operator="equal">
      <formula>"Incomplete"</formula>
    </cfRule>
  </conditionalFormatting>
  <conditionalFormatting sqref="V695:V707">
    <cfRule type="cellIs" dxfId="125" priority="171" operator="equal">
      <formula>"Incomplete"</formula>
    </cfRule>
    <cfRule type="cellIs" dxfId="124" priority="169" operator="equal">
      <formula>"Detained"</formula>
    </cfRule>
    <cfRule type="cellIs" dxfId="123" priority="170" operator="equal">
      <formula>"Promoted"</formula>
    </cfRule>
  </conditionalFormatting>
  <conditionalFormatting sqref="V711">
    <cfRule type="cellIs" dxfId="122" priority="166" operator="equal">
      <formula>"Promoted"</formula>
    </cfRule>
    <cfRule type="cellIs" dxfId="121" priority="165" operator="equal">
      <formula>"Detained"</formula>
    </cfRule>
    <cfRule type="cellIs" dxfId="120" priority="164" operator="equal">
      <formula>"Incomplete"</formula>
    </cfRule>
  </conditionalFormatting>
  <conditionalFormatting sqref="V714:V724">
    <cfRule type="cellIs" dxfId="119" priority="161" operator="equal">
      <formula>"Detained"</formula>
    </cfRule>
    <cfRule type="cellIs" dxfId="118" priority="162" operator="equal">
      <formula>"Promoted"</formula>
    </cfRule>
    <cfRule type="cellIs" dxfId="117" priority="163" operator="equal">
      <formula>"Incomplete"</formula>
    </cfRule>
  </conditionalFormatting>
  <conditionalFormatting sqref="V728">
    <cfRule type="cellIs" dxfId="116" priority="157" operator="equal">
      <formula>"Detained"</formula>
    </cfRule>
    <cfRule type="cellIs" dxfId="115" priority="156" operator="equal">
      <formula>"Incomplete"</formula>
    </cfRule>
    <cfRule type="cellIs" dxfId="114" priority="158" operator="equal">
      <formula>"Promoted"</formula>
    </cfRule>
  </conditionalFormatting>
  <conditionalFormatting sqref="V731:V743">
    <cfRule type="cellIs" dxfId="113" priority="153" operator="equal">
      <formula>"Detained"</formula>
    </cfRule>
    <cfRule type="cellIs" dxfId="112" priority="154" operator="equal">
      <formula>"Promoted"</formula>
    </cfRule>
    <cfRule type="cellIs" dxfId="111" priority="155" operator="equal">
      <formula>"Incomplete"</formula>
    </cfRule>
  </conditionalFormatting>
  <conditionalFormatting sqref="V747">
    <cfRule type="cellIs" dxfId="110" priority="148" operator="equal">
      <formula>"Incomplete"</formula>
    </cfRule>
    <cfRule type="cellIs" dxfId="109" priority="149" operator="equal">
      <formula>"Detained"</formula>
    </cfRule>
    <cfRule type="cellIs" dxfId="108" priority="150" operator="equal">
      <formula>"Promoted"</formula>
    </cfRule>
  </conditionalFormatting>
  <conditionalFormatting sqref="V750:V760">
    <cfRule type="cellIs" dxfId="107" priority="146" operator="equal">
      <formula>"Promoted"</formula>
    </cfRule>
    <cfRule type="cellIs" dxfId="106" priority="145" operator="equal">
      <formula>"Detained"</formula>
    </cfRule>
    <cfRule type="cellIs" dxfId="105" priority="147" operator="equal">
      <formula>"Incomplete"</formula>
    </cfRule>
  </conditionalFormatting>
  <conditionalFormatting sqref="V764">
    <cfRule type="cellIs" dxfId="104" priority="142" operator="equal">
      <formula>"Promoted"</formula>
    </cfRule>
    <cfRule type="cellIs" dxfId="103" priority="141" operator="equal">
      <formula>"Detained"</formula>
    </cfRule>
    <cfRule type="cellIs" dxfId="102" priority="140" operator="equal">
      <formula>"Incomplete"</formula>
    </cfRule>
  </conditionalFormatting>
  <conditionalFormatting sqref="V767:V779">
    <cfRule type="cellIs" dxfId="101" priority="139" operator="equal">
      <formula>"Incomplete"</formula>
    </cfRule>
    <cfRule type="cellIs" dxfId="100" priority="137" operator="equal">
      <formula>"Detained"</formula>
    </cfRule>
    <cfRule type="cellIs" dxfId="99" priority="138" operator="equal">
      <formula>"Promoted"</formula>
    </cfRule>
  </conditionalFormatting>
  <conditionalFormatting sqref="V783">
    <cfRule type="cellIs" dxfId="98" priority="132" operator="equal">
      <formula>"Incomplete"</formula>
    </cfRule>
    <cfRule type="cellIs" dxfId="97" priority="134" operator="equal">
      <formula>"Promoted"</formula>
    </cfRule>
    <cfRule type="cellIs" dxfId="96" priority="133" operator="equal">
      <formula>"Detained"</formula>
    </cfRule>
  </conditionalFormatting>
  <conditionalFormatting sqref="V786:V796">
    <cfRule type="cellIs" dxfId="95" priority="130" operator="equal">
      <formula>"Promoted"</formula>
    </cfRule>
    <cfRule type="cellIs" dxfId="94" priority="129" operator="equal">
      <formula>"Detained"</formula>
    </cfRule>
    <cfRule type="cellIs" dxfId="93" priority="131" operator="equal">
      <formula>"Incomplete"</formula>
    </cfRule>
  </conditionalFormatting>
  <conditionalFormatting sqref="V800">
    <cfRule type="cellIs" dxfId="92" priority="125" operator="equal">
      <formula>"Detained"</formula>
    </cfRule>
    <cfRule type="cellIs" dxfId="91" priority="126" operator="equal">
      <formula>"Promoted"</formula>
    </cfRule>
    <cfRule type="cellIs" dxfId="90" priority="124" operator="equal">
      <formula>"Incomplete"</formula>
    </cfRule>
  </conditionalFormatting>
  <conditionalFormatting sqref="V803:V815">
    <cfRule type="cellIs" dxfId="89" priority="121" operator="equal">
      <formula>"Detained"</formula>
    </cfRule>
    <cfRule type="cellIs" dxfId="88" priority="123" operator="equal">
      <formula>"Incomplete"</formula>
    </cfRule>
    <cfRule type="cellIs" dxfId="87" priority="122" operator="equal">
      <formula>"Promoted"</formula>
    </cfRule>
  </conditionalFormatting>
  <conditionalFormatting sqref="V819">
    <cfRule type="cellIs" dxfId="86" priority="116" operator="equal">
      <formula>"Incomplete"</formula>
    </cfRule>
    <cfRule type="cellIs" dxfId="85" priority="117" operator="equal">
      <formula>"Detained"</formula>
    </cfRule>
    <cfRule type="cellIs" dxfId="84" priority="118" operator="equal">
      <formula>"Promoted"</formula>
    </cfRule>
  </conditionalFormatting>
  <conditionalFormatting sqref="V822:V832">
    <cfRule type="cellIs" dxfId="83" priority="113" operator="equal">
      <formula>"Detained"</formula>
    </cfRule>
    <cfRule type="cellIs" dxfId="82" priority="114" operator="equal">
      <formula>"Promoted"</formula>
    </cfRule>
    <cfRule type="cellIs" dxfId="81" priority="115" operator="equal">
      <formula>"Incomplete"</formula>
    </cfRule>
  </conditionalFormatting>
  <conditionalFormatting sqref="V836">
    <cfRule type="cellIs" dxfId="80" priority="110" operator="equal">
      <formula>"Promoted"</formula>
    </cfRule>
    <cfRule type="cellIs" dxfId="79" priority="109" operator="equal">
      <formula>"Detained"</formula>
    </cfRule>
    <cfRule type="cellIs" dxfId="78" priority="108" operator="equal">
      <formula>"Incomplete"</formula>
    </cfRule>
  </conditionalFormatting>
  <conditionalFormatting sqref="V839:V851">
    <cfRule type="cellIs" dxfId="77" priority="107" operator="equal">
      <formula>"Incomplete"</formula>
    </cfRule>
    <cfRule type="cellIs" dxfId="76" priority="106" operator="equal">
      <formula>"Promoted"</formula>
    </cfRule>
    <cfRule type="cellIs" dxfId="75" priority="105" operator="equal">
      <formula>"Detained"</formula>
    </cfRule>
  </conditionalFormatting>
  <conditionalFormatting sqref="V855">
    <cfRule type="cellIs" dxfId="74" priority="101" operator="equal">
      <formula>"Detained"</formula>
    </cfRule>
    <cfRule type="cellIs" dxfId="73" priority="100" operator="equal">
      <formula>"Incomplete"</formula>
    </cfRule>
    <cfRule type="cellIs" dxfId="72" priority="102" operator="equal">
      <formula>"Promoted"</formula>
    </cfRule>
  </conditionalFormatting>
  <conditionalFormatting sqref="V858:V868">
    <cfRule type="cellIs" dxfId="71" priority="99" operator="equal">
      <formula>"Incomplete"</formula>
    </cfRule>
    <cfRule type="cellIs" dxfId="70" priority="98" operator="equal">
      <formula>"Promoted"</formula>
    </cfRule>
    <cfRule type="cellIs" dxfId="69" priority="97" operator="equal">
      <formula>"Detained"</formula>
    </cfRule>
  </conditionalFormatting>
  <conditionalFormatting sqref="V872">
    <cfRule type="cellIs" dxfId="68" priority="94" operator="equal">
      <formula>"Promoted"</formula>
    </cfRule>
    <cfRule type="cellIs" dxfId="67" priority="93" operator="equal">
      <formula>"Detained"</formula>
    </cfRule>
    <cfRule type="cellIs" dxfId="66" priority="92" operator="equal">
      <formula>"Incomplete"</formula>
    </cfRule>
  </conditionalFormatting>
  <conditionalFormatting sqref="V875:V887">
    <cfRule type="cellIs" dxfId="65" priority="91" operator="equal">
      <formula>"Incomplete"</formula>
    </cfRule>
    <cfRule type="cellIs" dxfId="64" priority="89" operator="equal">
      <formula>"Detained"</formula>
    </cfRule>
    <cfRule type="cellIs" dxfId="63" priority="90" operator="equal">
      <formula>"Promoted"</formula>
    </cfRule>
  </conditionalFormatting>
  <conditionalFormatting sqref="V891">
    <cfRule type="cellIs" dxfId="62" priority="84" operator="equal">
      <formula>"Incomplete"</formula>
    </cfRule>
    <cfRule type="cellIs" dxfId="61" priority="85" operator="equal">
      <formula>"Detained"</formula>
    </cfRule>
    <cfRule type="cellIs" dxfId="60" priority="86" operator="equal">
      <formula>"Promoted"</formula>
    </cfRule>
  </conditionalFormatting>
  <conditionalFormatting sqref="V894:V904">
    <cfRule type="cellIs" dxfId="59" priority="81" operator="equal">
      <formula>"Detained"</formula>
    </cfRule>
    <cfRule type="cellIs" dxfId="58" priority="82" operator="equal">
      <formula>"Promoted"</formula>
    </cfRule>
    <cfRule type="cellIs" dxfId="57" priority="83" operator="equal">
      <formula>"Incomplete"</formula>
    </cfRule>
  </conditionalFormatting>
  <conditionalFormatting sqref="V908">
    <cfRule type="cellIs" dxfId="56" priority="76" operator="equal">
      <formula>"Incomplete"</formula>
    </cfRule>
    <cfRule type="cellIs" dxfId="55" priority="77" operator="equal">
      <formula>"Detained"</formula>
    </cfRule>
    <cfRule type="cellIs" dxfId="54" priority="78" operator="equal">
      <formula>"Promoted"</formula>
    </cfRule>
  </conditionalFormatting>
  <conditionalFormatting sqref="V911:V923">
    <cfRule type="cellIs" dxfId="53" priority="74" operator="equal">
      <formula>"Promoted"</formula>
    </cfRule>
    <cfRule type="cellIs" dxfId="52" priority="75" operator="equal">
      <formula>"Incomplete"</formula>
    </cfRule>
    <cfRule type="cellIs" dxfId="51" priority="73" operator="equal">
      <formula>"Detained"</formula>
    </cfRule>
  </conditionalFormatting>
  <conditionalFormatting sqref="V927">
    <cfRule type="cellIs" dxfId="50" priority="70" operator="equal">
      <formula>"Promoted"</formula>
    </cfRule>
    <cfRule type="cellIs" dxfId="49" priority="69" operator="equal">
      <formula>"Detained"</formula>
    </cfRule>
    <cfRule type="cellIs" dxfId="48" priority="68" operator="equal">
      <formula>"Incomplete"</formula>
    </cfRule>
  </conditionalFormatting>
  <conditionalFormatting sqref="V930:V940">
    <cfRule type="cellIs" dxfId="47" priority="67" operator="equal">
      <formula>"Incomplete"</formula>
    </cfRule>
    <cfRule type="cellIs" dxfId="46" priority="66" operator="equal">
      <formula>"Promoted"</formula>
    </cfRule>
    <cfRule type="cellIs" dxfId="45" priority="65" operator="equal">
      <formula>"Detained"</formula>
    </cfRule>
  </conditionalFormatting>
  <conditionalFormatting sqref="V944">
    <cfRule type="cellIs" dxfId="44" priority="62" operator="equal">
      <formula>"Promoted"</formula>
    </cfRule>
    <cfRule type="cellIs" dxfId="43" priority="61" operator="equal">
      <formula>"Detained"</formula>
    </cfRule>
    <cfRule type="cellIs" dxfId="42" priority="60" operator="equal">
      <formula>"Incomplete"</formula>
    </cfRule>
  </conditionalFormatting>
  <conditionalFormatting sqref="V947:V959">
    <cfRule type="cellIs" dxfId="41" priority="59" operator="equal">
      <formula>"Incomplete"</formula>
    </cfRule>
    <cfRule type="cellIs" dxfId="40" priority="57" operator="equal">
      <formula>"Detained"</formula>
    </cfRule>
    <cfRule type="cellIs" dxfId="39" priority="58" operator="equal">
      <formula>"Promoted"</formula>
    </cfRule>
  </conditionalFormatting>
  <conditionalFormatting sqref="V963">
    <cfRule type="cellIs" dxfId="38" priority="54" operator="equal">
      <formula>"Promoted"</formula>
    </cfRule>
    <cfRule type="cellIs" dxfId="37" priority="52" operator="equal">
      <formula>"Incomplete"</formula>
    </cfRule>
    <cfRule type="cellIs" dxfId="36" priority="53" operator="equal">
      <formula>"Detained"</formula>
    </cfRule>
  </conditionalFormatting>
  <conditionalFormatting sqref="V966:V977">
    <cfRule type="cellIs" dxfId="35" priority="50" operator="equal">
      <formula>"Promoted"</formula>
    </cfRule>
    <cfRule type="cellIs" dxfId="34" priority="49" operator="equal">
      <formula>"Detained"</formula>
    </cfRule>
    <cfRule type="cellIs" dxfId="33" priority="51" operator="equal">
      <formula>"Incomplete"</formula>
    </cfRule>
  </conditionalFormatting>
  <conditionalFormatting sqref="V980">
    <cfRule type="cellIs" dxfId="32" priority="46" operator="equal">
      <formula>"Promoted"</formula>
    </cfRule>
    <cfRule type="cellIs" dxfId="31" priority="45" operator="equal">
      <formula>"Detained"</formula>
    </cfRule>
    <cfRule type="cellIs" dxfId="30" priority="44" operator="equal">
      <formula>"Incomplete"</formula>
    </cfRule>
  </conditionalFormatting>
  <conditionalFormatting sqref="V983:V995">
    <cfRule type="cellIs" dxfId="29" priority="41" operator="equal">
      <formula>"Detained"</formula>
    </cfRule>
    <cfRule type="cellIs" dxfId="28" priority="42" operator="equal">
      <formula>"Promoted"</formula>
    </cfRule>
    <cfRule type="cellIs" dxfId="27" priority="43" operator="equal">
      <formula>"Incomplete"</formula>
    </cfRule>
  </conditionalFormatting>
  <conditionalFormatting sqref="V999">
    <cfRule type="cellIs" dxfId="26" priority="38" operator="equal">
      <formula>"Promoted"</formula>
    </cfRule>
    <cfRule type="cellIs" dxfId="25" priority="37" operator="equal">
      <formula>"Detained"</formula>
    </cfRule>
    <cfRule type="cellIs" dxfId="24" priority="36" operator="equal">
      <formula>"Incomplete"</formula>
    </cfRule>
  </conditionalFormatting>
  <conditionalFormatting sqref="V1002:V1012">
    <cfRule type="cellIs" dxfId="23" priority="35" operator="equal">
      <formula>"Incomplete"</formula>
    </cfRule>
    <cfRule type="cellIs" dxfId="22" priority="34" operator="equal">
      <formula>"Promoted"</formula>
    </cfRule>
    <cfRule type="cellIs" dxfId="21" priority="33" operator="equal">
      <formula>"Detained"</formula>
    </cfRule>
  </conditionalFormatting>
  <conditionalFormatting sqref="V1016">
    <cfRule type="cellIs" dxfId="20" priority="29" operator="equal">
      <formula>"Detained"</formula>
    </cfRule>
    <cfRule type="cellIs" dxfId="19" priority="28" operator="equal">
      <formula>"Incomplete"</formula>
    </cfRule>
    <cfRule type="cellIs" dxfId="18" priority="30" operator="equal">
      <formula>"Promoted"</formula>
    </cfRule>
  </conditionalFormatting>
  <conditionalFormatting sqref="V1019:V1031">
    <cfRule type="cellIs" dxfId="17" priority="27" operator="equal">
      <formula>"Incomplete"</formula>
    </cfRule>
    <cfRule type="cellIs" dxfId="16" priority="26" operator="equal">
      <formula>"Promoted"</formula>
    </cfRule>
    <cfRule type="cellIs" dxfId="15" priority="25" operator="equal">
      <formula>"Detained"</formula>
    </cfRule>
  </conditionalFormatting>
  <conditionalFormatting sqref="V1035">
    <cfRule type="cellIs" dxfId="14" priority="21" operator="equal">
      <formula>"Detained"</formula>
    </cfRule>
    <cfRule type="cellIs" dxfId="13" priority="20" operator="equal">
      <formula>"Incomplete"</formula>
    </cfRule>
    <cfRule type="cellIs" dxfId="12" priority="22" operator="equal">
      <formula>"Promoted"</formula>
    </cfRule>
  </conditionalFormatting>
  <conditionalFormatting sqref="V1038:V1048">
    <cfRule type="cellIs" dxfId="11" priority="17" operator="equal">
      <formula>"Detained"</formula>
    </cfRule>
    <cfRule type="cellIs" dxfId="10" priority="19" operator="equal">
      <formula>"Incomplete"</formula>
    </cfRule>
    <cfRule type="cellIs" dxfId="9" priority="18" operator="equal">
      <formula>"Promoted"</formula>
    </cfRule>
  </conditionalFormatting>
  <conditionalFormatting sqref="V1052">
    <cfRule type="cellIs" dxfId="8" priority="12" operator="equal">
      <formula>"Incomplete"</formula>
    </cfRule>
    <cfRule type="cellIs" dxfId="7" priority="13" operator="equal">
      <formula>"Detained"</formula>
    </cfRule>
    <cfRule type="cellIs" dxfId="6" priority="14" operator="equal">
      <formula>"Promoted"</formula>
    </cfRule>
  </conditionalFormatting>
  <conditionalFormatting sqref="V1055:V1067">
    <cfRule type="cellIs" dxfId="5" priority="10" operator="equal">
      <formula>"Promoted"</formula>
    </cfRule>
    <cfRule type="cellIs" dxfId="4" priority="11" operator="equal">
      <formula>"Incomplete"</formula>
    </cfRule>
    <cfRule type="cellIs" dxfId="3" priority="9" operator="equal">
      <formula>"Detained"</formula>
    </cfRule>
  </conditionalFormatting>
  <conditionalFormatting sqref="V1071 V1074:V1080">
    <cfRule type="cellIs" dxfId="2" priority="6" operator="equal">
      <formula>"Promoted"</formula>
    </cfRule>
    <cfRule type="cellIs" dxfId="1" priority="4" operator="equal">
      <formula>"Incomplete"</formula>
    </cfRule>
    <cfRule type="cellIs" dxfId="0" priority="5" operator="equal">
      <formula>"Detained"</formula>
    </cfRule>
  </conditionalFormatting>
  <printOptions horizontalCentered="1" verticalCentered="1"/>
  <pageMargins left="0" right="0" top="0" bottom="0" header="0.3" footer="0.3"/>
  <pageSetup paperSize="9" scale="95" orientation="landscape" horizontalDpi="4294967295" verticalDpi="4294967295" r:id="rId1"/>
  <rowBreaks count="30" manualBreakCount="30">
    <brk id="35" min="1" max="22" man="1"/>
    <brk id="71" min="1" max="22" man="1"/>
    <brk id="107" min="1" max="22" man="1"/>
    <brk id="143" min="1" max="22" man="1"/>
    <brk id="179" min="1" max="22" man="1"/>
    <brk id="215" min="1" max="22" man="1"/>
    <brk id="251" min="1" max="22" man="1"/>
    <brk id="287" min="1" max="22" man="1"/>
    <brk id="323" min="1" max="22" man="1"/>
    <brk id="359" min="1" max="22" man="1"/>
    <brk id="395" min="1" max="22" man="1"/>
    <brk id="431" min="1" max="22" man="1"/>
    <brk id="467" min="1" max="22" man="1"/>
    <brk id="503" min="1" max="22" man="1"/>
    <brk id="539" min="1" max="22" man="1"/>
    <brk id="575" min="1" max="22" man="1"/>
    <brk id="611" min="1" max="22" man="1"/>
    <brk id="647" min="1" max="22" man="1"/>
    <brk id="683" min="1" max="22" man="1"/>
    <brk id="719" min="1" max="22" man="1"/>
    <brk id="755" min="1" max="22" man="1"/>
    <brk id="791" min="1" max="22" man="1"/>
    <brk id="827" min="1" max="22" man="1"/>
    <brk id="863" min="1" max="22" man="1"/>
    <brk id="899" min="1" max="22" man="1"/>
    <brk id="935" min="1" max="22" man="1"/>
    <brk id="971" min="1" max="22" man="1"/>
    <brk id="1007" min="1" max="22" man="1"/>
    <brk id="1043" min="1" max="22" man="1"/>
    <brk id="1079" min="1" max="22" man="1"/>
  </rowBreaks>
  <colBreaks count="1" manualBreakCount="1">
    <brk id="19" max="1146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CA121"/>
  <sheetViews>
    <sheetView showZeros="0" zoomScale="106" zoomScaleNormal="130" workbookViewId="0">
      <selection activeCell="D2" sqref="D2"/>
    </sheetView>
  </sheetViews>
  <sheetFormatPr defaultColWidth="2.7109375" defaultRowHeight="15.75"/>
  <cols>
    <col min="1" max="1" width="8.85546875" style="67" customWidth="1"/>
    <col min="2" max="2" width="4.7109375" style="124" customWidth="1"/>
    <col min="3" max="3" width="12" style="124" customWidth="1"/>
    <col min="4" max="5" width="4.7109375" style="124" customWidth="1"/>
    <col min="6" max="6" width="5.5703125" style="124" customWidth="1"/>
    <col min="7" max="7" width="5.42578125" style="124" customWidth="1"/>
    <col min="8" max="8" width="5.5703125" style="124" customWidth="1"/>
    <col min="9" max="9" width="5.85546875" style="124" customWidth="1"/>
    <col min="10" max="12" width="4.7109375" style="124" customWidth="1"/>
    <col min="13" max="14" width="4.28515625" style="124" hidden="1" customWidth="1"/>
    <col min="15" max="18" width="4.7109375" style="124" customWidth="1"/>
    <col min="19" max="20" width="4.28515625" style="124" hidden="1" customWidth="1"/>
    <col min="21" max="24" width="4.7109375" style="124" customWidth="1"/>
    <col min="25" max="26" width="4.28515625" style="124" hidden="1" customWidth="1"/>
    <col min="27" max="30" width="4.7109375" style="124" customWidth="1"/>
    <col min="31" max="32" width="4.28515625" style="124" hidden="1" customWidth="1"/>
    <col min="33" max="33" width="4.7109375" style="124" customWidth="1"/>
    <col min="34" max="79" width="2.7109375" style="67"/>
    <col min="80" max="16384" width="2.7109375" style="124"/>
  </cols>
  <sheetData>
    <row r="1" spans="1:79" s="67" customFormat="1" ht="18">
      <c r="B1" s="123"/>
      <c r="D1" s="2" t="s">
        <v>87</v>
      </c>
      <c r="E1" s="2"/>
      <c r="F1" s="2"/>
      <c r="G1" s="2"/>
      <c r="H1" s="2"/>
      <c r="M1" s="2" t="s">
        <v>85</v>
      </c>
    </row>
    <row r="2" spans="1:79" s="67" customFormat="1">
      <c r="B2" s="123"/>
      <c r="F2" s="2" t="s">
        <v>22</v>
      </c>
      <c r="H2" s="2" t="s">
        <v>23</v>
      </c>
      <c r="J2" s="2" t="s">
        <v>37</v>
      </c>
    </row>
    <row r="3" spans="1:79">
      <c r="B3" s="280" t="s">
        <v>38</v>
      </c>
      <c r="C3" s="280" t="s">
        <v>4</v>
      </c>
      <c r="D3" s="280" t="s">
        <v>39</v>
      </c>
      <c r="E3" s="280"/>
      <c r="F3" s="280"/>
      <c r="G3" s="280" t="s">
        <v>40</v>
      </c>
      <c r="H3" s="280"/>
      <c r="I3" s="280"/>
      <c r="J3" s="280" t="s">
        <v>41</v>
      </c>
      <c r="K3" s="280"/>
      <c r="L3" s="280"/>
      <c r="M3" s="280"/>
      <c r="N3" s="280"/>
      <c r="O3" s="280"/>
      <c r="P3" s="280" t="s">
        <v>42</v>
      </c>
      <c r="Q3" s="280"/>
      <c r="R3" s="280"/>
      <c r="S3" s="280"/>
      <c r="T3" s="280"/>
      <c r="U3" s="280"/>
      <c r="V3" s="280" t="s">
        <v>43</v>
      </c>
      <c r="W3" s="280"/>
      <c r="X3" s="280"/>
      <c r="Y3" s="280"/>
      <c r="Z3" s="280"/>
      <c r="AA3" s="280"/>
      <c r="AB3" s="280" t="s">
        <v>44</v>
      </c>
      <c r="AC3" s="280"/>
      <c r="AD3" s="280"/>
      <c r="AE3" s="280"/>
      <c r="AF3" s="280"/>
      <c r="AG3" s="280"/>
    </row>
    <row r="4" spans="1:79">
      <c r="B4" s="280"/>
      <c r="C4" s="280"/>
      <c r="D4" s="280"/>
      <c r="E4" s="280"/>
      <c r="F4" s="280"/>
      <c r="G4" s="280"/>
      <c r="H4" s="280"/>
      <c r="I4" s="280"/>
      <c r="J4" s="280" t="s">
        <v>45</v>
      </c>
      <c r="K4" s="280"/>
      <c r="L4" s="280"/>
      <c r="M4" s="280" t="s">
        <v>86</v>
      </c>
      <c r="N4" s="280"/>
      <c r="O4" s="280"/>
      <c r="P4" s="280" t="s">
        <v>45</v>
      </c>
      <c r="Q4" s="280"/>
      <c r="R4" s="280"/>
      <c r="S4" s="280" t="s">
        <v>86</v>
      </c>
      <c r="T4" s="280"/>
      <c r="U4" s="280"/>
      <c r="V4" s="280" t="s">
        <v>45</v>
      </c>
      <c r="W4" s="280"/>
      <c r="X4" s="280"/>
      <c r="Y4" s="280" t="s">
        <v>86</v>
      </c>
      <c r="Z4" s="280"/>
      <c r="AA4" s="280"/>
      <c r="AB4" s="280" t="s">
        <v>45</v>
      </c>
      <c r="AC4" s="280"/>
      <c r="AD4" s="280"/>
      <c r="AE4" s="280" t="s">
        <v>86</v>
      </c>
      <c r="AF4" s="280"/>
      <c r="AG4" s="280"/>
    </row>
    <row r="5" spans="1:79">
      <c r="B5" s="280"/>
      <c r="C5" s="280"/>
      <c r="D5" s="125" t="s">
        <v>13</v>
      </c>
      <c r="E5" s="125" t="s">
        <v>14</v>
      </c>
      <c r="F5" s="125" t="s">
        <v>15</v>
      </c>
      <c r="G5" s="125" t="s">
        <v>13</v>
      </c>
      <c r="H5" s="125" t="s">
        <v>14</v>
      </c>
      <c r="I5" s="125" t="s">
        <v>15</v>
      </c>
      <c r="J5" s="125" t="s">
        <v>13</v>
      </c>
      <c r="K5" s="125" t="s">
        <v>14</v>
      </c>
      <c r="L5" s="125" t="s">
        <v>15</v>
      </c>
      <c r="M5" s="125" t="s">
        <v>13</v>
      </c>
      <c r="N5" s="125" t="s">
        <v>14</v>
      </c>
      <c r="O5" s="125" t="s">
        <v>15</v>
      </c>
      <c r="P5" s="125" t="s">
        <v>13</v>
      </c>
      <c r="Q5" s="125" t="s">
        <v>14</v>
      </c>
      <c r="R5" s="125" t="s">
        <v>15</v>
      </c>
      <c r="S5" s="125" t="s">
        <v>13</v>
      </c>
      <c r="T5" s="125" t="s">
        <v>14</v>
      </c>
      <c r="U5" s="125" t="s">
        <v>15</v>
      </c>
      <c r="V5" s="125" t="s">
        <v>13</v>
      </c>
      <c r="W5" s="125" t="s">
        <v>14</v>
      </c>
      <c r="X5" s="125" t="s">
        <v>15</v>
      </c>
      <c r="Y5" s="125" t="s">
        <v>13</v>
      </c>
      <c r="Z5" s="125" t="s">
        <v>14</v>
      </c>
      <c r="AA5" s="125" t="s">
        <v>15</v>
      </c>
      <c r="AB5" s="125" t="s">
        <v>13</v>
      </c>
      <c r="AC5" s="125" t="s">
        <v>14</v>
      </c>
      <c r="AD5" s="125" t="s">
        <v>15</v>
      </c>
      <c r="AE5" s="125" t="s">
        <v>13</v>
      </c>
      <c r="AF5" s="125" t="s">
        <v>14</v>
      </c>
      <c r="AG5" s="125" t="s">
        <v>15</v>
      </c>
    </row>
    <row r="6" spans="1:79">
      <c r="B6" s="125">
        <v>1</v>
      </c>
      <c r="C6" s="126" t="str">
        <f>'S1'!G4</f>
        <v>Amharic</v>
      </c>
      <c r="D6" s="125">
        <f>COUNTIFS('S1'!E5:E64,"M")</f>
        <v>26</v>
      </c>
      <c r="E6" s="125">
        <f>COUNTIFS('S1'!E5:E64,"F")</f>
        <v>24</v>
      </c>
      <c r="F6" s="125">
        <f>D6+E6</f>
        <v>50</v>
      </c>
      <c r="G6" s="125">
        <f>COUNTIFS('S1'!E5:E64,"M")-COUNTIFS('S1'!E5:E64,"M",'S1'!G5:G64,"")</f>
        <v>26</v>
      </c>
      <c r="H6" s="125">
        <f>COUNTIFS('S1'!E5:E64,"F")-COUNTIFS('S1'!E5:E64,"F",'S1'!G5:G64,"")</f>
        <v>24</v>
      </c>
      <c r="I6" s="125">
        <f>G6+H6</f>
        <v>50</v>
      </c>
      <c r="J6" s="125">
        <f>COUNTIFS('S1'!E5:E64,"M",'S1'!G5:G64,"&lt;50")</f>
        <v>2</v>
      </c>
      <c r="K6" s="125">
        <f>COUNTIFS('S1'!E5:E64,"F",'S1'!G5:G64,"&lt;50")</f>
        <v>3</v>
      </c>
      <c r="L6" s="125">
        <f>J6+K6</f>
        <v>5</v>
      </c>
      <c r="M6" s="125">
        <f>J6/G6*100</f>
        <v>7.6923076923076925</v>
      </c>
      <c r="N6" s="125">
        <f>K6/H6*100</f>
        <v>12.5</v>
      </c>
      <c r="O6" s="125">
        <f>L6/I6*100</f>
        <v>10</v>
      </c>
      <c r="P6" s="125">
        <f>COUNTIFS('S1'!E5:E64,"M",'S1'!G5:G64,"&gt;=50")</f>
        <v>24</v>
      </c>
      <c r="Q6" s="125">
        <f>COUNTIFS('S1'!E5:E64,"F",'S1'!G5:G64,"&gt;=50")</f>
        <v>21</v>
      </c>
      <c r="R6" s="125">
        <f>P6+Q6</f>
        <v>45</v>
      </c>
      <c r="S6" s="125">
        <f>P6/G6*100</f>
        <v>92.307692307692307</v>
      </c>
      <c r="T6" s="125">
        <f>Q6/H6*100</f>
        <v>87.5</v>
      </c>
      <c r="U6" s="125">
        <f>R6/I6*100</f>
        <v>90</v>
      </c>
      <c r="V6" s="125">
        <f>COUNTIFS('S1'!E5:E64,"M",'S1'!G5:G64,"&gt;=75")</f>
        <v>15</v>
      </c>
      <c r="W6" s="125">
        <f>COUNTIFS('S1'!E5:E64,"F",'S1'!G5:G64,"&gt;=75")</f>
        <v>14</v>
      </c>
      <c r="X6" s="125">
        <f>V6+W6</f>
        <v>29</v>
      </c>
      <c r="Y6" s="125">
        <f>V6/G6*100</f>
        <v>57.692307692307686</v>
      </c>
      <c r="Z6" s="125">
        <f>W6/H6*100</f>
        <v>58.333333333333336</v>
      </c>
      <c r="AA6" s="125">
        <f>X6/I6*100</f>
        <v>57.999999999999993</v>
      </c>
      <c r="AB6" s="125">
        <f>COUNTIFS('S1'!E5:E64,"M",'S1'!G5:G64,"&gt;=85")</f>
        <v>7</v>
      </c>
      <c r="AC6" s="125">
        <f>COUNTIFS('S1'!E5:E64,"F",'S1'!G5:G64,"&gt;=85")</f>
        <v>12</v>
      </c>
      <c r="AD6" s="125">
        <f>AB6+AC6</f>
        <v>19</v>
      </c>
      <c r="AE6" s="125">
        <f>AB6/G6*100</f>
        <v>26.923076923076923</v>
      </c>
      <c r="AF6" s="125">
        <f>AC6/H6*100</f>
        <v>50</v>
      </c>
      <c r="AG6" s="125">
        <f>AD6/I6*100</f>
        <v>38</v>
      </c>
    </row>
    <row r="7" spans="1:79">
      <c r="B7" s="125">
        <v>2</v>
      </c>
      <c r="C7" s="126" t="str">
        <f>'S1'!H4</f>
        <v>English</v>
      </c>
      <c r="D7" s="125">
        <f>D6</f>
        <v>26</v>
      </c>
      <c r="E7" s="125">
        <f>E6</f>
        <v>24</v>
      </c>
      <c r="F7" s="125">
        <f t="shared" ref="F7:F13" si="0">D7+E7</f>
        <v>50</v>
      </c>
      <c r="G7" s="125">
        <f>COUNTIFS('S1'!E5:E64,"M")-COUNTIFS('S1'!E5:E64,"M",'S1'!H5:H64,"")</f>
        <v>26</v>
      </c>
      <c r="H7" s="125">
        <f>COUNTIFS('S1'!E5:E64,"F")-COUNTIFS('S1'!E5:E64,"F",'S1'!H5:H64,"")</f>
        <v>24</v>
      </c>
      <c r="I7" s="125">
        <f t="shared" ref="I7:I13" si="1">G7+H7</f>
        <v>50</v>
      </c>
      <c r="J7" s="125">
        <f>COUNTIFS('S1'!E5:E64,"M",'S1'!H5:H64,"&lt;50")</f>
        <v>1</v>
      </c>
      <c r="K7" s="125">
        <f>COUNTIFS('S1'!E5:E64,"F",'S1'!H5:H64,"&lt;50")</f>
        <v>0</v>
      </c>
      <c r="L7" s="125">
        <f t="shared" ref="L7:L13" si="2">J7+K7</f>
        <v>1</v>
      </c>
      <c r="M7" s="125">
        <f t="shared" ref="M7:M13" si="3">J7/G7*100</f>
        <v>3.8461538461538463</v>
      </c>
      <c r="N7" s="125">
        <f t="shared" ref="N7:N13" si="4">K7/H7*100</f>
        <v>0</v>
      </c>
      <c r="O7" s="125">
        <f t="shared" ref="O7:O14" si="5">L7/I7*100</f>
        <v>2</v>
      </c>
      <c r="P7" s="125">
        <f>COUNTIFS('S1'!E5:E64,"M",'S1'!H5:H64,"&gt;=50")</f>
        <v>25</v>
      </c>
      <c r="Q7" s="125">
        <f>COUNTIFS('S1'!E5:E64,"F",'S1'!H5:H64,"&gt;=50")</f>
        <v>24</v>
      </c>
      <c r="R7" s="125">
        <f t="shared" ref="R7:R13" si="6">P7+Q7</f>
        <v>49</v>
      </c>
      <c r="S7" s="125">
        <f t="shared" ref="S7:S13" si="7">P7/G7*100</f>
        <v>96.15384615384616</v>
      </c>
      <c r="T7" s="125">
        <f t="shared" ref="T7:T13" si="8">Q7/H7*100</f>
        <v>100</v>
      </c>
      <c r="U7" s="125">
        <f t="shared" ref="U7:U14" si="9">R7/I7*100</f>
        <v>98</v>
      </c>
      <c r="V7" s="125">
        <f>COUNTIFS('S1'!E5:E64,"M",'S1'!H5:H64,"&gt;=75")</f>
        <v>17</v>
      </c>
      <c r="W7" s="125">
        <f>COUNTIFS('S1'!E5:E64,"F",'S1'!H5:H64,"&gt;=75")</f>
        <v>17</v>
      </c>
      <c r="X7" s="125">
        <f t="shared" ref="X7:X13" si="10">V7+W7</f>
        <v>34</v>
      </c>
      <c r="Y7" s="125">
        <f t="shared" ref="Y7:Y14" si="11">V7/G7*100</f>
        <v>65.384615384615387</v>
      </c>
      <c r="Z7" s="125">
        <f t="shared" ref="Z7:Z13" si="12">W7/H7*100</f>
        <v>70.833333333333343</v>
      </c>
      <c r="AA7" s="125">
        <f t="shared" ref="AA7:AA14" si="13">X7/I7*100</f>
        <v>68</v>
      </c>
      <c r="AB7" s="125">
        <f>COUNTIFS('S1'!E5:E64,"M",'S1'!H5:H64,"&gt;=85")</f>
        <v>9</v>
      </c>
      <c r="AC7" s="125">
        <f>COUNTIFS('S1'!E5:E64,"F",'S1'!H5:H64,"&gt;=85")</f>
        <v>11</v>
      </c>
      <c r="AD7" s="125">
        <f t="shared" ref="AD7:AD13" si="14">AB7+AC7</f>
        <v>20</v>
      </c>
      <c r="AE7" s="125">
        <f t="shared" ref="AE7:AE13" si="15">AB7/G7*100</f>
        <v>34.615384615384613</v>
      </c>
      <c r="AF7" s="125">
        <f t="shared" ref="AF7:AF13" si="16">AC7/H7*100</f>
        <v>45.833333333333329</v>
      </c>
      <c r="AG7" s="125">
        <f t="shared" ref="AG7:AG14" si="17">AD7/I7*100</f>
        <v>40</v>
      </c>
    </row>
    <row r="8" spans="1:79">
      <c r="B8" s="125">
        <v>3</v>
      </c>
      <c r="C8" s="126" t="str">
        <f>'S1'!I4</f>
        <v>Arabic</v>
      </c>
      <c r="D8" s="125">
        <f>D6</f>
        <v>26</v>
      </c>
      <c r="E8" s="125">
        <f>E6</f>
        <v>24</v>
      </c>
      <c r="F8" s="125">
        <f t="shared" si="0"/>
        <v>50</v>
      </c>
      <c r="G8" s="125">
        <f>COUNTIFS('S1'!E5:E64,"M")-COUNTIFS('S1'!E5:E64,"M",'S1'!I5:I64,"")</f>
        <v>26</v>
      </c>
      <c r="H8" s="125">
        <f>COUNTIFS('S1'!E5:E64,"F")-COUNTIFS('S1'!E5:E64,"F",'S1'!I5:I64,"")</f>
        <v>24</v>
      </c>
      <c r="I8" s="125">
        <f t="shared" si="1"/>
        <v>50</v>
      </c>
      <c r="J8" s="125">
        <f>COUNTIFS('S1'!E5:E64,"M",'S1'!I5:I64,"&lt;50")</f>
        <v>4</v>
      </c>
      <c r="K8" s="125">
        <f>COUNTIFS('S1'!E5:E64,"F",'S1'!I5:I64,"&lt;50")</f>
        <v>1</v>
      </c>
      <c r="L8" s="125">
        <f t="shared" si="2"/>
        <v>5</v>
      </c>
      <c r="M8" s="125">
        <f t="shared" si="3"/>
        <v>15.384615384615385</v>
      </c>
      <c r="N8" s="125">
        <f t="shared" si="4"/>
        <v>4.1666666666666661</v>
      </c>
      <c r="O8" s="125">
        <f t="shared" si="5"/>
        <v>10</v>
      </c>
      <c r="P8" s="125">
        <f>COUNTIFS('S1'!E5:E64,"M",'S1'!I5:I64,"&gt;=50")</f>
        <v>22</v>
      </c>
      <c r="Q8" s="125">
        <f>COUNTIFS('S1'!E5:E64,"F",'S1'!I5:I64,"&gt;=50")</f>
        <v>23</v>
      </c>
      <c r="R8" s="125">
        <f t="shared" si="6"/>
        <v>45</v>
      </c>
      <c r="S8" s="125">
        <f t="shared" si="7"/>
        <v>84.615384615384613</v>
      </c>
      <c r="T8" s="125">
        <f t="shared" si="8"/>
        <v>95.833333333333343</v>
      </c>
      <c r="U8" s="125">
        <f t="shared" si="9"/>
        <v>90</v>
      </c>
      <c r="V8" s="125">
        <f>COUNTIFS('S1'!E5:E64,"M",'S1'!I5:I64,"&gt;=75")</f>
        <v>16</v>
      </c>
      <c r="W8" s="125">
        <f>COUNTIFS('S1'!E5:E64,"F",'S1'!I5:I64,"&gt;=75")</f>
        <v>15</v>
      </c>
      <c r="X8" s="125">
        <f t="shared" si="10"/>
        <v>31</v>
      </c>
      <c r="Y8" s="125">
        <f t="shared" si="11"/>
        <v>61.53846153846154</v>
      </c>
      <c r="Z8" s="125">
        <f t="shared" si="12"/>
        <v>62.5</v>
      </c>
      <c r="AA8" s="125">
        <f t="shared" si="13"/>
        <v>62</v>
      </c>
      <c r="AB8" s="125">
        <f>COUNTIFS('S1'!E5:E64,"M",'S1'!I5:I64,"&gt;=85")</f>
        <v>12</v>
      </c>
      <c r="AC8" s="125">
        <f>COUNTIFS('S1'!E5:E64,"F",'S1'!I5:I64,"&gt;=85")</f>
        <v>12</v>
      </c>
      <c r="AD8" s="125">
        <f t="shared" si="14"/>
        <v>24</v>
      </c>
      <c r="AE8" s="125">
        <f t="shared" si="15"/>
        <v>46.153846153846153</v>
      </c>
      <c r="AF8" s="125">
        <f t="shared" si="16"/>
        <v>50</v>
      </c>
      <c r="AG8" s="125">
        <f t="shared" si="17"/>
        <v>48</v>
      </c>
    </row>
    <row r="9" spans="1:79">
      <c r="B9" s="125">
        <v>4</v>
      </c>
      <c r="C9" s="126" t="str">
        <f>'S1'!J4</f>
        <v>Maths</v>
      </c>
      <c r="D9" s="125">
        <f>D6</f>
        <v>26</v>
      </c>
      <c r="E9" s="125">
        <f>E6</f>
        <v>24</v>
      </c>
      <c r="F9" s="125">
        <f t="shared" si="0"/>
        <v>50</v>
      </c>
      <c r="G9" s="125">
        <f>COUNTIFS('S1'!E5:E64,"M")-COUNTIFS('S1'!E5:E64,"M",'S1'!J5:J64,"")</f>
        <v>26</v>
      </c>
      <c r="H9" s="125">
        <f>COUNTIFS('S1'!E5:E64,"F")-COUNTIFS('S1'!E5:E64,"F",'S1'!J5:J64,"")</f>
        <v>24</v>
      </c>
      <c r="I9" s="125">
        <f t="shared" si="1"/>
        <v>50</v>
      </c>
      <c r="J9" s="125">
        <f>COUNTIFS('S1'!E5:E64,"M",'S1'!J5:J64,"&lt;50")</f>
        <v>1</v>
      </c>
      <c r="K9" s="125">
        <f>COUNTIFS('S1'!E5:E64,"F",'S1'!J5:J64,"&lt;50")</f>
        <v>0</v>
      </c>
      <c r="L9" s="125">
        <f t="shared" si="2"/>
        <v>1</v>
      </c>
      <c r="M9" s="125">
        <f t="shared" si="3"/>
        <v>3.8461538461538463</v>
      </c>
      <c r="N9" s="125">
        <f t="shared" si="4"/>
        <v>0</v>
      </c>
      <c r="O9" s="125">
        <f t="shared" si="5"/>
        <v>2</v>
      </c>
      <c r="P9" s="125">
        <f>COUNTIFS('S1'!E5:E64,"M",'S1'!J5:J64,"&gt;=50")</f>
        <v>25</v>
      </c>
      <c r="Q9" s="125">
        <f>COUNTIFS('S1'!E5:E64,"F",'S1'!J5:J64,"&gt;=50")</f>
        <v>24</v>
      </c>
      <c r="R9" s="125">
        <f t="shared" si="6"/>
        <v>49</v>
      </c>
      <c r="S9" s="125">
        <f t="shared" si="7"/>
        <v>96.15384615384616</v>
      </c>
      <c r="T9" s="125">
        <f t="shared" si="8"/>
        <v>100</v>
      </c>
      <c r="U9" s="125">
        <f t="shared" si="9"/>
        <v>98</v>
      </c>
      <c r="V9" s="125">
        <f>COUNTIFS('S1'!E5:E64,"M",'S1'!J5:J64,"&gt;=75")</f>
        <v>12</v>
      </c>
      <c r="W9" s="125">
        <f>COUNTIFS('S1'!E5:E64,"F",'S1'!J5:J64,"&gt;=75")</f>
        <v>10</v>
      </c>
      <c r="X9" s="125">
        <f t="shared" si="10"/>
        <v>22</v>
      </c>
      <c r="Y9" s="125">
        <f t="shared" si="11"/>
        <v>46.153846153846153</v>
      </c>
      <c r="Z9" s="125">
        <f t="shared" si="12"/>
        <v>41.666666666666671</v>
      </c>
      <c r="AA9" s="125">
        <f t="shared" si="13"/>
        <v>44</v>
      </c>
      <c r="AB9" s="125">
        <f>COUNTIFS('S1'!E5:E64,"M",'S1'!J5:J64,"&gt;=85")</f>
        <v>2</v>
      </c>
      <c r="AC9" s="125">
        <f>COUNTIFS('S1'!E5:E64,"F",'S1'!J5:J64,"&gt;=85")</f>
        <v>6</v>
      </c>
      <c r="AD9" s="125">
        <f t="shared" si="14"/>
        <v>8</v>
      </c>
      <c r="AE9" s="125">
        <f t="shared" si="15"/>
        <v>7.6923076923076925</v>
      </c>
      <c r="AF9" s="125">
        <f t="shared" si="16"/>
        <v>25</v>
      </c>
      <c r="AG9" s="125">
        <f t="shared" si="17"/>
        <v>16</v>
      </c>
    </row>
    <row r="10" spans="1:79">
      <c r="B10" s="125">
        <v>5</v>
      </c>
      <c r="C10" s="126" t="str">
        <f>'S1'!K4</f>
        <v>E.S</v>
      </c>
      <c r="D10" s="125">
        <f>D6</f>
        <v>26</v>
      </c>
      <c r="E10" s="125">
        <f>E6</f>
        <v>24</v>
      </c>
      <c r="F10" s="125">
        <f t="shared" si="0"/>
        <v>50</v>
      </c>
      <c r="G10" s="125">
        <f>COUNTIFS('S1'!E5:E64,"M")-COUNTIFS('S1'!E5:E64,"M",'S1'!K5:K64,"")</f>
        <v>26</v>
      </c>
      <c r="H10" s="125">
        <f>COUNTIFS('S1'!E5:E64,"F")-COUNTIFS('S1'!E5:E64,"F",'S1'!K5:K64,"")</f>
        <v>24</v>
      </c>
      <c r="I10" s="125">
        <f t="shared" si="1"/>
        <v>50</v>
      </c>
      <c r="J10" s="125">
        <f>COUNTIFS('S1'!E5:E64,"M",'S1'!K5:K64,"&lt;50")</f>
        <v>3</v>
      </c>
      <c r="K10" s="125">
        <f>COUNTIFS('S1'!E5:E64,"F",'S1'!K5:K64,"&lt;50")</f>
        <v>1</v>
      </c>
      <c r="L10" s="125">
        <f t="shared" si="2"/>
        <v>4</v>
      </c>
      <c r="M10" s="125">
        <f t="shared" si="3"/>
        <v>11.538461538461538</v>
      </c>
      <c r="N10" s="125">
        <f t="shared" si="4"/>
        <v>4.1666666666666661</v>
      </c>
      <c r="O10" s="125">
        <f t="shared" si="5"/>
        <v>8</v>
      </c>
      <c r="P10" s="125">
        <f>COUNTIFS('S1'!E5:E64,"M",'S1'!K5:K64,"&gt;=50")</f>
        <v>23</v>
      </c>
      <c r="Q10" s="125">
        <f>COUNTIFS('S1'!E5:E64,"F",'S1'!K5:K64,"&gt;=50")</f>
        <v>23</v>
      </c>
      <c r="R10" s="125">
        <f t="shared" si="6"/>
        <v>46</v>
      </c>
      <c r="S10" s="125">
        <f t="shared" si="7"/>
        <v>88.461538461538453</v>
      </c>
      <c r="T10" s="125">
        <f t="shared" si="8"/>
        <v>95.833333333333343</v>
      </c>
      <c r="U10" s="125">
        <f t="shared" si="9"/>
        <v>92</v>
      </c>
      <c r="V10" s="125">
        <f>COUNTIFS('S1'!E5:E64,"M",'S1'!K5:K64,"&gt;=75")</f>
        <v>18</v>
      </c>
      <c r="W10" s="125">
        <f>COUNTIFS('S1'!E5:E64,"F",'S1'!K5:K64,"&gt;=75")</f>
        <v>15</v>
      </c>
      <c r="X10" s="125">
        <f t="shared" si="10"/>
        <v>33</v>
      </c>
      <c r="Y10" s="125">
        <f t="shared" si="11"/>
        <v>69.230769230769226</v>
      </c>
      <c r="Z10" s="125">
        <f t="shared" si="12"/>
        <v>62.5</v>
      </c>
      <c r="AA10" s="125">
        <f t="shared" si="13"/>
        <v>66</v>
      </c>
      <c r="AB10" s="125">
        <f>COUNTIFS('S1'!E5:E64,"M",'S1'!K5:K64,"&gt;=85")</f>
        <v>10</v>
      </c>
      <c r="AC10" s="125">
        <f>COUNTIFS('S1'!E5:E64,"F",'S1'!K5:K64,"&gt;=85")</f>
        <v>9</v>
      </c>
      <c r="AD10" s="125">
        <f t="shared" si="14"/>
        <v>19</v>
      </c>
      <c r="AE10" s="125">
        <f t="shared" si="15"/>
        <v>38.461538461538467</v>
      </c>
      <c r="AF10" s="125">
        <f t="shared" si="16"/>
        <v>37.5</v>
      </c>
      <c r="AG10" s="125">
        <f t="shared" si="17"/>
        <v>38</v>
      </c>
    </row>
    <row r="11" spans="1:79">
      <c r="B11" s="125">
        <v>6</v>
      </c>
      <c r="C11" s="126" t="str">
        <f>'S1'!L4</f>
        <v>Moral Edu</v>
      </c>
      <c r="D11" s="125">
        <f>D6</f>
        <v>26</v>
      </c>
      <c r="E11" s="125">
        <f>E6</f>
        <v>24</v>
      </c>
      <c r="F11" s="125">
        <f t="shared" si="0"/>
        <v>50</v>
      </c>
      <c r="G11" s="125">
        <f>COUNTIFS('S1'!E5:E64,"M")-COUNTIFS('S1'!E5:E64,"M",'S1'!L5:L64,"")</f>
        <v>26</v>
      </c>
      <c r="H11" s="125">
        <f>COUNTIFS('S1'!E5:E64,"F")-COUNTIFS('S1'!E5:E64,"F",'S1'!L5:L64,"")</f>
        <v>24</v>
      </c>
      <c r="I11" s="125">
        <f t="shared" si="1"/>
        <v>50</v>
      </c>
      <c r="J11" s="125">
        <f>COUNTIFS('S1'!E5:E64,"M",'S1'!L5:L64,"&lt;50")</f>
        <v>3</v>
      </c>
      <c r="K11" s="125">
        <f>COUNTIFS('S1'!E5:E64,"F",'S1'!L5:L64,"&lt;50")</f>
        <v>1</v>
      </c>
      <c r="L11" s="125">
        <f t="shared" si="2"/>
        <v>4</v>
      </c>
      <c r="M11" s="125">
        <f t="shared" si="3"/>
        <v>11.538461538461538</v>
      </c>
      <c r="N11" s="125">
        <f t="shared" si="4"/>
        <v>4.1666666666666661</v>
      </c>
      <c r="O11" s="125">
        <f t="shared" si="5"/>
        <v>8</v>
      </c>
      <c r="P11" s="125">
        <f>COUNTIFS('S1'!E5:E64,"M",'S1'!L5:L64,"&gt;=50")</f>
        <v>23</v>
      </c>
      <c r="Q11" s="125">
        <f>COUNTIFS('S1'!E5:E64,"F",'S1'!L5:L64,"&gt;=50")</f>
        <v>23</v>
      </c>
      <c r="R11" s="125">
        <f t="shared" si="6"/>
        <v>46</v>
      </c>
      <c r="S11" s="125">
        <f t="shared" si="7"/>
        <v>88.461538461538453</v>
      </c>
      <c r="T11" s="125">
        <f t="shared" si="8"/>
        <v>95.833333333333343</v>
      </c>
      <c r="U11" s="125">
        <f t="shared" si="9"/>
        <v>92</v>
      </c>
      <c r="V11" s="125">
        <f>COUNTIFS('S1'!E5:E64,"M",'S1'!L5:L64,"&gt;=75")</f>
        <v>6</v>
      </c>
      <c r="W11" s="125">
        <f>COUNTIFS('S1'!E5:E64,"F",'S1'!L5:L64,"&gt;=75")</f>
        <v>13</v>
      </c>
      <c r="X11" s="125">
        <f t="shared" si="10"/>
        <v>19</v>
      </c>
      <c r="Y11" s="125">
        <f t="shared" si="11"/>
        <v>23.076923076923077</v>
      </c>
      <c r="Z11" s="125">
        <f t="shared" si="12"/>
        <v>54.166666666666664</v>
      </c>
      <c r="AA11" s="125">
        <f t="shared" si="13"/>
        <v>38</v>
      </c>
      <c r="AB11" s="125">
        <f>COUNTIFS('S1'!E5:E64,"M",'S1'!L5:L64,"&gt;=85")</f>
        <v>1</v>
      </c>
      <c r="AC11" s="125">
        <f>COUNTIFS('S1'!E5:E64,"F",'S1'!L5:L64,"&gt;=85")</f>
        <v>4</v>
      </c>
      <c r="AD11" s="125">
        <f t="shared" si="14"/>
        <v>5</v>
      </c>
      <c r="AE11" s="125">
        <f t="shared" si="15"/>
        <v>3.8461538461538463</v>
      </c>
      <c r="AF11" s="125">
        <f t="shared" si="16"/>
        <v>16.666666666666664</v>
      </c>
      <c r="AG11" s="125">
        <f t="shared" si="17"/>
        <v>10</v>
      </c>
    </row>
    <row r="12" spans="1:79">
      <c r="B12" s="125">
        <v>7</v>
      </c>
      <c r="C12" s="126" t="str">
        <f>'S1'!M4</f>
        <v>Art</v>
      </c>
      <c r="D12" s="125">
        <f>D6</f>
        <v>26</v>
      </c>
      <c r="E12" s="125">
        <f>E6</f>
        <v>24</v>
      </c>
      <c r="F12" s="125">
        <f t="shared" si="0"/>
        <v>50</v>
      </c>
      <c r="G12" s="125">
        <f>COUNTIFS('S1'!E5:E64,"M")-COUNTIFS('S1'!E5:E64,"M",'S1'!M5:M64,"")</f>
        <v>26</v>
      </c>
      <c r="H12" s="125">
        <f>COUNTIFS('S1'!E5:E64,"F")-COUNTIFS('S1'!E5:E64,"F",'S1'!M5:M64,"")</f>
        <v>24</v>
      </c>
      <c r="I12" s="125">
        <f t="shared" si="1"/>
        <v>50</v>
      </c>
      <c r="J12" s="125">
        <f>COUNTIFS('S1'!E5:E64,"M",'S1'!M5:M64,"&lt;50")</f>
        <v>1</v>
      </c>
      <c r="K12" s="125">
        <f>COUNTIFS('S1'!E5:E64,"F",'S1'!M5:M64,"&lt;50")</f>
        <v>0</v>
      </c>
      <c r="L12" s="125">
        <f t="shared" si="2"/>
        <v>1</v>
      </c>
      <c r="M12" s="125">
        <f t="shared" si="3"/>
        <v>3.8461538461538463</v>
      </c>
      <c r="N12" s="125">
        <f t="shared" si="4"/>
        <v>0</v>
      </c>
      <c r="O12" s="125">
        <f t="shared" si="5"/>
        <v>2</v>
      </c>
      <c r="P12" s="125">
        <f>COUNTIFS('S1'!E5:E64,"M",'S1'!M5:M64,"&gt;=50")</f>
        <v>25</v>
      </c>
      <c r="Q12" s="125">
        <f>COUNTIFS('S1'!E5:E64,"F",'S1'!M5:M64,"&gt;=50")</f>
        <v>24</v>
      </c>
      <c r="R12" s="125">
        <f t="shared" si="6"/>
        <v>49</v>
      </c>
      <c r="S12" s="125">
        <f t="shared" si="7"/>
        <v>96.15384615384616</v>
      </c>
      <c r="T12" s="125">
        <f t="shared" si="8"/>
        <v>100</v>
      </c>
      <c r="U12" s="125">
        <f t="shared" si="9"/>
        <v>98</v>
      </c>
      <c r="V12" s="125">
        <f>COUNTIFS('S1'!E5:E64,"M",'S1'!M5:M64,"&gt;=75")</f>
        <v>20</v>
      </c>
      <c r="W12" s="125">
        <f>COUNTIFS('S1'!E5:E64,"F",'S1'!M5:M64,"&gt;=75")</f>
        <v>20</v>
      </c>
      <c r="X12" s="125">
        <f t="shared" si="10"/>
        <v>40</v>
      </c>
      <c r="Y12" s="125">
        <f t="shared" si="11"/>
        <v>76.923076923076934</v>
      </c>
      <c r="Z12" s="125">
        <f t="shared" si="12"/>
        <v>83.333333333333343</v>
      </c>
      <c r="AA12" s="125">
        <f t="shared" si="13"/>
        <v>80</v>
      </c>
      <c r="AB12" s="125">
        <f>COUNTIFS('S1'!E5:E64,"M",'S1'!M5:M64,"&gt;=85")</f>
        <v>12</v>
      </c>
      <c r="AC12" s="125">
        <f>COUNTIFS('S1'!E5:E64,"F",'S1'!M5:M64,"&gt;=85")</f>
        <v>14</v>
      </c>
      <c r="AD12" s="125">
        <f t="shared" si="14"/>
        <v>26</v>
      </c>
      <c r="AE12" s="125">
        <f t="shared" si="15"/>
        <v>46.153846153846153</v>
      </c>
      <c r="AF12" s="125">
        <f t="shared" si="16"/>
        <v>58.333333333333336</v>
      </c>
      <c r="AG12" s="125">
        <f t="shared" si="17"/>
        <v>52</v>
      </c>
    </row>
    <row r="13" spans="1:79">
      <c r="B13" s="125">
        <v>8</v>
      </c>
      <c r="C13" s="126" t="str">
        <f>'S1'!N4</f>
        <v>HPE</v>
      </c>
      <c r="D13" s="125">
        <f>D6</f>
        <v>26</v>
      </c>
      <c r="E13" s="125">
        <f>E6</f>
        <v>24</v>
      </c>
      <c r="F13" s="125">
        <f t="shared" si="0"/>
        <v>50</v>
      </c>
      <c r="G13" s="125">
        <f>COUNTIFS('S1'!E5:E64,"M")-COUNTIFS('S1'!E5:E64,"M",'S1'!N5:N64,"")</f>
        <v>26</v>
      </c>
      <c r="H13" s="125">
        <f>COUNTIFS('S1'!E5:E64,"F")-COUNTIFS('S1'!E5:E64,"F",'S1'!N5:N64,"")</f>
        <v>24</v>
      </c>
      <c r="I13" s="125">
        <f t="shared" si="1"/>
        <v>50</v>
      </c>
      <c r="J13" s="125">
        <f>COUNTIFS('S1'!E5:E64,"M",'S1'!N5:N64,"&lt;50")</f>
        <v>3</v>
      </c>
      <c r="K13" s="125">
        <f>COUNTIFS('S1'!E5:E64,"F",'S1'!N5:N64,"&lt;50")</f>
        <v>0</v>
      </c>
      <c r="L13" s="125">
        <f t="shared" si="2"/>
        <v>3</v>
      </c>
      <c r="M13" s="125">
        <f t="shared" si="3"/>
        <v>11.538461538461538</v>
      </c>
      <c r="N13" s="125">
        <f t="shared" si="4"/>
        <v>0</v>
      </c>
      <c r="O13" s="125">
        <f t="shared" si="5"/>
        <v>6</v>
      </c>
      <c r="P13" s="125">
        <f>COUNTIFS('S1'!E5:E64,"M",'S1'!N5:N64,"&gt;=50")</f>
        <v>23</v>
      </c>
      <c r="Q13" s="125">
        <f>COUNTIFS('S1'!E5:E64,"F",'S1'!N5:N64,"&gt;=50")</f>
        <v>24</v>
      </c>
      <c r="R13" s="125">
        <f t="shared" si="6"/>
        <v>47</v>
      </c>
      <c r="S13" s="125">
        <f t="shared" si="7"/>
        <v>88.461538461538453</v>
      </c>
      <c r="T13" s="125">
        <f t="shared" si="8"/>
        <v>100</v>
      </c>
      <c r="U13" s="125">
        <f t="shared" si="9"/>
        <v>94</v>
      </c>
      <c r="V13" s="125">
        <f>COUNTIFS('S1'!E5:E64,"M",'S1'!N5:N64,"&gt;=75")</f>
        <v>18</v>
      </c>
      <c r="W13" s="125">
        <f>COUNTIFS('S1'!E5:E64,"F",'S1'!N5:N64,"&gt;=75")</f>
        <v>10</v>
      </c>
      <c r="X13" s="125">
        <f t="shared" si="10"/>
        <v>28</v>
      </c>
      <c r="Y13" s="125">
        <f t="shared" si="11"/>
        <v>69.230769230769226</v>
      </c>
      <c r="Z13" s="125">
        <f t="shared" si="12"/>
        <v>41.666666666666671</v>
      </c>
      <c r="AA13" s="125">
        <f t="shared" si="13"/>
        <v>56.000000000000007</v>
      </c>
      <c r="AB13" s="125">
        <f>COUNTIFS('S1'!E5:E64,"M",'S1'!N5:N64,"&gt;=85")</f>
        <v>11</v>
      </c>
      <c r="AC13" s="125">
        <f>COUNTIFS('S1'!E5:E64,"F",'S1'!N5:N64,"&gt;=85")</f>
        <v>4</v>
      </c>
      <c r="AD13" s="125">
        <f t="shared" si="14"/>
        <v>15</v>
      </c>
      <c r="AE13" s="125">
        <f t="shared" si="15"/>
        <v>42.307692307692307</v>
      </c>
      <c r="AF13" s="125">
        <f t="shared" si="16"/>
        <v>16.666666666666664</v>
      </c>
      <c r="AG13" s="125">
        <f t="shared" si="17"/>
        <v>30</v>
      </c>
    </row>
    <row r="14" spans="1:79" s="127" customFormat="1">
      <c r="A14" s="123"/>
      <c r="B14" s="281" t="s">
        <v>18</v>
      </c>
      <c r="C14" s="282"/>
      <c r="D14" s="125">
        <f>COUNTIFS('S1'!E5:E64,"M")</f>
        <v>26</v>
      </c>
      <c r="E14" s="125">
        <f>COUNTIFS('S1'!E5:E64,"F")</f>
        <v>24</v>
      </c>
      <c r="F14" s="125">
        <f>D14+E14</f>
        <v>50</v>
      </c>
      <c r="G14" s="125">
        <f>COUNTIFS('S1'!E5:E64,"M")-COUNTIFS('S1'!E5:E64,"M",'S1'!U5:U64,"&gt;0")</f>
        <v>26</v>
      </c>
      <c r="H14" s="125">
        <f>COUNTIFS('S1'!E5:E64,"F")-COUNTIFS('S1'!E5:E64,"F",'S1'!U5:U64,"&gt;0")</f>
        <v>24</v>
      </c>
      <c r="I14" s="125">
        <f>G14+H14</f>
        <v>50</v>
      </c>
      <c r="J14" s="125">
        <f>COUNTIFS('S1'!E5:E64,"M",'S1'!Q5:Q64,"&lt;50")-COUNTIFS('S1'!E5:E64,"M",'S1'!Q5:Q64,"&lt;=0")</f>
        <v>1</v>
      </c>
      <c r="K14" s="125">
        <f>COUNTIFS('S1'!E5:E64,"F",'S1'!Q5:Q64,"&lt;50")-COUNTIFS('S1'!E5:E64,"F",'S1'!Q5:Q64,"&lt;=0")</f>
        <v>0</v>
      </c>
      <c r="L14" s="125">
        <f>J14+K14</f>
        <v>1</v>
      </c>
      <c r="M14" s="125">
        <f>K14/G14*100</f>
        <v>0</v>
      </c>
      <c r="N14" s="125">
        <f>K14/H14*100</f>
        <v>0</v>
      </c>
      <c r="O14" s="125">
        <f t="shared" si="5"/>
        <v>2</v>
      </c>
      <c r="P14" s="125">
        <f>COUNTIFS('S1'!E5:E64,"M",'S1'!Q5:Q64,"&gt;=50")</f>
        <v>25</v>
      </c>
      <c r="Q14" s="125">
        <f>COUNTIFS('S1'!E5:E64,"F",'S1'!Q5:Q64,"&gt;=50")</f>
        <v>24</v>
      </c>
      <c r="R14" s="125">
        <f>P14+Q14</f>
        <v>49</v>
      </c>
      <c r="S14" s="125">
        <f>P14/G14*100</f>
        <v>96.15384615384616</v>
      </c>
      <c r="T14" s="125">
        <f>Q14/H14*100</f>
        <v>100</v>
      </c>
      <c r="U14" s="125">
        <f t="shared" si="9"/>
        <v>98</v>
      </c>
      <c r="V14" s="125">
        <f>COUNTIFS('S1'!E5:E64,"M",'S1'!Q5:Q64,"&gt;=75")</f>
        <v>17</v>
      </c>
      <c r="W14" s="125">
        <f>COUNTIFS('S1'!E5:E64,"F",'S1'!Q5:Q64,"&gt;=75")</f>
        <v>14</v>
      </c>
      <c r="X14" s="125">
        <f>V14+W14</f>
        <v>31</v>
      </c>
      <c r="Y14" s="125">
        <f t="shared" si="11"/>
        <v>65.384615384615387</v>
      </c>
      <c r="Z14" s="125">
        <f>W14/H14*100</f>
        <v>58.333333333333336</v>
      </c>
      <c r="AA14" s="125">
        <f t="shared" si="13"/>
        <v>62</v>
      </c>
      <c r="AB14" s="125">
        <f>COUNTIFS('S1'!E5:E64,"M",'S1'!Q5:Q64,"&gt;=85")</f>
        <v>5</v>
      </c>
      <c r="AC14" s="125">
        <f>COUNTIFS('S1'!E5:E64,"F",'S1'!Q5:Q64,"&gt;=85")</f>
        <v>7</v>
      </c>
      <c r="AD14" s="125">
        <f>AB14+AC14</f>
        <v>12</v>
      </c>
      <c r="AE14" s="125">
        <f>AB14/G14*100</f>
        <v>19.230769230769234</v>
      </c>
      <c r="AF14" s="125">
        <f>AC14/H14*100</f>
        <v>29.166666666666668</v>
      </c>
      <c r="AG14" s="125">
        <f t="shared" si="17"/>
        <v>24</v>
      </c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23"/>
      <c r="BK14" s="123"/>
      <c r="BL14" s="123"/>
      <c r="BM14" s="123"/>
      <c r="BN14" s="123"/>
      <c r="BO14" s="123"/>
      <c r="BP14" s="123"/>
      <c r="BQ14" s="123"/>
      <c r="BR14" s="123"/>
      <c r="BS14" s="123"/>
      <c r="BT14" s="123"/>
      <c r="BU14" s="123"/>
      <c r="BV14" s="123"/>
      <c r="BW14" s="123"/>
      <c r="BX14" s="123"/>
      <c r="BY14" s="123"/>
      <c r="BZ14" s="123"/>
      <c r="CA14" s="123"/>
    </row>
    <row r="15" spans="1:79" s="123" customFormat="1"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</row>
    <row r="16" spans="1:79" s="123" customFormat="1">
      <c r="B16" s="107"/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</row>
    <row r="17" spans="1:79" s="67" customFormat="1"/>
    <row r="18" spans="1:79" s="67" customFormat="1">
      <c r="D18" s="67" t="s">
        <v>46</v>
      </c>
    </row>
    <row r="19" spans="1:79" s="67" customFormat="1">
      <c r="D19" s="67" t="s">
        <v>47</v>
      </c>
    </row>
    <row r="20" spans="1:79" s="67" customFormat="1"/>
    <row r="21" spans="1:79" s="67" customFormat="1"/>
    <row r="22" spans="1:79" s="67" customFormat="1"/>
    <row r="23" spans="1:79" s="67" customFormat="1"/>
    <row r="24" spans="1:79" s="67" customFormat="1"/>
    <row r="25" spans="1:79" s="67" customFormat="1"/>
    <row r="26" spans="1:79" s="67" customFormat="1"/>
    <row r="27" spans="1:79" s="67" customFormat="1"/>
    <row r="28" spans="1:79" s="67" customFormat="1"/>
    <row r="29" spans="1:79" s="67" customFormat="1"/>
    <row r="30" spans="1:79" s="128" customFormat="1">
      <c r="A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</row>
    <row r="31" spans="1:79" s="128" customFormat="1">
      <c r="A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</row>
    <row r="32" spans="1:79" s="128" customFormat="1">
      <c r="A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</row>
    <row r="33" spans="1:79" s="128" customFormat="1">
      <c r="A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</row>
    <row r="34" spans="1:79" s="128" customFormat="1">
      <c r="A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</row>
    <row r="35" spans="1:79" s="128" customFormat="1">
      <c r="A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</row>
    <row r="36" spans="1:79" s="128" customFormat="1">
      <c r="A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</row>
    <row r="37" spans="1:79" s="128" customFormat="1">
      <c r="A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</row>
    <row r="38" spans="1:79" s="128" customFormat="1">
      <c r="A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</row>
    <row r="39" spans="1:79" s="128" customFormat="1">
      <c r="A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</row>
    <row r="40" spans="1:79" s="128" customFormat="1">
      <c r="A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</row>
    <row r="41" spans="1:79" s="128" customFormat="1">
      <c r="A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</row>
    <row r="42" spans="1:79" s="128" customFormat="1">
      <c r="A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</row>
    <row r="43" spans="1:79" s="128" customFormat="1">
      <c r="A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</row>
    <row r="44" spans="1:79" s="128" customFormat="1">
      <c r="A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</row>
    <row r="45" spans="1:79" s="128" customFormat="1">
      <c r="A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</row>
    <row r="46" spans="1:79" s="128" customFormat="1">
      <c r="A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</row>
    <row r="47" spans="1:79" s="128" customFormat="1">
      <c r="A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</row>
    <row r="48" spans="1:79" s="128" customFormat="1">
      <c r="A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</row>
    <row r="49" spans="1:79" s="128" customFormat="1">
      <c r="A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</row>
    <row r="50" spans="1:79" s="128" customFormat="1">
      <c r="A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</row>
    <row r="51" spans="1:79" s="128" customFormat="1">
      <c r="A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</row>
    <row r="52" spans="1:79" s="128" customFormat="1">
      <c r="A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</row>
    <row r="53" spans="1:79" s="128" customFormat="1">
      <c r="A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</row>
    <row r="54" spans="1:79" s="128" customFormat="1">
      <c r="A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</row>
    <row r="55" spans="1:79" s="128" customFormat="1">
      <c r="A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</row>
    <row r="56" spans="1:79" s="128" customFormat="1">
      <c r="A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</row>
    <row r="57" spans="1:79" s="128" customFormat="1">
      <c r="A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</row>
    <row r="58" spans="1:79" s="128" customFormat="1">
      <c r="A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</row>
    <row r="59" spans="1:79" s="128" customFormat="1">
      <c r="A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</row>
    <row r="60" spans="1:79" s="128" customFormat="1">
      <c r="A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</row>
    <row r="61" spans="1:79" s="128" customFormat="1">
      <c r="A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7"/>
      <c r="BZ61" s="67"/>
      <c r="CA61" s="67"/>
    </row>
    <row r="62" spans="1:79" s="128" customFormat="1">
      <c r="A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</row>
    <row r="63" spans="1:79" s="128" customFormat="1">
      <c r="A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</row>
    <row r="64" spans="1:79" s="128" customFormat="1">
      <c r="A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</row>
    <row r="65" spans="1:79" s="128" customFormat="1">
      <c r="A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</row>
    <row r="66" spans="1:79" s="128" customFormat="1">
      <c r="A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</row>
    <row r="67" spans="1:79" s="128" customFormat="1">
      <c r="A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</row>
    <row r="68" spans="1:79" s="128" customFormat="1">
      <c r="A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</row>
    <row r="69" spans="1:79" s="128" customFormat="1">
      <c r="A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</row>
    <row r="70" spans="1:79" s="128" customFormat="1">
      <c r="A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</row>
    <row r="71" spans="1:79" s="128" customFormat="1">
      <c r="A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</row>
    <row r="72" spans="1:79" s="128" customFormat="1">
      <c r="A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  <c r="CA72" s="67"/>
    </row>
    <row r="73" spans="1:79" s="128" customFormat="1">
      <c r="A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</row>
    <row r="74" spans="1:79" s="128" customFormat="1">
      <c r="A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</row>
    <row r="75" spans="1:79" s="128" customFormat="1">
      <c r="A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</row>
    <row r="76" spans="1:79" s="128" customFormat="1">
      <c r="A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</row>
    <row r="77" spans="1:79" s="128" customFormat="1">
      <c r="A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</row>
    <row r="78" spans="1:79" s="128" customFormat="1">
      <c r="A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</row>
    <row r="79" spans="1:79" s="128" customFormat="1">
      <c r="A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</row>
    <row r="80" spans="1:79" s="128" customFormat="1">
      <c r="A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</row>
    <row r="81" spans="1:79" s="128" customFormat="1">
      <c r="A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</row>
    <row r="82" spans="1:79" s="128" customFormat="1">
      <c r="A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</row>
    <row r="83" spans="1:79" s="128" customFormat="1">
      <c r="A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</row>
    <row r="84" spans="1:79" s="128" customFormat="1">
      <c r="A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</row>
    <row r="85" spans="1:79" s="128" customFormat="1">
      <c r="A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</row>
    <row r="86" spans="1:79" s="128" customFormat="1">
      <c r="A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</row>
    <row r="87" spans="1:79" s="128" customFormat="1">
      <c r="A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</row>
    <row r="88" spans="1:79" s="128" customFormat="1">
      <c r="A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</row>
    <row r="89" spans="1:79" s="128" customFormat="1">
      <c r="A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</row>
    <row r="90" spans="1:79" s="128" customFormat="1">
      <c r="A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</row>
    <row r="91" spans="1:79" s="128" customFormat="1">
      <c r="A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</row>
    <row r="92" spans="1:79" s="128" customFormat="1">
      <c r="A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</row>
    <row r="93" spans="1:79" s="128" customFormat="1">
      <c r="A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</row>
    <row r="94" spans="1:79" s="128" customFormat="1">
      <c r="A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</row>
    <row r="95" spans="1:79" s="128" customFormat="1">
      <c r="A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</row>
    <row r="96" spans="1:79" s="128" customFormat="1">
      <c r="A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</row>
    <row r="97" spans="1:79" s="128" customFormat="1">
      <c r="A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</row>
    <row r="98" spans="1:79" s="128" customFormat="1">
      <c r="A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</row>
    <row r="99" spans="1:79" s="128" customFormat="1">
      <c r="A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</row>
    <row r="100" spans="1:79" s="128" customFormat="1">
      <c r="A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</row>
    <row r="101" spans="1:79" s="128" customFormat="1">
      <c r="A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</row>
    <row r="102" spans="1:79" s="128" customFormat="1">
      <c r="A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</row>
    <row r="103" spans="1:79" s="128" customFormat="1">
      <c r="A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</row>
    <row r="104" spans="1:79" s="128" customFormat="1">
      <c r="A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</row>
    <row r="105" spans="1:79" s="128" customFormat="1">
      <c r="A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</row>
    <row r="106" spans="1:79" s="128" customFormat="1">
      <c r="A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</row>
    <row r="107" spans="1:79" s="128" customFormat="1">
      <c r="A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</row>
    <row r="108" spans="1:79" s="128" customFormat="1">
      <c r="A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</row>
    <row r="109" spans="1:79" s="128" customFormat="1">
      <c r="A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</row>
    <row r="110" spans="1:79" s="128" customFormat="1">
      <c r="A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</row>
    <row r="111" spans="1:79" s="128" customFormat="1">
      <c r="A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</row>
    <row r="112" spans="1:79" s="128" customFormat="1">
      <c r="A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</row>
    <row r="113" spans="1:79" s="128" customFormat="1">
      <c r="A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</row>
    <row r="114" spans="1:79" s="128" customFormat="1">
      <c r="A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</row>
    <row r="115" spans="1:79" s="128" customFormat="1">
      <c r="A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</row>
    <row r="116" spans="1:79" s="128" customFormat="1">
      <c r="A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</row>
    <row r="117" spans="1:79" s="128" customFormat="1">
      <c r="A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</row>
    <row r="118" spans="1:79" s="128" customFormat="1">
      <c r="A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</row>
    <row r="119" spans="1:79" s="128" customFormat="1">
      <c r="A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</row>
    <row r="120" spans="1:79" s="128" customFormat="1">
      <c r="A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</row>
    <row r="121" spans="1:79" s="128" customFormat="1">
      <c r="A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67"/>
      <c r="BK121" s="67"/>
      <c r="BL121" s="67"/>
      <c r="BM121" s="67"/>
      <c r="BN121" s="67"/>
      <c r="BO121" s="67"/>
      <c r="BP121" s="67"/>
      <c r="BQ121" s="67"/>
      <c r="BR121" s="67"/>
      <c r="BS121" s="67"/>
      <c r="BT121" s="67"/>
      <c r="BU121" s="67"/>
      <c r="BV121" s="67"/>
      <c r="BW121" s="67"/>
      <c r="BX121" s="67"/>
      <c r="BY121" s="67"/>
      <c r="BZ121" s="67"/>
      <c r="CA121" s="67"/>
    </row>
  </sheetData>
  <sheetProtection sheet="1" objects="1" scenarios="1"/>
  <mergeCells count="17">
    <mergeCell ref="G3:I4"/>
    <mergeCell ref="J3:O3"/>
    <mergeCell ref="P3:U3"/>
    <mergeCell ref="B14:C14"/>
    <mergeCell ref="V3:AA3"/>
    <mergeCell ref="B3:B5"/>
    <mergeCell ref="C3:C5"/>
    <mergeCell ref="D3:F4"/>
    <mergeCell ref="AB3:AG3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CA121"/>
  <sheetViews>
    <sheetView showZeros="0" workbookViewId="0">
      <selection activeCell="D2" sqref="D2"/>
    </sheetView>
  </sheetViews>
  <sheetFormatPr defaultColWidth="4.7109375" defaultRowHeight="15.75"/>
  <cols>
    <col min="1" max="1" width="4.7109375" style="67"/>
    <col min="2" max="2" width="4.7109375" style="124"/>
    <col min="3" max="3" width="11.5703125" style="124" customWidth="1"/>
    <col min="4" max="6" width="4.7109375" style="124"/>
    <col min="7" max="7" width="6.140625" style="124" customWidth="1"/>
    <col min="8" max="8" width="5.5703125" style="124" customWidth="1"/>
    <col min="9" max="9" width="5.85546875" style="124" customWidth="1"/>
    <col min="10" max="12" width="4.7109375" style="124"/>
    <col min="13" max="14" width="0" style="124" hidden="1" customWidth="1"/>
    <col min="15" max="18" width="4.7109375" style="124"/>
    <col min="19" max="20" width="0" style="124" hidden="1" customWidth="1"/>
    <col min="21" max="24" width="4.7109375" style="124"/>
    <col min="25" max="26" width="0" style="124" hidden="1" customWidth="1"/>
    <col min="27" max="30" width="4.7109375" style="124"/>
    <col min="31" max="32" width="4.7109375" style="124" hidden="1" customWidth="1"/>
    <col min="33" max="33" width="4.7109375" style="124"/>
    <col min="34" max="79" width="4.7109375" style="67"/>
    <col min="80" max="16384" width="4.7109375" style="124"/>
  </cols>
  <sheetData>
    <row r="1" spans="1:79" s="67" customFormat="1">
      <c r="B1" s="123"/>
      <c r="D1" s="2" t="s">
        <v>87</v>
      </c>
      <c r="E1" s="2"/>
      <c r="F1" s="2"/>
      <c r="G1" s="2"/>
      <c r="H1" s="2"/>
      <c r="M1" s="2" t="s">
        <v>54</v>
      </c>
    </row>
    <row r="2" spans="1:79" s="67" customFormat="1">
      <c r="B2" s="123"/>
      <c r="F2" s="2" t="s">
        <v>22</v>
      </c>
      <c r="H2" s="2" t="s">
        <v>23</v>
      </c>
      <c r="J2" s="2" t="s">
        <v>37</v>
      </c>
    </row>
    <row r="3" spans="1:79">
      <c r="B3" s="280" t="s">
        <v>38</v>
      </c>
      <c r="C3" s="280" t="s">
        <v>4</v>
      </c>
      <c r="D3" s="280" t="s">
        <v>39</v>
      </c>
      <c r="E3" s="280"/>
      <c r="F3" s="280"/>
      <c r="G3" s="280" t="s">
        <v>40</v>
      </c>
      <c r="H3" s="280"/>
      <c r="I3" s="280"/>
      <c r="J3" s="280" t="s">
        <v>41</v>
      </c>
      <c r="K3" s="280"/>
      <c r="L3" s="280"/>
      <c r="M3" s="280"/>
      <c r="N3" s="280"/>
      <c r="O3" s="280"/>
      <c r="P3" s="280" t="s">
        <v>42</v>
      </c>
      <c r="Q3" s="280"/>
      <c r="R3" s="280"/>
      <c r="S3" s="280"/>
      <c r="T3" s="280"/>
      <c r="U3" s="280"/>
      <c r="V3" s="280" t="s">
        <v>43</v>
      </c>
      <c r="W3" s="280"/>
      <c r="X3" s="280"/>
      <c r="Y3" s="280"/>
      <c r="Z3" s="280"/>
      <c r="AA3" s="280"/>
      <c r="AB3" s="280" t="s">
        <v>44</v>
      </c>
      <c r="AC3" s="280"/>
      <c r="AD3" s="280"/>
      <c r="AE3" s="280"/>
      <c r="AF3" s="280"/>
      <c r="AG3" s="280"/>
    </row>
    <row r="4" spans="1:79">
      <c r="B4" s="280"/>
      <c r="C4" s="280"/>
      <c r="D4" s="280"/>
      <c r="E4" s="280"/>
      <c r="F4" s="280"/>
      <c r="G4" s="280"/>
      <c r="H4" s="280"/>
      <c r="I4" s="280"/>
      <c r="J4" s="280" t="s">
        <v>45</v>
      </c>
      <c r="K4" s="280"/>
      <c r="L4" s="280"/>
      <c r="M4" s="280" t="s">
        <v>86</v>
      </c>
      <c r="N4" s="280"/>
      <c r="O4" s="280"/>
      <c r="P4" s="280" t="s">
        <v>45</v>
      </c>
      <c r="Q4" s="280"/>
      <c r="R4" s="280"/>
      <c r="S4" s="280" t="s">
        <v>86</v>
      </c>
      <c r="T4" s="280"/>
      <c r="U4" s="280"/>
      <c r="V4" s="280" t="s">
        <v>45</v>
      </c>
      <c r="W4" s="280"/>
      <c r="X4" s="280"/>
      <c r="Y4" s="280" t="s">
        <v>86</v>
      </c>
      <c r="Z4" s="280"/>
      <c r="AA4" s="280"/>
      <c r="AB4" s="280" t="s">
        <v>45</v>
      </c>
      <c r="AC4" s="280"/>
      <c r="AD4" s="280"/>
      <c r="AE4" s="280" t="s">
        <v>86</v>
      </c>
      <c r="AF4" s="280"/>
      <c r="AG4" s="280"/>
    </row>
    <row r="5" spans="1:79">
      <c r="B5" s="280"/>
      <c r="C5" s="280"/>
      <c r="D5" s="125" t="s">
        <v>13</v>
      </c>
      <c r="E5" s="125" t="s">
        <v>14</v>
      </c>
      <c r="F5" s="125" t="s">
        <v>15</v>
      </c>
      <c r="G5" s="125" t="s">
        <v>13</v>
      </c>
      <c r="H5" s="125" t="s">
        <v>14</v>
      </c>
      <c r="I5" s="125" t="s">
        <v>15</v>
      </c>
      <c r="J5" s="125" t="s">
        <v>13</v>
      </c>
      <c r="K5" s="125" t="s">
        <v>14</v>
      </c>
      <c r="L5" s="125" t="s">
        <v>15</v>
      </c>
      <c r="M5" s="125" t="s">
        <v>13</v>
      </c>
      <c r="N5" s="125" t="s">
        <v>14</v>
      </c>
      <c r="O5" s="125" t="s">
        <v>15</v>
      </c>
      <c r="P5" s="125" t="s">
        <v>13</v>
      </c>
      <c r="Q5" s="125" t="s">
        <v>14</v>
      </c>
      <c r="R5" s="125" t="s">
        <v>15</v>
      </c>
      <c r="S5" s="125" t="s">
        <v>13</v>
      </c>
      <c r="T5" s="125" t="s">
        <v>14</v>
      </c>
      <c r="U5" s="125" t="s">
        <v>15</v>
      </c>
      <c r="V5" s="125" t="s">
        <v>13</v>
      </c>
      <c r="W5" s="125" t="s">
        <v>14</v>
      </c>
      <c r="X5" s="125" t="s">
        <v>15</v>
      </c>
      <c r="Y5" s="125" t="s">
        <v>13</v>
      </c>
      <c r="Z5" s="125" t="s">
        <v>14</v>
      </c>
      <c r="AA5" s="125" t="s">
        <v>15</v>
      </c>
      <c r="AB5" s="125" t="s">
        <v>13</v>
      </c>
      <c r="AC5" s="125" t="s">
        <v>14</v>
      </c>
      <c r="AD5" s="125" t="s">
        <v>15</v>
      </c>
      <c r="AE5" s="125" t="s">
        <v>13</v>
      </c>
      <c r="AF5" s="125" t="s">
        <v>14</v>
      </c>
      <c r="AG5" s="125" t="s">
        <v>15</v>
      </c>
    </row>
    <row r="6" spans="1:79">
      <c r="B6" s="125">
        <v>1</v>
      </c>
      <c r="C6" s="126" t="str">
        <f>'S1'!G4</f>
        <v>Amharic</v>
      </c>
      <c r="D6" s="125">
        <f>COUNTIFS('S2'!E5:E64,"M")</f>
        <v>26</v>
      </c>
      <c r="E6" s="125">
        <f>COUNTIFS('S2'!E5:E64,"F")</f>
        <v>24</v>
      </c>
      <c r="F6" s="125">
        <f>D6+E6</f>
        <v>50</v>
      </c>
      <c r="G6" s="125">
        <f>COUNTIFS('S2'!E5:E64,"M")-COUNTIFS('S2'!E5:E64,"M",'S2'!G5:G64,"")</f>
        <v>26</v>
      </c>
      <c r="H6" s="125">
        <f>COUNTIFS('S2'!E5:E64,"F")-COUNTIFS('S2'!E5:E64,"F",'S2'!G5:G64,"")</f>
        <v>24</v>
      </c>
      <c r="I6" s="125">
        <f>G6+H6</f>
        <v>50</v>
      </c>
      <c r="J6" s="125">
        <f>COUNTIFS('S2'!E5:E64,"M",'S2'!G5:G64,"&lt;50")</f>
        <v>5</v>
      </c>
      <c r="K6" s="125">
        <f>COUNTIFS('S2'!E5:E64,"F",'S2'!G5:G64,"&lt;50")</f>
        <v>6</v>
      </c>
      <c r="L6" s="125">
        <f>J6+K6</f>
        <v>11</v>
      </c>
      <c r="M6" s="125">
        <f>J6/G6*100</f>
        <v>19.230769230769234</v>
      </c>
      <c r="N6" s="125">
        <f>K6/H6*100</f>
        <v>25</v>
      </c>
      <c r="O6" s="125">
        <f>L6/I6*100</f>
        <v>22</v>
      </c>
      <c r="P6" s="125">
        <f>COUNTIFS('S2'!E5:E64,"M",'S2'!G5:G64,"&gt;=50")</f>
        <v>21</v>
      </c>
      <c r="Q6" s="125">
        <f>COUNTIFS('S2'!E5:E64,"F",'S2'!G5:G64,"&gt;=50")</f>
        <v>18</v>
      </c>
      <c r="R6" s="125">
        <f>P6+Q6</f>
        <v>39</v>
      </c>
      <c r="S6" s="125">
        <f>P6/G6*100</f>
        <v>80.769230769230774</v>
      </c>
      <c r="T6" s="125">
        <f>Q6/H6*100</f>
        <v>75</v>
      </c>
      <c r="U6" s="125">
        <f>R6/I6*100</f>
        <v>78</v>
      </c>
      <c r="V6" s="125">
        <f>COUNTIFS('S2'!E5:E64,"M",'S2'!G5:G64,"&gt;=75")</f>
        <v>9</v>
      </c>
      <c r="W6" s="125">
        <f>COUNTIFS('S2'!E5:E64,"F",'S2'!G5:G64,"&gt;=75")</f>
        <v>11</v>
      </c>
      <c r="X6" s="125">
        <f>V6+W6</f>
        <v>20</v>
      </c>
      <c r="Y6" s="125">
        <f>V6/G6*100</f>
        <v>34.615384615384613</v>
      </c>
      <c r="Z6" s="125">
        <f>W6/H6*100</f>
        <v>45.833333333333329</v>
      </c>
      <c r="AA6" s="125">
        <f>X6/I6*100</f>
        <v>40</v>
      </c>
      <c r="AB6" s="125">
        <f>COUNTIFS('S2'!E5:E64,"M",'S2'!G5:G64,"&gt;=85")</f>
        <v>4</v>
      </c>
      <c r="AC6" s="125">
        <f>COUNTIFS('S2'!E5:E64,"F",'S2'!G5:G64,"&gt;=85")</f>
        <v>8</v>
      </c>
      <c r="AD6" s="125">
        <f>AB6+AC6</f>
        <v>12</v>
      </c>
      <c r="AE6" s="125">
        <f>AB6/G6*100</f>
        <v>15.384615384615385</v>
      </c>
      <c r="AF6" s="125">
        <f>AC6/H6*100</f>
        <v>33.333333333333329</v>
      </c>
      <c r="AG6" s="125">
        <f>AD6/I6*100</f>
        <v>24</v>
      </c>
    </row>
    <row r="7" spans="1:79">
      <c r="B7" s="125">
        <v>2</v>
      </c>
      <c r="C7" s="126" t="str">
        <f>'S1'!H4</f>
        <v>English</v>
      </c>
      <c r="D7" s="125">
        <f>D6</f>
        <v>26</v>
      </c>
      <c r="E7" s="125">
        <f>E6</f>
        <v>24</v>
      </c>
      <c r="F7" s="125">
        <f t="shared" ref="F7:F13" si="0">D7+E7</f>
        <v>50</v>
      </c>
      <c r="G7" s="125">
        <f>COUNTIFS('S2'!E5:E64,"M")-COUNTIFS('S2'!E5:E64,"M",'S2'!H5:H64,"")</f>
        <v>26</v>
      </c>
      <c r="H7" s="125">
        <f>COUNTIFS('S2'!E5:E64,"F")-COUNTIFS('S2'!E5:E64,"F",'S2'!H5:H64,"")</f>
        <v>24</v>
      </c>
      <c r="I7" s="125">
        <f t="shared" ref="I7:I13" si="1">G7+H7</f>
        <v>50</v>
      </c>
      <c r="J7" s="125">
        <f>COUNTIFS('S2'!E5:E64,"M",'S2'!H5:H64,"&lt;50")</f>
        <v>1</v>
      </c>
      <c r="K7" s="125">
        <f>COUNTIFS('S2'!E5:E64,"F",'S2'!H5:H64,"&lt;50")</f>
        <v>0</v>
      </c>
      <c r="L7" s="125">
        <f t="shared" ref="L7:L13" si="2">J7+K7</f>
        <v>1</v>
      </c>
      <c r="M7" s="125">
        <f t="shared" ref="M7:O14" si="3">J7/G7*100</f>
        <v>3.8461538461538463</v>
      </c>
      <c r="N7" s="125">
        <f t="shared" si="3"/>
        <v>0</v>
      </c>
      <c r="O7" s="125">
        <f t="shared" si="3"/>
        <v>2</v>
      </c>
      <c r="P7" s="125">
        <f>COUNTIFS('S2'!E5:E64,"M",'S2'!H5:H64,"&gt;=50")</f>
        <v>25</v>
      </c>
      <c r="Q7" s="125">
        <f>COUNTIFS('S2'!E5:E64,"F",'S2'!H5:H64,"&gt;=50")</f>
        <v>24</v>
      </c>
      <c r="R7" s="125">
        <f t="shared" ref="R7:R13" si="4">P7+Q7</f>
        <v>49</v>
      </c>
      <c r="S7" s="125">
        <f t="shared" ref="S7:T13" si="5">P7/G7*100</f>
        <v>96.15384615384616</v>
      </c>
      <c r="T7" s="125">
        <f t="shared" si="5"/>
        <v>100</v>
      </c>
      <c r="U7" s="125">
        <f t="shared" ref="U7:U14" si="6">R7/I7*100</f>
        <v>98</v>
      </c>
      <c r="V7" s="125">
        <f>COUNTIFS('S2'!E5:E64,"M",'S2'!H5:H64,"&gt;=75")</f>
        <v>9</v>
      </c>
      <c r="W7" s="125">
        <f>COUNTIFS('S2'!E5:E64,"F",'S2'!H5:H64,"&gt;=75")</f>
        <v>9</v>
      </c>
      <c r="X7" s="125">
        <f t="shared" ref="X7:X13" si="7">V7+W7</f>
        <v>18</v>
      </c>
      <c r="Y7" s="125">
        <f t="shared" ref="Y7:Y14" si="8">V7/G7*100</f>
        <v>34.615384615384613</v>
      </c>
      <c r="Z7" s="125">
        <f t="shared" ref="Z7:AA14" si="9">W7/H7*100</f>
        <v>37.5</v>
      </c>
      <c r="AA7" s="125">
        <f t="shared" si="9"/>
        <v>36</v>
      </c>
      <c r="AB7" s="125">
        <f>COUNTIFS('S2'!E5:E64,"M",'S2'!H5:H64,"&gt;=85")</f>
        <v>1</v>
      </c>
      <c r="AC7" s="125">
        <f>COUNTIFS('S2'!E5:E64,"F",'S2'!H5:H64,"&gt;=85")</f>
        <v>8</v>
      </c>
      <c r="AD7" s="125">
        <f t="shared" ref="AD7:AD13" si="10">AB7+AC7</f>
        <v>9</v>
      </c>
      <c r="AE7" s="125">
        <f t="shared" ref="AE7:AG14" si="11">AB7/G7*100</f>
        <v>3.8461538461538463</v>
      </c>
      <c r="AF7" s="125">
        <f t="shared" si="11"/>
        <v>33.333333333333329</v>
      </c>
      <c r="AG7" s="125">
        <f t="shared" si="11"/>
        <v>18</v>
      </c>
    </row>
    <row r="8" spans="1:79">
      <c r="B8" s="125">
        <v>3</v>
      </c>
      <c r="C8" s="126" t="str">
        <f>'S1'!I4</f>
        <v>Arabic</v>
      </c>
      <c r="D8" s="125">
        <f>D6</f>
        <v>26</v>
      </c>
      <c r="E8" s="125">
        <f>E6</f>
        <v>24</v>
      </c>
      <c r="F8" s="125">
        <f t="shared" si="0"/>
        <v>50</v>
      </c>
      <c r="G8" s="125">
        <f>COUNTIFS('S2'!E5:E64,"M")-COUNTIFS('S2'!E5:E64,"M",'S2'!I5:I64,"")</f>
        <v>26</v>
      </c>
      <c r="H8" s="125">
        <f>COUNTIFS('S2'!E5:E64,"F")-COUNTIFS('S2'!E5:E64,"F",'S2'!I5:I64,"")</f>
        <v>24</v>
      </c>
      <c r="I8" s="125">
        <f t="shared" si="1"/>
        <v>50</v>
      </c>
      <c r="J8" s="125">
        <f>COUNTIFS('S2'!E5:E64,"M",'S2'!I5:I64,"&lt;50")</f>
        <v>2</v>
      </c>
      <c r="K8" s="125">
        <f>COUNTIFS('S2'!E5:E64,"F",'S2'!I5:I64,"&lt;50")</f>
        <v>0</v>
      </c>
      <c r="L8" s="125">
        <f t="shared" si="2"/>
        <v>2</v>
      </c>
      <c r="M8" s="125">
        <f t="shared" si="3"/>
        <v>7.6923076923076925</v>
      </c>
      <c r="N8" s="125">
        <f t="shared" si="3"/>
        <v>0</v>
      </c>
      <c r="O8" s="125">
        <f t="shared" si="3"/>
        <v>4</v>
      </c>
      <c r="P8" s="125">
        <f>COUNTIFS('S2'!E5:E64,"M",'S2'!I5:I64,"&gt;=50")</f>
        <v>24</v>
      </c>
      <c r="Q8" s="125">
        <f>COUNTIFS('S2'!E5:E64,"F",'S2'!I5:I64,"&gt;=50")</f>
        <v>24</v>
      </c>
      <c r="R8" s="125">
        <f t="shared" si="4"/>
        <v>48</v>
      </c>
      <c r="S8" s="125">
        <f t="shared" si="5"/>
        <v>92.307692307692307</v>
      </c>
      <c r="T8" s="125">
        <f t="shared" si="5"/>
        <v>100</v>
      </c>
      <c r="U8" s="125">
        <f t="shared" si="6"/>
        <v>96</v>
      </c>
      <c r="V8" s="125">
        <f>COUNTIFS('S2'!E5:E64,"M",'S2'!I5:I64,"&gt;=75")</f>
        <v>9</v>
      </c>
      <c r="W8" s="125">
        <f>COUNTIFS('S2'!E5:E64,"F",'S2'!I5:I64,"&gt;=75")</f>
        <v>12</v>
      </c>
      <c r="X8" s="125">
        <f t="shared" si="7"/>
        <v>21</v>
      </c>
      <c r="Y8" s="125">
        <f t="shared" si="8"/>
        <v>34.615384615384613</v>
      </c>
      <c r="Z8" s="125">
        <f t="shared" si="9"/>
        <v>50</v>
      </c>
      <c r="AA8" s="125">
        <f t="shared" si="9"/>
        <v>42</v>
      </c>
      <c r="AB8" s="125">
        <f>COUNTIFS('S2'!E5:E64,"M",'S2'!I5:I64,"&gt;=85")</f>
        <v>3</v>
      </c>
      <c r="AC8" s="125">
        <f>COUNTIFS('S2'!E5:E64,"F",'S2'!I5:I64,"&gt;=85")</f>
        <v>9</v>
      </c>
      <c r="AD8" s="125">
        <f t="shared" si="10"/>
        <v>12</v>
      </c>
      <c r="AE8" s="125">
        <f t="shared" si="11"/>
        <v>11.538461538461538</v>
      </c>
      <c r="AF8" s="125">
        <f t="shared" si="11"/>
        <v>37.5</v>
      </c>
      <c r="AG8" s="125">
        <f t="shared" si="11"/>
        <v>24</v>
      </c>
    </row>
    <row r="9" spans="1:79">
      <c r="B9" s="125">
        <v>4</v>
      </c>
      <c r="C9" s="126" t="str">
        <f>'S1'!J4</f>
        <v>Maths</v>
      </c>
      <c r="D9" s="125">
        <f>D6</f>
        <v>26</v>
      </c>
      <c r="E9" s="125">
        <f>E6</f>
        <v>24</v>
      </c>
      <c r="F9" s="125">
        <f t="shared" si="0"/>
        <v>50</v>
      </c>
      <c r="G9" s="125">
        <f>COUNTIFS('S2'!E5:E64,"M")-COUNTIFS('S2'!E5:E64,"M",'S2'!J5:J64,"")</f>
        <v>26</v>
      </c>
      <c r="H9" s="125">
        <f>COUNTIFS('S2'!E5:E64,"F")-COUNTIFS('S2'!E5:E64,"F",'S2'!J5:J64,"")</f>
        <v>24</v>
      </c>
      <c r="I9" s="125">
        <f t="shared" si="1"/>
        <v>50</v>
      </c>
      <c r="J9" s="125">
        <f>COUNTIFS('S2'!E5:E64,"M",'S2'!J5:J64,"&lt;50")</f>
        <v>2</v>
      </c>
      <c r="K9" s="125">
        <f>COUNTIFS('S2'!E5:E64,"F",'S2'!J5:J64,"&lt;50")</f>
        <v>4</v>
      </c>
      <c r="L9" s="125">
        <f t="shared" si="2"/>
        <v>6</v>
      </c>
      <c r="M9" s="125">
        <f t="shared" si="3"/>
        <v>7.6923076923076925</v>
      </c>
      <c r="N9" s="125">
        <f t="shared" si="3"/>
        <v>16.666666666666664</v>
      </c>
      <c r="O9" s="125">
        <f t="shared" si="3"/>
        <v>12</v>
      </c>
      <c r="P9" s="125">
        <f>COUNTIFS('S2'!E5:E64,"M",'S2'!J5:J64,"&gt;=50")</f>
        <v>24</v>
      </c>
      <c r="Q9" s="125">
        <f>COUNTIFS('S2'!E5:E64,"F",'S2'!J5:J64,"&gt;=50")</f>
        <v>20</v>
      </c>
      <c r="R9" s="125">
        <f t="shared" si="4"/>
        <v>44</v>
      </c>
      <c r="S9" s="125">
        <f t="shared" si="5"/>
        <v>92.307692307692307</v>
      </c>
      <c r="T9" s="125">
        <f t="shared" si="5"/>
        <v>83.333333333333343</v>
      </c>
      <c r="U9" s="125">
        <f t="shared" si="6"/>
        <v>88</v>
      </c>
      <c r="V9" s="125">
        <f>COUNTIFS('S2'!E5:E64,"M",'S2'!J5:J64,"&gt;=75")</f>
        <v>1</v>
      </c>
      <c r="W9" s="125">
        <f>COUNTIFS('S2'!E5:E64,"F",'S2'!J5:J64,"&gt;=75")</f>
        <v>7</v>
      </c>
      <c r="X9" s="125">
        <f t="shared" si="7"/>
        <v>8</v>
      </c>
      <c r="Y9" s="125">
        <f t="shared" si="8"/>
        <v>3.8461538461538463</v>
      </c>
      <c r="Z9" s="125">
        <f t="shared" si="9"/>
        <v>29.166666666666668</v>
      </c>
      <c r="AA9" s="125">
        <f t="shared" si="9"/>
        <v>16</v>
      </c>
      <c r="AB9" s="125">
        <f>COUNTIFS('S2'!E5:E64,"M",'S2'!J5:J64,"&gt;=85")</f>
        <v>1</v>
      </c>
      <c r="AC9" s="125">
        <f>COUNTIFS('S2'!E5:E64,"F",'S2'!J5:J64,"&gt;=85")</f>
        <v>5</v>
      </c>
      <c r="AD9" s="125">
        <f t="shared" si="10"/>
        <v>6</v>
      </c>
      <c r="AE9" s="125">
        <f t="shared" si="11"/>
        <v>3.8461538461538463</v>
      </c>
      <c r="AF9" s="125">
        <f t="shared" si="11"/>
        <v>20.833333333333336</v>
      </c>
      <c r="AG9" s="125">
        <f t="shared" si="11"/>
        <v>12</v>
      </c>
    </row>
    <row r="10" spans="1:79">
      <c r="B10" s="125">
        <v>5</v>
      </c>
      <c r="C10" s="126" t="str">
        <f>'S1'!K4</f>
        <v>E.S</v>
      </c>
      <c r="D10" s="125">
        <f>D6</f>
        <v>26</v>
      </c>
      <c r="E10" s="125">
        <f>E6</f>
        <v>24</v>
      </c>
      <c r="F10" s="125">
        <f t="shared" si="0"/>
        <v>50</v>
      </c>
      <c r="G10" s="125">
        <f>COUNTIFS('S2'!E5:E64,"M")-COUNTIFS('S2'!E5:E64,"M",'S2'!K5:K64,"")</f>
        <v>26</v>
      </c>
      <c r="H10" s="125">
        <f>COUNTIFS('S2'!E5:E64,"F")-COUNTIFS('S2'!E5:E64,"F",'S2'!K5:K64,"")</f>
        <v>24</v>
      </c>
      <c r="I10" s="125">
        <f t="shared" si="1"/>
        <v>50</v>
      </c>
      <c r="J10" s="125">
        <f>COUNTIFS('S2'!E5:E64,"M",'S2'!K5:K64,"&lt;50")</f>
        <v>2</v>
      </c>
      <c r="K10" s="125">
        <f>COUNTIFS('S2'!E5:E64,"F",'S2'!K5:K64,"&lt;50")</f>
        <v>0</v>
      </c>
      <c r="L10" s="125">
        <f t="shared" si="2"/>
        <v>2</v>
      </c>
      <c r="M10" s="125">
        <f t="shared" si="3"/>
        <v>7.6923076923076925</v>
      </c>
      <c r="N10" s="125">
        <f t="shared" si="3"/>
        <v>0</v>
      </c>
      <c r="O10" s="125">
        <f t="shared" si="3"/>
        <v>4</v>
      </c>
      <c r="P10" s="125">
        <f>COUNTIFS('S2'!E5:E64,"M",'S2'!K5:K64,"&gt;=50")</f>
        <v>24</v>
      </c>
      <c r="Q10" s="125">
        <f>COUNTIFS('S2'!E5:E64,"F",'S2'!K5:K64,"&gt;=50")</f>
        <v>24</v>
      </c>
      <c r="R10" s="125">
        <f t="shared" si="4"/>
        <v>48</v>
      </c>
      <c r="S10" s="125">
        <f t="shared" si="5"/>
        <v>92.307692307692307</v>
      </c>
      <c r="T10" s="125">
        <f t="shared" si="5"/>
        <v>100</v>
      </c>
      <c r="U10" s="125">
        <f t="shared" si="6"/>
        <v>96</v>
      </c>
      <c r="V10" s="125">
        <f>COUNTIFS('S2'!E5:E64,"M",'S2'!K5:K64,"&gt;=75")</f>
        <v>17</v>
      </c>
      <c r="W10" s="125">
        <f>COUNTIFS('S2'!E5:E64,"F",'S2'!K5:K64,"&gt;=75")</f>
        <v>15</v>
      </c>
      <c r="X10" s="125">
        <f t="shared" si="7"/>
        <v>32</v>
      </c>
      <c r="Y10" s="125">
        <f t="shared" si="8"/>
        <v>65.384615384615387</v>
      </c>
      <c r="Z10" s="125">
        <f t="shared" si="9"/>
        <v>62.5</v>
      </c>
      <c r="AA10" s="125">
        <f t="shared" si="9"/>
        <v>64</v>
      </c>
      <c r="AB10" s="125">
        <f>COUNTIFS('S2'!E5:E64,"M",'S2'!K5:K64,"&gt;=85")</f>
        <v>5</v>
      </c>
      <c r="AC10" s="125">
        <f>COUNTIFS('S2'!E5:E64,"F",'S2'!K5:K64,"&gt;=85")</f>
        <v>10</v>
      </c>
      <c r="AD10" s="125">
        <f t="shared" si="10"/>
        <v>15</v>
      </c>
      <c r="AE10" s="125">
        <f t="shared" si="11"/>
        <v>19.230769230769234</v>
      </c>
      <c r="AF10" s="125">
        <f t="shared" si="11"/>
        <v>41.666666666666671</v>
      </c>
      <c r="AG10" s="125">
        <f t="shared" si="11"/>
        <v>30</v>
      </c>
    </row>
    <row r="11" spans="1:79">
      <c r="B11" s="125">
        <v>6</v>
      </c>
      <c r="C11" s="126" t="str">
        <f>'S1'!L4</f>
        <v>Moral Edu</v>
      </c>
      <c r="D11" s="125">
        <f>D6</f>
        <v>26</v>
      </c>
      <c r="E11" s="125">
        <f>E6</f>
        <v>24</v>
      </c>
      <c r="F11" s="125">
        <f t="shared" si="0"/>
        <v>50</v>
      </c>
      <c r="G11" s="125">
        <f>COUNTIFS('S2'!E5:E64,"M")-COUNTIFS('S2'!E5:E64,"M",'S2'!L5:L64,"")</f>
        <v>26</v>
      </c>
      <c r="H11" s="125">
        <f>COUNTIFS('S2'!E5:E64,"F")-COUNTIFS('S2'!E5:E64,"F",'S2'!L5:L64,"")</f>
        <v>24</v>
      </c>
      <c r="I11" s="125">
        <f t="shared" si="1"/>
        <v>50</v>
      </c>
      <c r="J11" s="125">
        <f>COUNTIFS('S2'!E5:E64,"M",'S2'!L5:L64,"&lt;50")</f>
        <v>2</v>
      </c>
      <c r="K11" s="125">
        <f>COUNTIFS('S2'!E5:E64,"F",'S2'!L5:L64,"&lt;50")</f>
        <v>0</v>
      </c>
      <c r="L11" s="125">
        <f t="shared" si="2"/>
        <v>2</v>
      </c>
      <c r="M11" s="125">
        <f t="shared" si="3"/>
        <v>7.6923076923076925</v>
      </c>
      <c r="N11" s="125">
        <f t="shared" si="3"/>
        <v>0</v>
      </c>
      <c r="O11" s="125">
        <f t="shared" si="3"/>
        <v>4</v>
      </c>
      <c r="P11" s="125">
        <f>COUNTIFS('S2'!E5:E64,"M",'S2'!L5:L64,"&gt;=50")</f>
        <v>24</v>
      </c>
      <c r="Q11" s="125">
        <f>COUNTIFS('S2'!E5:E64,"F",'S2'!L5:L64,"&gt;=50")</f>
        <v>24</v>
      </c>
      <c r="R11" s="125">
        <f t="shared" si="4"/>
        <v>48</v>
      </c>
      <c r="S11" s="125">
        <f t="shared" si="5"/>
        <v>92.307692307692307</v>
      </c>
      <c r="T11" s="125">
        <f t="shared" si="5"/>
        <v>100</v>
      </c>
      <c r="U11" s="125">
        <f t="shared" si="6"/>
        <v>96</v>
      </c>
      <c r="V11" s="125">
        <f>COUNTIFS('S2'!E5:E64,"M",'S2'!L5:L64,"&gt;=75")</f>
        <v>5</v>
      </c>
      <c r="W11" s="125">
        <f>COUNTIFS('S2'!E5:E64,"F",'S2'!L5:L64,"&gt;=75")</f>
        <v>9</v>
      </c>
      <c r="X11" s="125">
        <f t="shared" si="7"/>
        <v>14</v>
      </c>
      <c r="Y11" s="125">
        <f t="shared" si="8"/>
        <v>19.230769230769234</v>
      </c>
      <c r="Z11" s="125">
        <f t="shared" si="9"/>
        <v>37.5</v>
      </c>
      <c r="AA11" s="125">
        <f t="shared" si="9"/>
        <v>28.000000000000004</v>
      </c>
      <c r="AB11" s="125">
        <f>COUNTIFS('S2'!E5:E64,"M",'S2'!L5:L64,"&gt;=85")</f>
        <v>3</v>
      </c>
      <c r="AC11" s="125">
        <f>COUNTIFS('S2'!E5:E64,"F",'S2'!L5:L64,"&gt;=85")</f>
        <v>5</v>
      </c>
      <c r="AD11" s="125">
        <f t="shared" si="10"/>
        <v>8</v>
      </c>
      <c r="AE11" s="125">
        <f t="shared" si="11"/>
        <v>11.538461538461538</v>
      </c>
      <c r="AF11" s="125">
        <f t="shared" si="11"/>
        <v>20.833333333333336</v>
      </c>
      <c r="AG11" s="125">
        <f t="shared" si="11"/>
        <v>16</v>
      </c>
    </row>
    <row r="12" spans="1:79">
      <c r="B12" s="125">
        <v>7</v>
      </c>
      <c r="C12" s="126" t="str">
        <f>'S1'!M4</f>
        <v>Art</v>
      </c>
      <c r="D12" s="125">
        <f>D6</f>
        <v>26</v>
      </c>
      <c r="E12" s="125">
        <f>E6</f>
        <v>24</v>
      </c>
      <c r="F12" s="125">
        <f t="shared" si="0"/>
        <v>50</v>
      </c>
      <c r="G12" s="125">
        <f>COUNTIFS('S2'!E5:E64,"M")-COUNTIFS('S2'!E5:E64,"M",'S2'!M5:M64,"")</f>
        <v>26</v>
      </c>
      <c r="H12" s="125">
        <f>COUNTIFS('S2'!E5:E64,"F")-COUNTIFS('S2'!E5:E64,"F",'S2'!M5:M64,"")</f>
        <v>24</v>
      </c>
      <c r="I12" s="125">
        <f t="shared" si="1"/>
        <v>50</v>
      </c>
      <c r="J12" s="125">
        <f>COUNTIFS('S2'!E5:E64,"M",'S2'!M5:M64,"&lt;50")</f>
        <v>3</v>
      </c>
      <c r="K12" s="125">
        <f>COUNTIFS('S2'!E5:E64,"F",'S2'!M5:M64,"&lt;50")</f>
        <v>0</v>
      </c>
      <c r="L12" s="125">
        <f t="shared" si="2"/>
        <v>3</v>
      </c>
      <c r="M12" s="125">
        <f t="shared" si="3"/>
        <v>11.538461538461538</v>
      </c>
      <c r="N12" s="125">
        <f t="shared" si="3"/>
        <v>0</v>
      </c>
      <c r="O12" s="125">
        <f t="shared" si="3"/>
        <v>6</v>
      </c>
      <c r="P12" s="125">
        <f>COUNTIFS('S2'!E5:E64,"M",'S2'!M5:M64,"&gt;=50")</f>
        <v>23</v>
      </c>
      <c r="Q12" s="125">
        <f>COUNTIFS('S2'!E5:E64,"F",'S2'!M5:M64,"&gt;=50")</f>
        <v>24</v>
      </c>
      <c r="R12" s="125">
        <f t="shared" si="4"/>
        <v>47</v>
      </c>
      <c r="S12" s="125">
        <f t="shared" si="5"/>
        <v>88.461538461538453</v>
      </c>
      <c r="T12" s="125">
        <f t="shared" si="5"/>
        <v>100</v>
      </c>
      <c r="U12" s="125">
        <f t="shared" si="6"/>
        <v>94</v>
      </c>
      <c r="V12" s="125">
        <f>COUNTIFS('S2'!E5:E64,"M",'S2'!M5:M64,"&gt;=75")</f>
        <v>11</v>
      </c>
      <c r="W12" s="125">
        <f>COUNTIFS('S2'!E5:E64,"F",'S2'!M5:M64,"&gt;=75")</f>
        <v>20</v>
      </c>
      <c r="X12" s="125">
        <f t="shared" si="7"/>
        <v>31</v>
      </c>
      <c r="Y12" s="125">
        <f t="shared" si="8"/>
        <v>42.307692307692307</v>
      </c>
      <c r="Z12" s="125">
        <f t="shared" si="9"/>
        <v>83.333333333333343</v>
      </c>
      <c r="AA12" s="125">
        <f t="shared" si="9"/>
        <v>62</v>
      </c>
      <c r="AB12" s="125">
        <f>COUNTIFS('S2'!E5:E64,"M",'S2'!M5:M64,"&gt;=85")</f>
        <v>6</v>
      </c>
      <c r="AC12" s="125">
        <f>COUNTIFS('S2'!E5:E64,"F",'S2'!M5:M64,"&gt;=85")</f>
        <v>11</v>
      </c>
      <c r="AD12" s="125">
        <f t="shared" si="10"/>
        <v>17</v>
      </c>
      <c r="AE12" s="125">
        <f t="shared" si="11"/>
        <v>23.076923076923077</v>
      </c>
      <c r="AF12" s="125">
        <f t="shared" si="11"/>
        <v>45.833333333333329</v>
      </c>
      <c r="AG12" s="125">
        <f t="shared" si="11"/>
        <v>34</v>
      </c>
    </row>
    <row r="13" spans="1:79">
      <c r="B13" s="125">
        <v>8</v>
      </c>
      <c r="C13" s="126" t="str">
        <f>'S1'!N4</f>
        <v>HPE</v>
      </c>
      <c r="D13" s="125">
        <f>D6</f>
        <v>26</v>
      </c>
      <c r="E13" s="125">
        <f>E6</f>
        <v>24</v>
      </c>
      <c r="F13" s="125">
        <f t="shared" si="0"/>
        <v>50</v>
      </c>
      <c r="G13" s="125">
        <f>COUNTIFS('S2'!E5:E64,"M")-COUNTIFS('S2'!E5:E64,"M",'S2'!N5:N64,"")</f>
        <v>26</v>
      </c>
      <c r="H13" s="125">
        <f>COUNTIFS('S2'!E5:E64,"F")-COUNTIFS('S2'!E5:E64,"F",'S2'!N5:N64,"")</f>
        <v>24</v>
      </c>
      <c r="I13" s="125">
        <f t="shared" si="1"/>
        <v>50</v>
      </c>
      <c r="J13" s="125">
        <f>COUNTIFS('S2'!E5:E64,"M",'S2'!N5:N64,"&lt;50")</f>
        <v>2</v>
      </c>
      <c r="K13" s="125">
        <f>COUNTIFS('S2'!E5:E64,"F",'S2'!N5:N64,"&lt;50")</f>
        <v>0</v>
      </c>
      <c r="L13" s="125">
        <f t="shared" si="2"/>
        <v>2</v>
      </c>
      <c r="M13" s="125">
        <f t="shared" si="3"/>
        <v>7.6923076923076925</v>
      </c>
      <c r="N13" s="125">
        <f t="shared" si="3"/>
        <v>0</v>
      </c>
      <c r="O13" s="125">
        <f t="shared" si="3"/>
        <v>4</v>
      </c>
      <c r="P13" s="125">
        <f>COUNTIFS('S2'!E5:E64,"M",'S2'!N5:N64,"&gt;=50")</f>
        <v>24</v>
      </c>
      <c r="Q13" s="125">
        <f>COUNTIFS('S2'!E5:E64,"F",'S2'!N5:N64,"&gt;=50")</f>
        <v>24</v>
      </c>
      <c r="R13" s="125">
        <f t="shared" si="4"/>
        <v>48</v>
      </c>
      <c r="S13" s="125">
        <f t="shared" si="5"/>
        <v>92.307692307692307</v>
      </c>
      <c r="T13" s="125">
        <f t="shared" si="5"/>
        <v>100</v>
      </c>
      <c r="U13" s="125">
        <f t="shared" si="6"/>
        <v>96</v>
      </c>
      <c r="V13" s="125">
        <f>COUNTIFS('S2'!E5:E64,"M",'S2'!N5:N64,"&gt;=75")</f>
        <v>17</v>
      </c>
      <c r="W13" s="125">
        <f>COUNTIFS('S2'!E5:E64,"F",'S2'!N5:N64,"&gt;=75")</f>
        <v>10</v>
      </c>
      <c r="X13" s="125">
        <f t="shared" si="7"/>
        <v>27</v>
      </c>
      <c r="Y13" s="125">
        <f t="shared" si="8"/>
        <v>65.384615384615387</v>
      </c>
      <c r="Z13" s="125">
        <f t="shared" si="9"/>
        <v>41.666666666666671</v>
      </c>
      <c r="AA13" s="125">
        <f t="shared" si="9"/>
        <v>54</v>
      </c>
      <c r="AB13" s="125">
        <f>COUNTIFS('S2'!E5:E64,"M",'S2'!N5:N64,"&gt;=85")</f>
        <v>10</v>
      </c>
      <c r="AC13" s="125">
        <f>COUNTIFS('S2'!E5:E64,"F",'S2'!N5:N64,"&gt;=85")</f>
        <v>6</v>
      </c>
      <c r="AD13" s="125">
        <f t="shared" si="10"/>
        <v>16</v>
      </c>
      <c r="AE13" s="125">
        <f t="shared" si="11"/>
        <v>38.461538461538467</v>
      </c>
      <c r="AF13" s="125">
        <f t="shared" si="11"/>
        <v>25</v>
      </c>
      <c r="AG13" s="125">
        <f t="shared" si="11"/>
        <v>32</v>
      </c>
    </row>
    <row r="14" spans="1:79" s="127" customFormat="1">
      <c r="A14" s="123"/>
      <c r="B14" s="281" t="s">
        <v>18</v>
      </c>
      <c r="C14" s="282"/>
      <c r="D14" s="125">
        <f>COUNTIFS('S1'!E5:E64,"M")</f>
        <v>26</v>
      </c>
      <c r="E14" s="125">
        <f>COUNTIFS('S1'!E5:E64,"F")</f>
        <v>24</v>
      </c>
      <c r="F14" s="125">
        <f>D14+E14</f>
        <v>50</v>
      </c>
      <c r="G14" s="125">
        <f>COUNTIFS('S2'!E5:E64,"M")-COUNTIFS('S2'!E5:E64,"M",'S2'!U5:U64,"&gt;0")</f>
        <v>26</v>
      </c>
      <c r="H14" s="125">
        <f>COUNTIFS('S2'!E5:E64,"F")-COUNTIFS('S2'!E5:E64,"F",'S2'!U5:U64,"&gt;0")</f>
        <v>24</v>
      </c>
      <c r="I14" s="125">
        <f>G14+H14</f>
        <v>50</v>
      </c>
      <c r="J14" s="125">
        <f>COUNTIFS('S2'!E5:E64,"M",'S2'!Q5:Q64,"&lt;50")-COUNTIFS('S2'!E5:E64,"M",'S2'!Q5:Q64,"&lt;=0")</f>
        <v>2</v>
      </c>
      <c r="K14" s="125">
        <f>COUNTIFS('S2'!E5:E64,"F",'S2'!Q5:Q64,"&lt;50")-COUNTIFS('S2'!E5:E64,"F",'S2'!Q5:Q64,"&lt;=0")</f>
        <v>0</v>
      </c>
      <c r="L14" s="125">
        <f>J14+K14</f>
        <v>2</v>
      </c>
      <c r="M14" s="125">
        <f>K14/G14*100</f>
        <v>0</v>
      </c>
      <c r="N14" s="125">
        <f>K14/H14*100</f>
        <v>0</v>
      </c>
      <c r="O14" s="125">
        <f t="shared" si="3"/>
        <v>4</v>
      </c>
      <c r="P14" s="125">
        <f>COUNTIFS('S2'!E5:E64,"M",'S2'!Q5:Q64,"&gt;=50")</f>
        <v>24</v>
      </c>
      <c r="Q14" s="125">
        <f>COUNTIFS('S2'!E5:E64,"F",'S2'!Q5:Q64,"&gt;=50")</f>
        <v>24</v>
      </c>
      <c r="R14" s="125">
        <f>P14+Q14</f>
        <v>48</v>
      </c>
      <c r="S14" s="125">
        <f>P14/G14*100</f>
        <v>92.307692307692307</v>
      </c>
      <c r="T14" s="125">
        <f>Q14/H14*100</f>
        <v>100</v>
      </c>
      <c r="U14" s="125">
        <f t="shared" si="6"/>
        <v>96</v>
      </c>
      <c r="V14" s="125">
        <f>COUNTIFS('S2'!E5:E64,"M",'S2'!Q5:Q64,"&gt;=75")</f>
        <v>8</v>
      </c>
      <c r="W14" s="125">
        <f>COUNTIFS('S2'!E5:E64,"F",'S2'!Q5:Q64,"&gt;=75")</f>
        <v>10</v>
      </c>
      <c r="X14" s="125">
        <f>V14+W14</f>
        <v>18</v>
      </c>
      <c r="Y14" s="125">
        <f t="shared" si="8"/>
        <v>30.76923076923077</v>
      </c>
      <c r="Z14" s="125">
        <f>W14/H14*100</f>
        <v>41.666666666666671</v>
      </c>
      <c r="AA14" s="125">
        <f t="shared" si="9"/>
        <v>36</v>
      </c>
      <c r="AB14" s="125">
        <f>COUNTIFS('S2'!E5:E64,"M",'S2'!Q5:Q64,"&gt;=85")</f>
        <v>1</v>
      </c>
      <c r="AC14" s="125">
        <f>COUNTIFS('S2'!E5:E64,"F",'S2'!Q5:Q64,"&gt;=85")</f>
        <v>6</v>
      </c>
      <c r="AD14" s="125">
        <f>AB14+AC14</f>
        <v>7</v>
      </c>
      <c r="AE14" s="125">
        <f>AB14/G14*100</f>
        <v>3.8461538461538463</v>
      </c>
      <c r="AF14" s="125">
        <f>AC14/H14*100</f>
        <v>25</v>
      </c>
      <c r="AG14" s="125">
        <f t="shared" si="11"/>
        <v>14.000000000000002</v>
      </c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23"/>
      <c r="BK14" s="123"/>
      <c r="BL14" s="123"/>
      <c r="BM14" s="123"/>
      <c r="BN14" s="123"/>
      <c r="BO14" s="123"/>
      <c r="BP14" s="123"/>
      <c r="BQ14" s="123"/>
      <c r="BR14" s="123"/>
      <c r="BS14" s="123"/>
      <c r="BT14" s="123"/>
      <c r="BU14" s="123"/>
      <c r="BV14" s="123"/>
      <c r="BW14" s="123"/>
      <c r="BX14" s="123"/>
      <c r="BY14" s="123"/>
      <c r="BZ14" s="123"/>
      <c r="CA14" s="123"/>
    </row>
    <row r="15" spans="1:79" s="123" customFormat="1"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</row>
    <row r="16" spans="1:79" s="123" customFormat="1">
      <c r="B16" s="107"/>
      <c r="C16" s="129"/>
      <c r="D16" s="129" t="s">
        <v>60</v>
      </c>
      <c r="E16" s="129" t="s">
        <v>61</v>
      </c>
      <c r="F16" s="129" t="s">
        <v>62</v>
      </c>
      <c r="G16" s="107"/>
      <c r="H16" s="107"/>
      <c r="I16" s="107"/>
      <c r="J16" s="107"/>
      <c r="K16" s="107"/>
      <c r="L16" s="107"/>
      <c r="M16" s="107"/>
      <c r="N16" s="107"/>
      <c r="O16" s="107"/>
      <c r="P16" s="67" t="s">
        <v>46</v>
      </c>
      <c r="Q16" s="67"/>
      <c r="R16" s="67"/>
      <c r="S16" s="67"/>
      <c r="T16" s="67"/>
      <c r="U16" s="67"/>
      <c r="V16" s="6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</row>
    <row r="17" spans="1:79" s="67" customFormat="1">
      <c r="C17" s="130" t="s">
        <v>56</v>
      </c>
      <c r="D17" s="130">
        <f>COUNTIFS(Roster!E4:E245,"M",Roster!S4:S245,"ተዛውሯል")</f>
        <v>25</v>
      </c>
      <c r="E17" s="130">
        <f>COUNTIFS(Roster!E4:E245,"F",Roster!S4:S245,"ተዛውራለች")</f>
        <v>24</v>
      </c>
      <c r="F17" s="130">
        <f>D17+E17</f>
        <v>49</v>
      </c>
      <c r="P17" s="67" t="s">
        <v>47</v>
      </c>
    </row>
    <row r="18" spans="1:79" s="67" customFormat="1">
      <c r="C18" s="130" t="s">
        <v>57</v>
      </c>
      <c r="D18" s="130">
        <f>COUNTIFS(Roster!E4:E245,"M",Roster!S4:S245,"አልተዛወረም")</f>
        <v>1</v>
      </c>
      <c r="E18" s="130">
        <f>COUNTIFS(Roster!E4:E245,"F",Roster!S4:S245,"አልተዛወረችም")</f>
        <v>0</v>
      </c>
      <c r="F18" s="130">
        <f>D18+E18</f>
        <v>1</v>
      </c>
    </row>
    <row r="19" spans="1:79" s="67" customFormat="1">
      <c r="C19" s="130" t="s">
        <v>58</v>
      </c>
      <c r="D19" s="130">
        <f>COUNTIFS(Roster!E4:E245,"M",Roster!S4:S245,"-")</f>
        <v>0</v>
      </c>
      <c r="E19" s="130">
        <f>COUNTIFS(Roster!E4:E245,"F",Roster!S4:S245,"-")</f>
        <v>0</v>
      </c>
      <c r="F19" s="130">
        <f>D19+E19</f>
        <v>0</v>
      </c>
    </row>
    <row r="20" spans="1:79" s="67" customFormat="1">
      <c r="C20" s="130" t="s">
        <v>59</v>
      </c>
      <c r="D20" s="130">
        <f>SUM(D17:D19)</f>
        <v>26</v>
      </c>
      <c r="E20" s="130">
        <f>SUM(E17:E19)</f>
        <v>24</v>
      </c>
      <c r="F20" s="130">
        <f>SUM(F17:F19)</f>
        <v>50</v>
      </c>
    </row>
    <row r="21" spans="1:79" s="67" customFormat="1"/>
    <row r="22" spans="1:79" s="67" customFormat="1"/>
    <row r="23" spans="1:79" s="67" customFormat="1"/>
    <row r="24" spans="1:79" s="67" customFormat="1"/>
    <row r="25" spans="1:79" s="67" customFormat="1"/>
    <row r="26" spans="1:79" s="67" customFormat="1"/>
    <row r="27" spans="1:79" s="67" customFormat="1"/>
    <row r="28" spans="1:79" s="67" customFormat="1"/>
    <row r="29" spans="1:79" s="67" customFormat="1"/>
    <row r="30" spans="1:79" s="128" customFormat="1">
      <c r="A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</row>
    <row r="31" spans="1:79" s="128" customFormat="1">
      <c r="A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</row>
    <row r="32" spans="1:79" s="128" customFormat="1">
      <c r="A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</row>
    <row r="33" spans="1:79" s="128" customFormat="1">
      <c r="A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</row>
    <row r="34" spans="1:79" s="128" customFormat="1">
      <c r="A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</row>
    <row r="35" spans="1:79" s="128" customFormat="1">
      <c r="A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</row>
    <row r="36" spans="1:79" s="128" customFormat="1">
      <c r="A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</row>
    <row r="37" spans="1:79" s="128" customFormat="1">
      <c r="A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</row>
    <row r="38" spans="1:79" s="128" customFormat="1">
      <c r="A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</row>
    <row r="39" spans="1:79" s="128" customFormat="1">
      <c r="A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</row>
    <row r="40" spans="1:79" s="128" customFormat="1">
      <c r="A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</row>
    <row r="41" spans="1:79" s="128" customFormat="1">
      <c r="A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</row>
    <row r="42" spans="1:79" s="128" customFormat="1">
      <c r="A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</row>
    <row r="43" spans="1:79" s="128" customFormat="1">
      <c r="A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</row>
    <row r="44" spans="1:79" s="128" customFormat="1">
      <c r="A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</row>
    <row r="45" spans="1:79" s="128" customFormat="1">
      <c r="A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</row>
    <row r="46" spans="1:79" s="128" customFormat="1">
      <c r="A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</row>
    <row r="47" spans="1:79" s="128" customFormat="1">
      <c r="A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</row>
    <row r="48" spans="1:79" s="128" customFormat="1">
      <c r="A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</row>
    <row r="49" spans="1:79" s="128" customFormat="1">
      <c r="A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</row>
    <row r="50" spans="1:79" s="128" customFormat="1">
      <c r="A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</row>
    <row r="51" spans="1:79" s="128" customFormat="1">
      <c r="A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</row>
    <row r="52" spans="1:79" s="128" customFormat="1">
      <c r="A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</row>
    <row r="53" spans="1:79" s="128" customFormat="1">
      <c r="A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</row>
    <row r="54" spans="1:79" s="128" customFormat="1">
      <c r="A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</row>
    <row r="55" spans="1:79" s="128" customFormat="1">
      <c r="A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</row>
    <row r="56" spans="1:79" s="128" customFormat="1">
      <c r="A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</row>
    <row r="57" spans="1:79" s="128" customFormat="1">
      <c r="A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</row>
    <row r="58" spans="1:79" s="128" customFormat="1">
      <c r="A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</row>
    <row r="59" spans="1:79" s="128" customFormat="1">
      <c r="A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</row>
    <row r="60" spans="1:79" s="128" customFormat="1">
      <c r="A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</row>
    <row r="61" spans="1:79" s="128" customFormat="1">
      <c r="A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7"/>
      <c r="BZ61" s="67"/>
      <c r="CA61" s="67"/>
    </row>
    <row r="62" spans="1:79" s="128" customFormat="1">
      <c r="A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</row>
    <row r="63" spans="1:79" s="128" customFormat="1">
      <c r="A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</row>
    <row r="64" spans="1:79" s="128" customFormat="1">
      <c r="A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</row>
    <row r="65" spans="1:79" s="128" customFormat="1">
      <c r="A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</row>
    <row r="66" spans="1:79" s="128" customFormat="1">
      <c r="A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</row>
    <row r="67" spans="1:79" s="128" customFormat="1">
      <c r="A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</row>
    <row r="68" spans="1:79" s="128" customFormat="1">
      <c r="A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</row>
    <row r="69" spans="1:79" s="128" customFormat="1">
      <c r="A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</row>
    <row r="70" spans="1:79" s="128" customFormat="1">
      <c r="A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</row>
    <row r="71" spans="1:79" s="128" customFormat="1">
      <c r="A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</row>
    <row r="72" spans="1:79" s="128" customFormat="1">
      <c r="A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  <c r="CA72" s="67"/>
    </row>
    <row r="73" spans="1:79" s="128" customFormat="1">
      <c r="A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</row>
    <row r="74" spans="1:79" s="128" customFormat="1">
      <c r="A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</row>
    <row r="75" spans="1:79" s="128" customFormat="1">
      <c r="A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</row>
    <row r="76" spans="1:79" s="128" customFormat="1">
      <c r="A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</row>
    <row r="77" spans="1:79" s="128" customFormat="1">
      <c r="A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</row>
    <row r="78" spans="1:79" s="128" customFormat="1">
      <c r="A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</row>
    <row r="79" spans="1:79" s="128" customFormat="1">
      <c r="A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</row>
    <row r="80" spans="1:79" s="128" customFormat="1">
      <c r="A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</row>
    <row r="81" spans="1:79" s="128" customFormat="1">
      <c r="A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</row>
    <row r="82" spans="1:79" s="128" customFormat="1">
      <c r="A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</row>
    <row r="83" spans="1:79" s="128" customFormat="1">
      <c r="A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</row>
    <row r="84" spans="1:79" s="128" customFormat="1">
      <c r="A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</row>
    <row r="85" spans="1:79" s="128" customFormat="1">
      <c r="A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</row>
    <row r="86" spans="1:79" s="128" customFormat="1">
      <c r="A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</row>
    <row r="87" spans="1:79" s="128" customFormat="1">
      <c r="A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</row>
    <row r="88" spans="1:79" s="128" customFormat="1">
      <c r="A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</row>
    <row r="89" spans="1:79" s="128" customFormat="1">
      <c r="A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</row>
    <row r="90" spans="1:79" s="128" customFormat="1">
      <c r="A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</row>
    <row r="91" spans="1:79" s="128" customFormat="1">
      <c r="A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</row>
    <row r="92" spans="1:79" s="128" customFormat="1">
      <c r="A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</row>
    <row r="93" spans="1:79" s="128" customFormat="1">
      <c r="A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</row>
    <row r="94" spans="1:79" s="128" customFormat="1">
      <c r="A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</row>
    <row r="95" spans="1:79" s="128" customFormat="1">
      <c r="A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</row>
    <row r="96" spans="1:79" s="128" customFormat="1">
      <c r="A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</row>
    <row r="97" spans="1:79" s="128" customFormat="1">
      <c r="A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</row>
    <row r="98" spans="1:79" s="128" customFormat="1">
      <c r="A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</row>
    <row r="99" spans="1:79" s="128" customFormat="1">
      <c r="A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</row>
    <row r="100" spans="1:79" s="128" customFormat="1">
      <c r="A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</row>
    <row r="101" spans="1:79" s="128" customFormat="1">
      <c r="A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</row>
    <row r="102" spans="1:79" s="128" customFormat="1">
      <c r="A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</row>
    <row r="103" spans="1:79" s="128" customFormat="1">
      <c r="A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</row>
    <row r="104" spans="1:79" s="128" customFormat="1">
      <c r="A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</row>
    <row r="105" spans="1:79" s="128" customFormat="1">
      <c r="A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</row>
    <row r="106" spans="1:79" s="128" customFormat="1">
      <c r="A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</row>
    <row r="107" spans="1:79" s="128" customFormat="1">
      <c r="A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</row>
    <row r="108" spans="1:79" s="128" customFormat="1">
      <c r="A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</row>
    <row r="109" spans="1:79" s="128" customFormat="1">
      <c r="A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</row>
    <row r="110" spans="1:79" s="128" customFormat="1">
      <c r="A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</row>
    <row r="111" spans="1:79" s="128" customFormat="1">
      <c r="A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</row>
    <row r="112" spans="1:79" s="128" customFormat="1">
      <c r="A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</row>
    <row r="113" spans="1:79" s="128" customFormat="1">
      <c r="A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</row>
    <row r="114" spans="1:79" s="128" customFormat="1">
      <c r="A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</row>
    <row r="115" spans="1:79" s="128" customFormat="1">
      <c r="A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</row>
    <row r="116" spans="1:79" s="128" customFormat="1">
      <c r="A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</row>
    <row r="117" spans="1:79" s="128" customFormat="1">
      <c r="A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</row>
    <row r="118" spans="1:79" s="128" customFormat="1">
      <c r="A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</row>
    <row r="119" spans="1:79" s="128" customFormat="1">
      <c r="A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</row>
    <row r="120" spans="1:79" s="128" customFormat="1">
      <c r="A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</row>
    <row r="121" spans="1:79" s="128" customFormat="1">
      <c r="A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67"/>
      <c r="BK121" s="67"/>
      <c r="BL121" s="67"/>
      <c r="BM121" s="67"/>
      <c r="BN121" s="67"/>
      <c r="BO121" s="67"/>
      <c r="BP121" s="67"/>
      <c r="BQ121" s="67"/>
      <c r="BR121" s="67"/>
      <c r="BS121" s="67"/>
      <c r="BT121" s="67"/>
      <c r="BU121" s="67"/>
      <c r="BV121" s="67"/>
      <c r="BW121" s="67"/>
      <c r="BX121" s="67"/>
      <c r="BY121" s="67"/>
      <c r="BZ121" s="67"/>
      <c r="CA121" s="67"/>
    </row>
  </sheetData>
  <sheetProtection sheet="1" objects="1" scenarios="1"/>
  <mergeCells count="17">
    <mergeCell ref="G3:I4"/>
    <mergeCell ref="J3:O3"/>
    <mergeCell ref="P3:U3"/>
    <mergeCell ref="B14:C14"/>
    <mergeCell ref="V3:AA3"/>
    <mergeCell ref="B3:B5"/>
    <mergeCell ref="C3:C5"/>
    <mergeCell ref="D3:F4"/>
    <mergeCell ref="AB3:AG3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CA120"/>
  <sheetViews>
    <sheetView showZeros="0" workbookViewId="0">
      <selection activeCell="D2" sqref="D2"/>
    </sheetView>
  </sheetViews>
  <sheetFormatPr defaultColWidth="4.7109375" defaultRowHeight="15.75"/>
  <cols>
    <col min="1" max="1" width="4.7109375" style="67"/>
    <col min="2" max="2" width="5.42578125" style="124" bestFit="1" customWidth="1"/>
    <col min="3" max="3" width="12.42578125" style="124" customWidth="1"/>
    <col min="4" max="6" width="5.42578125" style="124" bestFit="1" customWidth="1"/>
    <col min="7" max="9" width="6.140625" style="124" customWidth="1"/>
    <col min="10" max="12" width="4.7109375" style="124"/>
    <col min="13" max="14" width="0" style="124" hidden="1" customWidth="1"/>
    <col min="15" max="15" width="6.28515625" style="124" customWidth="1"/>
    <col min="16" max="18" width="4.7109375" style="124"/>
    <col min="19" max="20" width="0" style="124" hidden="1" customWidth="1"/>
    <col min="21" max="21" width="6.7109375" style="124" customWidth="1"/>
    <col min="22" max="24" width="4.7109375" style="124"/>
    <col min="25" max="26" width="0" style="124" hidden="1" customWidth="1"/>
    <col min="27" max="27" width="7.42578125" style="124" customWidth="1"/>
    <col min="28" max="30" width="4.7109375" style="124"/>
    <col min="31" max="32" width="4.7109375" style="124" hidden="1" customWidth="1"/>
    <col min="33" max="33" width="9.42578125" style="124" customWidth="1"/>
    <col min="34" max="79" width="4.7109375" style="67"/>
    <col min="80" max="16384" width="4.7109375" style="124"/>
  </cols>
  <sheetData>
    <row r="1" spans="1:79" s="67" customFormat="1">
      <c r="B1" s="123"/>
      <c r="D1" s="2" t="s">
        <v>87</v>
      </c>
      <c r="E1" s="2"/>
      <c r="F1" s="2"/>
      <c r="G1" s="2"/>
      <c r="H1" s="2"/>
      <c r="M1" s="2" t="s">
        <v>55</v>
      </c>
    </row>
    <row r="2" spans="1:79" s="67" customFormat="1">
      <c r="B2" s="123"/>
      <c r="F2" s="2" t="s">
        <v>22</v>
      </c>
      <c r="H2" s="2" t="s">
        <v>23</v>
      </c>
      <c r="J2" s="2" t="s">
        <v>37</v>
      </c>
    </row>
    <row r="3" spans="1:79">
      <c r="B3" s="280" t="s">
        <v>38</v>
      </c>
      <c r="C3" s="280" t="s">
        <v>4</v>
      </c>
      <c r="D3" s="280" t="s">
        <v>39</v>
      </c>
      <c r="E3" s="280"/>
      <c r="F3" s="280"/>
      <c r="G3" s="280" t="s">
        <v>40</v>
      </c>
      <c r="H3" s="280"/>
      <c r="I3" s="280"/>
      <c r="J3" s="280" t="s">
        <v>41</v>
      </c>
      <c r="K3" s="280"/>
      <c r="L3" s="280"/>
      <c r="M3" s="280"/>
      <c r="N3" s="280"/>
      <c r="O3" s="280"/>
      <c r="P3" s="280" t="s">
        <v>42</v>
      </c>
      <c r="Q3" s="280"/>
      <c r="R3" s="280"/>
      <c r="S3" s="280"/>
      <c r="T3" s="280"/>
      <c r="U3" s="280"/>
      <c r="V3" s="280" t="s">
        <v>43</v>
      </c>
      <c r="W3" s="280"/>
      <c r="X3" s="280"/>
      <c r="Y3" s="280"/>
      <c r="Z3" s="280"/>
      <c r="AA3" s="280"/>
      <c r="AB3" s="280" t="s">
        <v>44</v>
      </c>
      <c r="AC3" s="280"/>
      <c r="AD3" s="280"/>
      <c r="AE3" s="280"/>
      <c r="AF3" s="280"/>
      <c r="AG3" s="280"/>
    </row>
    <row r="4" spans="1:79">
      <c r="B4" s="280"/>
      <c r="C4" s="280"/>
      <c r="D4" s="280"/>
      <c r="E4" s="280"/>
      <c r="F4" s="280"/>
      <c r="G4" s="280"/>
      <c r="H4" s="280"/>
      <c r="I4" s="280"/>
      <c r="J4" s="280" t="s">
        <v>45</v>
      </c>
      <c r="K4" s="280"/>
      <c r="L4" s="280"/>
      <c r="M4" s="280" t="s">
        <v>86</v>
      </c>
      <c r="N4" s="280"/>
      <c r="O4" s="280"/>
      <c r="P4" s="280" t="s">
        <v>45</v>
      </c>
      <c r="Q4" s="280"/>
      <c r="R4" s="280"/>
      <c r="S4" s="280" t="s">
        <v>86</v>
      </c>
      <c r="T4" s="280"/>
      <c r="U4" s="280"/>
      <c r="V4" s="280" t="s">
        <v>45</v>
      </c>
      <c r="W4" s="280"/>
      <c r="X4" s="280"/>
      <c r="Y4" s="280" t="s">
        <v>86</v>
      </c>
      <c r="Z4" s="280"/>
      <c r="AA4" s="280"/>
      <c r="AB4" s="280" t="s">
        <v>45</v>
      </c>
      <c r="AC4" s="280"/>
      <c r="AD4" s="280"/>
      <c r="AE4" s="280" t="s">
        <v>86</v>
      </c>
      <c r="AF4" s="280"/>
      <c r="AG4" s="280"/>
    </row>
    <row r="5" spans="1:79">
      <c r="B5" s="280"/>
      <c r="C5" s="280"/>
      <c r="D5" s="125" t="s">
        <v>13</v>
      </c>
      <c r="E5" s="125" t="s">
        <v>14</v>
      </c>
      <c r="F5" s="125" t="s">
        <v>15</v>
      </c>
      <c r="G5" s="125" t="s">
        <v>13</v>
      </c>
      <c r="H5" s="125" t="s">
        <v>14</v>
      </c>
      <c r="I5" s="125" t="s">
        <v>15</v>
      </c>
      <c r="J5" s="125" t="s">
        <v>13</v>
      </c>
      <c r="K5" s="125" t="s">
        <v>14</v>
      </c>
      <c r="L5" s="125" t="s">
        <v>15</v>
      </c>
      <c r="M5" s="125" t="s">
        <v>13</v>
      </c>
      <c r="N5" s="125" t="s">
        <v>14</v>
      </c>
      <c r="O5" s="125" t="s">
        <v>15</v>
      </c>
      <c r="P5" s="125" t="s">
        <v>13</v>
      </c>
      <c r="Q5" s="125" t="s">
        <v>14</v>
      </c>
      <c r="R5" s="125" t="s">
        <v>15</v>
      </c>
      <c r="S5" s="125" t="s">
        <v>13</v>
      </c>
      <c r="T5" s="125" t="s">
        <v>14</v>
      </c>
      <c r="U5" s="125" t="s">
        <v>15</v>
      </c>
      <c r="V5" s="125" t="s">
        <v>13</v>
      </c>
      <c r="W5" s="125" t="s">
        <v>14</v>
      </c>
      <c r="X5" s="125" t="s">
        <v>15</v>
      </c>
      <c r="Y5" s="125" t="s">
        <v>13</v>
      </c>
      <c r="Z5" s="125" t="s">
        <v>14</v>
      </c>
      <c r="AA5" s="125" t="s">
        <v>15</v>
      </c>
      <c r="AB5" s="125" t="s">
        <v>13</v>
      </c>
      <c r="AC5" s="125" t="s">
        <v>14</v>
      </c>
      <c r="AD5" s="125" t="s">
        <v>15</v>
      </c>
      <c r="AE5" s="125" t="s">
        <v>13</v>
      </c>
      <c r="AF5" s="125" t="s">
        <v>14</v>
      </c>
      <c r="AG5" s="125" t="s">
        <v>15</v>
      </c>
    </row>
    <row r="6" spans="1:79">
      <c r="B6" s="125">
        <v>1</v>
      </c>
      <c r="C6" s="126" t="str">
        <f>'S1'!G4</f>
        <v>Amharic</v>
      </c>
      <c r="D6" s="125">
        <f>COUNTIFS('S2'!E5:E64,"M")</f>
        <v>26</v>
      </c>
      <c r="E6" s="125">
        <f>COUNTIFS('S2'!E5:E64,"F")</f>
        <v>24</v>
      </c>
      <c r="F6" s="125">
        <f>D6+E6</f>
        <v>50</v>
      </c>
      <c r="G6" s="125">
        <f>COUNTIFS('S2'!E5:E64,"M")-COUNTIFS('S2'!E5:E64,"M",'S2'!G5:G64,"")</f>
        <v>26</v>
      </c>
      <c r="H6" s="125">
        <f>COUNTIFS('S2'!E5:E64,"F")-COUNTIFS('S2'!E5:E64,"F",'S2'!G5:G64,"")</f>
        <v>24</v>
      </c>
      <c r="I6" s="125">
        <f>G6+H6</f>
        <v>50</v>
      </c>
      <c r="J6" s="125">
        <f>COUNTIFS('S2'!E5:E64,"M",Ave!F5:F64,"&lt;50")</f>
        <v>2</v>
      </c>
      <c r="K6" s="125">
        <f>COUNTIFS('S2'!E5:E64,"F",Ave!F5:F64,"&lt;50")</f>
        <v>4</v>
      </c>
      <c r="L6" s="125">
        <f>J6+K6</f>
        <v>6</v>
      </c>
      <c r="M6" s="125">
        <f>J6/G6*100</f>
        <v>7.6923076923076925</v>
      </c>
      <c r="N6" s="125">
        <f>K6/H6*100</f>
        <v>16.666666666666664</v>
      </c>
      <c r="O6" s="125">
        <f>L6/I6*100</f>
        <v>12</v>
      </c>
      <c r="P6" s="125">
        <f>COUNTIFS('S2'!E$5:E$64,"M",Ave!F5:F64,"&gt;=50")</f>
        <v>24</v>
      </c>
      <c r="Q6" s="125">
        <f>COUNTIFS('S2'!E$5:E$64,"F",Ave!F5:F64,"&gt;=50")</f>
        <v>20</v>
      </c>
      <c r="R6" s="125">
        <f>P6+Q6</f>
        <v>44</v>
      </c>
      <c r="S6" s="125">
        <f>P6/G6*100</f>
        <v>92.307692307692307</v>
      </c>
      <c r="T6" s="125">
        <f>Q6/H6*100</f>
        <v>83.333333333333343</v>
      </c>
      <c r="U6" s="125">
        <f>R6/I6*100</f>
        <v>88</v>
      </c>
      <c r="V6" s="125">
        <f>COUNTIFS('S2'!E$5:E$64,"M",Ave!F5:F64,"&gt;=75")</f>
        <v>13</v>
      </c>
      <c r="W6" s="125">
        <f>COUNTIFS('S2'!E$5:E$64,"F",Ave!F5:F64,"&gt;=75")</f>
        <v>13</v>
      </c>
      <c r="X6" s="125">
        <f>V6+W6</f>
        <v>26</v>
      </c>
      <c r="Y6" s="125">
        <f>V6/G6*100</f>
        <v>50</v>
      </c>
      <c r="Z6" s="125">
        <f>W6/H6*100</f>
        <v>54.166666666666664</v>
      </c>
      <c r="AA6" s="125">
        <f>X6/I6*100</f>
        <v>52</v>
      </c>
      <c r="AB6" s="125">
        <f>COUNTIFS('S2'!E$5:E$64,"M",Ave!F5:F64,"&gt;=85")</f>
        <v>5</v>
      </c>
      <c r="AC6" s="125">
        <f>COUNTIFS('S2'!E$5:E$64,"F",Ave!F5:F64,"&gt;=85")</f>
        <v>10</v>
      </c>
      <c r="AD6" s="125">
        <f>AB6+AC6</f>
        <v>15</v>
      </c>
      <c r="AE6" s="125">
        <f>AB6/G6*100</f>
        <v>19.230769230769234</v>
      </c>
      <c r="AF6" s="125">
        <f>AC6/H6*100</f>
        <v>41.666666666666671</v>
      </c>
      <c r="AG6" s="125">
        <f>AD6/I6*100</f>
        <v>30</v>
      </c>
    </row>
    <row r="7" spans="1:79">
      <c r="B7" s="125">
        <v>2</v>
      </c>
      <c r="C7" s="126" t="str">
        <f>'S1'!H4</f>
        <v>English</v>
      </c>
      <c r="D7" s="125">
        <f>D6</f>
        <v>26</v>
      </c>
      <c r="E7" s="125">
        <f>E6</f>
        <v>24</v>
      </c>
      <c r="F7" s="125">
        <f t="shared" ref="F7:F13" si="0">D7+E7</f>
        <v>50</v>
      </c>
      <c r="G7" s="125">
        <f>COUNTIFS('S2'!E5:E64,"M")-COUNTIFS('S2'!E5:E64,"M",'S2'!H5:H64,"")</f>
        <v>26</v>
      </c>
      <c r="H7" s="125">
        <f>COUNTIFS('S2'!E5:E64,"F")-COUNTIFS('S2'!E5:E64,"F",'S2'!H5:H64,"")</f>
        <v>24</v>
      </c>
      <c r="I7" s="125">
        <f t="shared" ref="I7:I13" si="1">G7+H7</f>
        <v>50</v>
      </c>
      <c r="J7" s="125">
        <f>COUNTIFS('S2'!E5:E64,"M",Ave!G5:G64,"&lt;50")</f>
        <v>1</v>
      </c>
      <c r="K7" s="125">
        <f>COUNTIFS('S2'!E5:E64,"F",Ave!G5:G64,"&lt;50")</f>
        <v>0</v>
      </c>
      <c r="L7" s="125">
        <f t="shared" ref="L7:L14" si="2">J7+K7</f>
        <v>1</v>
      </c>
      <c r="M7" s="125">
        <f t="shared" ref="M7:M14" si="3">J7/G7*100</f>
        <v>3.8461538461538463</v>
      </c>
      <c r="N7" s="125">
        <f t="shared" ref="N7:N14" si="4">K7/H7*100</f>
        <v>0</v>
      </c>
      <c r="O7" s="125">
        <f t="shared" ref="O7:O14" si="5">L7/I7*100</f>
        <v>2</v>
      </c>
      <c r="P7" s="125">
        <f>COUNTIFS('S2'!E$5:E$64,"M",Ave!G5:G64,"&gt;=50")</f>
        <v>25</v>
      </c>
      <c r="Q7" s="125">
        <f>COUNTIFS('S2'!E$5:E$64,"F",Ave!G5:G64,"&gt;=50")</f>
        <v>24</v>
      </c>
      <c r="R7" s="125">
        <f t="shared" ref="R7:R14" si="6">P7+Q7</f>
        <v>49</v>
      </c>
      <c r="S7" s="125">
        <f t="shared" ref="S7:S14" si="7">P7/G7*100</f>
        <v>96.15384615384616</v>
      </c>
      <c r="T7" s="125">
        <f t="shared" ref="T7:T14" si="8">Q7/H7*100</f>
        <v>100</v>
      </c>
      <c r="U7" s="125">
        <f t="shared" ref="U7:U14" si="9">R7/I7*100</f>
        <v>98</v>
      </c>
      <c r="V7" s="125">
        <f>COUNTIFS('S2'!E$5:E$64,"M",Ave!G5:G64,"&gt;=75")</f>
        <v>14</v>
      </c>
      <c r="W7" s="125">
        <f>COUNTIFS('S2'!E$5:E$64,"F",Ave!G5:G64,"&gt;=75")</f>
        <v>15</v>
      </c>
      <c r="X7" s="125">
        <f t="shared" ref="X7:X14" si="10">V7+W7</f>
        <v>29</v>
      </c>
      <c r="Y7" s="125">
        <f t="shared" ref="Y7:Y14" si="11">V7/G7*100</f>
        <v>53.846153846153847</v>
      </c>
      <c r="Z7" s="125">
        <f t="shared" ref="Z7:Z14" si="12">W7/H7*100</f>
        <v>62.5</v>
      </c>
      <c r="AA7" s="125">
        <f t="shared" ref="AA7:AA14" si="13">X7/I7*100</f>
        <v>57.999999999999993</v>
      </c>
      <c r="AB7" s="125">
        <f>COUNTIFS('S2'!E$5:E$64,"M",Ave!G5:G64,"&gt;=85")</f>
        <v>4</v>
      </c>
      <c r="AC7" s="125">
        <f>COUNTIFS('S2'!E$5:E$64,"F",Ave!G5:G64,"&gt;=85")</f>
        <v>8</v>
      </c>
      <c r="AD7" s="125">
        <f t="shared" ref="AD7:AD14" si="14">AB7+AC7</f>
        <v>12</v>
      </c>
      <c r="AE7" s="125">
        <f t="shared" ref="AE7:AE14" si="15">AB7/G7*100</f>
        <v>15.384615384615385</v>
      </c>
      <c r="AF7" s="125">
        <f t="shared" ref="AF7:AF14" si="16">AC7/H7*100</f>
        <v>33.333333333333329</v>
      </c>
      <c r="AG7" s="125">
        <f t="shared" ref="AG7:AG14" si="17">AD7/I7*100</f>
        <v>24</v>
      </c>
    </row>
    <row r="8" spans="1:79">
      <c r="B8" s="125">
        <v>3</v>
      </c>
      <c r="C8" s="126" t="str">
        <f>'S1'!I4</f>
        <v>Arabic</v>
      </c>
      <c r="D8" s="125">
        <f>D6</f>
        <v>26</v>
      </c>
      <c r="E8" s="125">
        <f>E6</f>
        <v>24</v>
      </c>
      <c r="F8" s="125">
        <f t="shared" si="0"/>
        <v>50</v>
      </c>
      <c r="G8" s="125">
        <f>COUNTIFS('S2'!E5:E64,"M")-COUNTIFS('S2'!E5:E64,"M",'S2'!I5:I64,"")</f>
        <v>26</v>
      </c>
      <c r="H8" s="125">
        <f>COUNTIFS('S2'!E5:E64,"F")-COUNTIFS('S2'!E5:E64,"F",'S2'!I5:I64,"")</f>
        <v>24</v>
      </c>
      <c r="I8" s="125">
        <f t="shared" si="1"/>
        <v>50</v>
      </c>
      <c r="J8" s="125">
        <f>COUNTIFS('S2'!E5:E64,"M",Ave!H5:H64,"&lt;50")</f>
        <v>2</v>
      </c>
      <c r="K8" s="125">
        <f>COUNTIFS('S2'!E5:E64,"F",Ave!H5:H64,"&lt;50")</f>
        <v>0</v>
      </c>
      <c r="L8" s="125">
        <f t="shared" si="2"/>
        <v>2</v>
      </c>
      <c r="M8" s="125">
        <f t="shared" si="3"/>
        <v>7.6923076923076925</v>
      </c>
      <c r="N8" s="125">
        <f t="shared" si="4"/>
        <v>0</v>
      </c>
      <c r="O8" s="125">
        <f t="shared" si="5"/>
        <v>4</v>
      </c>
      <c r="P8" s="125">
        <f>COUNTIFS('S2'!E$5:E$64,"M",Ave!H5:H64,"&gt;=50")</f>
        <v>24</v>
      </c>
      <c r="Q8" s="125">
        <f>COUNTIFS('S2'!E$5:E$64,"F",Ave!H5:H64,"&gt;=50")</f>
        <v>24</v>
      </c>
      <c r="R8" s="125">
        <f t="shared" si="6"/>
        <v>48</v>
      </c>
      <c r="S8" s="125">
        <f t="shared" si="7"/>
        <v>92.307692307692307</v>
      </c>
      <c r="T8" s="125">
        <f t="shared" si="8"/>
        <v>100</v>
      </c>
      <c r="U8" s="125">
        <f t="shared" si="9"/>
        <v>96</v>
      </c>
      <c r="V8" s="125">
        <f>COUNTIFS('S2'!E$5:E$64,"M",Ave!H5:H64,"&gt;=75")</f>
        <v>14</v>
      </c>
      <c r="W8" s="125">
        <f>COUNTIFS('S2'!E$5:E$64,"F",Ave!H5:H64,"&gt;=75")</f>
        <v>13</v>
      </c>
      <c r="X8" s="125">
        <f t="shared" si="10"/>
        <v>27</v>
      </c>
      <c r="Y8" s="125">
        <f t="shared" si="11"/>
        <v>53.846153846153847</v>
      </c>
      <c r="Z8" s="125">
        <f t="shared" si="12"/>
        <v>54.166666666666664</v>
      </c>
      <c r="AA8" s="125">
        <f t="shared" si="13"/>
        <v>54</v>
      </c>
      <c r="AB8" s="125">
        <f>COUNTIFS('S2'!E$5:E$64,"M",Ave!H5:H64,"&gt;=85")</f>
        <v>5</v>
      </c>
      <c r="AC8" s="125">
        <f>COUNTIFS('S2'!E$5:E$64,"F",Ave!H5:H64,"&gt;=85")</f>
        <v>9</v>
      </c>
      <c r="AD8" s="125">
        <f t="shared" si="14"/>
        <v>14</v>
      </c>
      <c r="AE8" s="125">
        <f t="shared" si="15"/>
        <v>19.230769230769234</v>
      </c>
      <c r="AF8" s="125">
        <f t="shared" si="16"/>
        <v>37.5</v>
      </c>
      <c r="AG8" s="125">
        <f t="shared" si="17"/>
        <v>28.000000000000004</v>
      </c>
    </row>
    <row r="9" spans="1:79">
      <c r="B9" s="125">
        <v>4</v>
      </c>
      <c r="C9" s="126" t="str">
        <f>'S1'!J4</f>
        <v>Maths</v>
      </c>
      <c r="D9" s="125">
        <f>D6</f>
        <v>26</v>
      </c>
      <c r="E9" s="125">
        <f>E6</f>
        <v>24</v>
      </c>
      <c r="F9" s="125">
        <f t="shared" si="0"/>
        <v>50</v>
      </c>
      <c r="G9" s="125">
        <f>COUNTIFS('S2'!E5:E64,"M")-COUNTIFS('S2'!E5:E64,"M",'S2'!J5:J64,"")</f>
        <v>26</v>
      </c>
      <c r="H9" s="125">
        <f>COUNTIFS('S2'!E5:E64,"F")-COUNTIFS('S2'!E5:E64,"F",'S2'!J5:J64,"")</f>
        <v>24</v>
      </c>
      <c r="I9" s="125">
        <f t="shared" si="1"/>
        <v>50</v>
      </c>
      <c r="J9" s="125">
        <f>COUNTIFS('S2'!E5:E64,"M",Ave!I5:I64,"&lt;50")</f>
        <v>2</v>
      </c>
      <c r="K9" s="125">
        <f>COUNTIFS('S2'!E5:E64,"F",Ave!I5:I64,"&lt;50")</f>
        <v>0</v>
      </c>
      <c r="L9" s="125">
        <f t="shared" si="2"/>
        <v>2</v>
      </c>
      <c r="M9" s="125">
        <f t="shared" si="3"/>
        <v>7.6923076923076925</v>
      </c>
      <c r="N9" s="125">
        <f t="shared" si="4"/>
        <v>0</v>
      </c>
      <c r="O9" s="125">
        <f t="shared" si="5"/>
        <v>4</v>
      </c>
      <c r="P9" s="125">
        <f>COUNTIFS('S2'!E$5:E$64,"M",Ave!I5:I64,"&gt;=50")</f>
        <v>24</v>
      </c>
      <c r="Q9" s="125">
        <f>COUNTIFS('S2'!E$5:E$64,"F",Ave!I5:I64,"&gt;=50")</f>
        <v>24</v>
      </c>
      <c r="R9" s="125">
        <f t="shared" si="6"/>
        <v>48</v>
      </c>
      <c r="S9" s="125">
        <f t="shared" si="7"/>
        <v>92.307692307692307</v>
      </c>
      <c r="T9" s="125">
        <f t="shared" si="8"/>
        <v>100</v>
      </c>
      <c r="U9" s="125">
        <f t="shared" si="9"/>
        <v>96</v>
      </c>
      <c r="V9" s="125">
        <f>COUNTIFS('S2'!E$5:E$64,"M",Ave!I5:I64,"&gt;=75")</f>
        <v>5</v>
      </c>
      <c r="W9" s="125">
        <f>COUNTIFS('S2'!E$5:E$64,"F",Ave!I5:I64,"&gt;=75")</f>
        <v>9</v>
      </c>
      <c r="X9" s="125">
        <f t="shared" si="10"/>
        <v>14</v>
      </c>
      <c r="Y9" s="125">
        <f t="shared" si="11"/>
        <v>19.230769230769234</v>
      </c>
      <c r="Z9" s="125">
        <f t="shared" si="12"/>
        <v>37.5</v>
      </c>
      <c r="AA9" s="125">
        <f t="shared" si="13"/>
        <v>28.000000000000004</v>
      </c>
      <c r="AB9" s="125">
        <f>COUNTIFS('S2'!E$5:E$64,"M",Ave!I5:I64,"&gt;=85")</f>
        <v>1</v>
      </c>
      <c r="AC9" s="125">
        <f>COUNTIFS('S2'!E$5:E$64,"F",Ave!I5:I64,"&gt;=85")</f>
        <v>4</v>
      </c>
      <c r="AD9" s="125">
        <f t="shared" si="14"/>
        <v>5</v>
      </c>
      <c r="AE9" s="125">
        <f t="shared" si="15"/>
        <v>3.8461538461538463</v>
      </c>
      <c r="AF9" s="125">
        <f t="shared" si="16"/>
        <v>16.666666666666664</v>
      </c>
      <c r="AG9" s="125">
        <f t="shared" si="17"/>
        <v>10</v>
      </c>
    </row>
    <row r="10" spans="1:79">
      <c r="B10" s="125">
        <v>5</v>
      </c>
      <c r="C10" s="126" t="str">
        <f>'S1'!K4</f>
        <v>E.S</v>
      </c>
      <c r="D10" s="125">
        <f>D6</f>
        <v>26</v>
      </c>
      <c r="E10" s="125">
        <f>E6</f>
        <v>24</v>
      </c>
      <c r="F10" s="125">
        <f t="shared" si="0"/>
        <v>50</v>
      </c>
      <c r="G10" s="125">
        <f>COUNTIFS('S2'!E5:E64,"M")-COUNTIFS('S2'!E5:E64,"M",'S2'!K5:K64,"")</f>
        <v>26</v>
      </c>
      <c r="H10" s="125">
        <f>COUNTIFS('S2'!E5:E64,"F")-COUNTIFS('S2'!E5:E64,"F",'S2'!K5:K64,"")</f>
        <v>24</v>
      </c>
      <c r="I10" s="125">
        <f t="shared" si="1"/>
        <v>50</v>
      </c>
      <c r="J10" s="125">
        <f>COUNTIFS('S2'!E5:E64,"M",Ave!J5:J64,"&lt;50")</f>
        <v>1</v>
      </c>
      <c r="K10" s="125">
        <f>COUNTIFS('S2'!E5:E64,"F",Ave!J5:J64,"&lt;50")</f>
        <v>0</v>
      </c>
      <c r="L10" s="125">
        <f t="shared" si="2"/>
        <v>1</v>
      </c>
      <c r="M10" s="125">
        <f t="shared" si="3"/>
        <v>3.8461538461538463</v>
      </c>
      <c r="N10" s="125">
        <f t="shared" si="4"/>
        <v>0</v>
      </c>
      <c r="O10" s="125">
        <f t="shared" si="5"/>
        <v>2</v>
      </c>
      <c r="P10" s="125">
        <f>COUNTIFS('S2'!E$5:E$64,"M",Ave!J5:J64,"&gt;=50")</f>
        <v>25</v>
      </c>
      <c r="Q10" s="125">
        <f>COUNTIFS('S2'!E$5:E$64,"F",Ave!J5:J64,"&gt;=50")</f>
        <v>24</v>
      </c>
      <c r="R10" s="125">
        <f t="shared" si="6"/>
        <v>49</v>
      </c>
      <c r="S10" s="125">
        <f t="shared" si="7"/>
        <v>96.15384615384616</v>
      </c>
      <c r="T10" s="125">
        <f t="shared" si="8"/>
        <v>100</v>
      </c>
      <c r="U10" s="125">
        <f t="shared" si="9"/>
        <v>98</v>
      </c>
      <c r="V10" s="125">
        <f>COUNTIFS('S2'!E$5:E$64,"M",Ave!J5:J64,"&gt;=75")</f>
        <v>17</v>
      </c>
      <c r="W10" s="125">
        <f>COUNTIFS('S2'!E$5:E$64,"F",Ave!J5:J64,"&gt;=75")</f>
        <v>15</v>
      </c>
      <c r="X10" s="125">
        <f t="shared" si="10"/>
        <v>32</v>
      </c>
      <c r="Y10" s="125">
        <f t="shared" si="11"/>
        <v>65.384615384615387</v>
      </c>
      <c r="Z10" s="125">
        <f t="shared" si="12"/>
        <v>62.5</v>
      </c>
      <c r="AA10" s="125">
        <f t="shared" si="13"/>
        <v>64</v>
      </c>
      <c r="AB10" s="125">
        <f>COUNTIFS('S2'!E$5:E$64,"M",Ave!J5:J64,"&gt;=85")</f>
        <v>8</v>
      </c>
      <c r="AC10" s="125">
        <f>COUNTIFS('S2'!E$5:E$64,"F",Ave!J5:J64,"&gt;=85")</f>
        <v>9</v>
      </c>
      <c r="AD10" s="125">
        <f t="shared" si="14"/>
        <v>17</v>
      </c>
      <c r="AE10" s="125">
        <f t="shared" si="15"/>
        <v>30.76923076923077</v>
      </c>
      <c r="AF10" s="125">
        <f t="shared" si="16"/>
        <v>37.5</v>
      </c>
      <c r="AG10" s="125">
        <f t="shared" si="17"/>
        <v>34</v>
      </c>
    </row>
    <row r="11" spans="1:79">
      <c r="B11" s="125">
        <v>6</v>
      </c>
      <c r="C11" s="126" t="str">
        <f>'S1'!L4</f>
        <v>Moral Edu</v>
      </c>
      <c r="D11" s="125">
        <f>D6</f>
        <v>26</v>
      </c>
      <c r="E11" s="125">
        <f>E6</f>
        <v>24</v>
      </c>
      <c r="F11" s="125">
        <f t="shared" si="0"/>
        <v>50</v>
      </c>
      <c r="G11" s="125">
        <f>COUNTIFS('S2'!E5:E64,"M")-COUNTIFS('S2'!E5:E64,"M",'S2'!L5:L64,"")</f>
        <v>26</v>
      </c>
      <c r="H11" s="125">
        <f>COUNTIFS('S2'!E5:E64,"F")-COUNTIFS('S2'!E5:E64,"F",'S2'!L5:L64,"")</f>
        <v>24</v>
      </c>
      <c r="I11" s="125">
        <f t="shared" si="1"/>
        <v>50</v>
      </c>
      <c r="J11" s="125">
        <f>COUNTIFS('S2'!E5:E64,"M",Ave!K5:K64,"&lt;50")</f>
        <v>3</v>
      </c>
      <c r="K11" s="125">
        <f>COUNTIFS('S2'!E5:E64,"F",Ave!K5:K64,"&lt;50")</f>
        <v>0</v>
      </c>
      <c r="L11" s="125">
        <f t="shared" si="2"/>
        <v>3</v>
      </c>
      <c r="M11" s="125">
        <f t="shared" si="3"/>
        <v>11.538461538461538</v>
      </c>
      <c r="N11" s="125">
        <f t="shared" si="4"/>
        <v>0</v>
      </c>
      <c r="O11" s="125">
        <f t="shared" si="5"/>
        <v>6</v>
      </c>
      <c r="P11" s="125">
        <f>COUNTIFS('S2'!E$5:E$64,"M",Ave!K5:K64,"&gt;=50")</f>
        <v>23</v>
      </c>
      <c r="Q11" s="125">
        <f>COUNTIFS('S2'!E$5:E$64,"F",Ave!K5:K64,"&gt;=50")</f>
        <v>24</v>
      </c>
      <c r="R11" s="125">
        <f t="shared" si="6"/>
        <v>47</v>
      </c>
      <c r="S11" s="125">
        <f t="shared" si="7"/>
        <v>88.461538461538453</v>
      </c>
      <c r="T11" s="125">
        <f t="shared" si="8"/>
        <v>100</v>
      </c>
      <c r="U11" s="125">
        <f t="shared" si="9"/>
        <v>94</v>
      </c>
      <c r="V11" s="125">
        <f>COUNTIFS('S2'!E$5:E$64,"M",Ave!K5:K64,"&gt;=75")</f>
        <v>7</v>
      </c>
      <c r="W11" s="125">
        <f>COUNTIFS('S2'!E$5:E$64,"F",Ave!K5:K64,"&gt;=75")</f>
        <v>9</v>
      </c>
      <c r="X11" s="125">
        <f t="shared" si="10"/>
        <v>16</v>
      </c>
      <c r="Y11" s="125">
        <f t="shared" si="11"/>
        <v>26.923076923076923</v>
      </c>
      <c r="Z11" s="125">
        <f t="shared" si="12"/>
        <v>37.5</v>
      </c>
      <c r="AA11" s="125">
        <f t="shared" si="13"/>
        <v>32</v>
      </c>
      <c r="AB11" s="125">
        <f>COUNTIFS('S2'!E$5:E$64,"M",Ave!K5:K64,"&gt;=85")</f>
        <v>2</v>
      </c>
      <c r="AC11" s="125">
        <f>COUNTIFS('S2'!E$5:E$64,"F",Ave!K5:K64,"&gt;=85")</f>
        <v>4</v>
      </c>
      <c r="AD11" s="125">
        <f t="shared" si="14"/>
        <v>6</v>
      </c>
      <c r="AE11" s="125">
        <f t="shared" si="15"/>
        <v>7.6923076923076925</v>
      </c>
      <c r="AF11" s="125">
        <f t="shared" si="16"/>
        <v>16.666666666666664</v>
      </c>
      <c r="AG11" s="125">
        <f t="shared" si="17"/>
        <v>12</v>
      </c>
    </row>
    <row r="12" spans="1:79">
      <c r="B12" s="125">
        <v>10</v>
      </c>
      <c r="C12" s="126" t="str">
        <f>'S1'!M4</f>
        <v>Art</v>
      </c>
      <c r="D12" s="125">
        <f>D6</f>
        <v>26</v>
      </c>
      <c r="E12" s="125">
        <f>E6</f>
        <v>24</v>
      </c>
      <c r="F12" s="125">
        <f t="shared" si="0"/>
        <v>50</v>
      </c>
      <c r="G12" s="125">
        <f>COUNTIFS('S2'!E5:E64,"M")-COUNTIFS('S2'!E5:E64,"M",'S2'!M5:M64,"")</f>
        <v>26</v>
      </c>
      <c r="H12" s="125">
        <f>COUNTIFS('S2'!E5:E64,"F")-COUNTIFS('S2'!E5:E64,"F",'S2'!M5:M64,"")</f>
        <v>24</v>
      </c>
      <c r="I12" s="125">
        <f t="shared" si="1"/>
        <v>50</v>
      </c>
      <c r="J12" s="125">
        <f>COUNTIFS('S2'!E5:E64,"M",Ave!L5:L64,"&lt;50")</f>
        <v>1</v>
      </c>
      <c r="K12" s="125">
        <f>COUNTIFS('S2'!E5:E64,"F",Ave!L5:L64,"&lt;50")</f>
        <v>0</v>
      </c>
      <c r="L12" s="125">
        <f t="shared" si="2"/>
        <v>1</v>
      </c>
      <c r="M12" s="125">
        <f t="shared" si="3"/>
        <v>3.8461538461538463</v>
      </c>
      <c r="N12" s="125">
        <f t="shared" si="4"/>
        <v>0</v>
      </c>
      <c r="O12" s="125">
        <f t="shared" si="5"/>
        <v>2</v>
      </c>
      <c r="P12" s="125">
        <f>COUNTIFS('S2'!E$5:E$64,"M",Ave!L5:L64,"&gt;=50")</f>
        <v>25</v>
      </c>
      <c r="Q12" s="125">
        <f>COUNTIFS('S2'!E$5:E$64,"F",Ave!L5:L64,"&gt;=50")</f>
        <v>24</v>
      </c>
      <c r="R12" s="125">
        <f t="shared" si="6"/>
        <v>49</v>
      </c>
      <c r="S12" s="125">
        <f t="shared" si="7"/>
        <v>96.15384615384616</v>
      </c>
      <c r="T12" s="125">
        <f t="shared" si="8"/>
        <v>100</v>
      </c>
      <c r="U12" s="125">
        <f t="shared" si="9"/>
        <v>98</v>
      </c>
      <c r="V12" s="125">
        <f>COUNTIFS('S2'!E$5:E$64,"M",Ave!L5:L64,"&gt;=75")</f>
        <v>12</v>
      </c>
      <c r="W12" s="125">
        <f>COUNTIFS('S2'!E$5:E$64,"F",Ave!L5:L64,"&gt;=75")</f>
        <v>23</v>
      </c>
      <c r="X12" s="125">
        <f t="shared" si="10"/>
        <v>35</v>
      </c>
      <c r="Y12" s="125">
        <f t="shared" si="11"/>
        <v>46.153846153846153</v>
      </c>
      <c r="Z12" s="125">
        <f t="shared" si="12"/>
        <v>95.833333333333343</v>
      </c>
      <c r="AA12" s="125">
        <f t="shared" si="13"/>
        <v>70</v>
      </c>
      <c r="AB12" s="125">
        <f>COUNTIFS('S2'!E$5:E$64,"M",Ave!L5:L64,"&gt;=85")</f>
        <v>7</v>
      </c>
      <c r="AC12" s="125">
        <f>COUNTIFS('S2'!E$5:E$64,"F",Ave!L5:L64,"&gt;=85")</f>
        <v>10</v>
      </c>
      <c r="AD12" s="125">
        <f t="shared" si="14"/>
        <v>17</v>
      </c>
      <c r="AE12" s="125">
        <f t="shared" si="15"/>
        <v>26.923076923076923</v>
      </c>
      <c r="AF12" s="125">
        <f t="shared" si="16"/>
        <v>41.666666666666671</v>
      </c>
      <c r="AG12" s="125">
        <f t="shared" si="17"/>
        <v>34</v>
      </c>
    </row>
    <row r="13" spans="1:79">
      <c r="B13" s="125">
        <v>11</v>
      </c>
      <c r="C13" s="126" t="str">
        <f>'S1'!N4</f>
        <v>HPE</v>
      </c>
      <c r="D13" s="125">
        <f>D6</f>
        <v>26</v>
      </c>
      <c r="E13" s="125">
        <f>E6</f>
        <v>24</v>
      </c>
      <c r="F13" s="125">
        <f t="shared" si="0"/>
        <v>50</v>
      </c>
      <c r="G13" s="125">
        <f>COUNTIFS('S2'!E5:E64,"M")-COUNTIFS('S2'!E5:E64,"M",'S2'!N5:N64,"")</f>
        <v>26</v>
      </c>
      <c r="H13" s="125">
        <f>COUNTIFS('S2'!E5:E64,"F")-COUNTIFS('S2'!E5:E64,"F",'S2'!N5:N64,"")</f>
        <v>24</v>
      </c>
      <c r="I13" s="125">
        <f t="shared" si="1"/>
        <v>50</v>
      </c>
      <c r="J13" s="125">
        <f>COUNTIFS('S2'!E5:E64,"M",Ave!M5:M64,"&lt;50")</f>
        <v>1</v>
      </c>
      <c r="K13" s="125">
        <f>COUNTIFS('S2'!E5:E64,"F",Ave!M5:M64,"&lt;50")</f>
        <v>0</v>
      </c>
      <c r="L13" s="125">
        <f t="shared" si="2"/>
        <v>1</v>
      </c>
      <c r="M13" s="125">
        <f t="shared" si="3"/>
        <v>3.8461538461538463</v>
      </c>
      <c r="N13" s="125">
        <f t="shared" si="4"/>
        <v>0</v>
      </c>
      <c r="O13" s="125">
        <f t="shared" si="5"/>
        <v>2</v>
      </c>
      <c r="P13" s="125">
        <f>COUNTIFS('S2'!E$5:E$64,"M",Ave!M5:M64,"&gt;=50")</f>
        <v>25</v>
      </c>
      <c r="Q13" s="125">
        <f>COUNTIFS('S2'!E$5:E$64,"F",Ave!M5:M64,"&gt;=50")</f>
        <v>24</v>
      </c>
      <c r="R13" s="125">
        <f t="shared" si="6"/>
        <v>49</v>
      </c>
      <c r="S13" s="125">
        <f t="shared" si="7"/>
        <v>96.15384615384616</v>
      </c>
      <c r="T13" s="125">
        <f t="shared" si="8"/>
        <v>100</v>
      </c>
      <c r="U13" s="125">
        <f t="shared" si="9"/>
        <v>98</v>
      </c>
      <c r="V13" s="125">
        <f>COUNTIFS('S2'!E$5:E$64,"M",Ave!M5:M64,"&gt;=75")</f>
        <v>16</v>
      </c>
      <c r="W13" s="125">
        <f>COUNTIFS('S2'!E$5:E$64,"F",Ave!M5:M64,"&gt;=75")</f>
        <v>11</v>
      </c>
      <c r="X13" s="125">
        <f t="shared" si="10"/>
        <v>27</v>
      </c>
      <c r="Y13" s="125">
        <f t="shared" si="11"/>
        <v>61.53846153846154</v>
      </c>
      <c r="Z13" s="125">
        <f t="shared" si="12"/>
        <v>45.833333333333329</v>
      </c>
      <c r="AA13" s="125">
        <f t="shared" si="13"/>
        <v>54</v>
      </c>
      <c r="AB13" s="125">
        <f>COUNTIFS('S2'!E$5:E$64,"M",Ave!M5:M64,"&gt;=85")</f>
        <v>10</v>
      </c>
      <c r="AC13" s="125">
        <f>COUNTIFS('S2'!E$5:E$64,"F",Ave!M5:M64,"&gt;=85")</f>
        <v>6</v>
      </c>
      <c r="AD13" s="125">
        <f t="shared" si="14"/>
        <v>16</v>
      </c>
      <c r="AE13" s="125">
        <f t="shared" si="15"/>
        <v>38.461538461538467</v>
      </c>
      <c r="AF13" s="125">
        <f t="shared" si="16"/>
        <v>25</v>
      </c>
      <c r="AG13" s="125">
        <f t="shared" si="17"/>
        <v>32</v>
      </c>
    </row>
    <row r="14" spans="1:79" s="127" customFormat="1">
      <c r="A14" s="123"/>
      <c r="B14" s="281" t="s">
        <v>18</v>
      </c>
      <c r="C14" s="282"/>
      <c r="D14" s="125">
        <f>COUNTIFS('S1'!E5:E64,"M")</f>
        <v>26</v>
      </c>
      <c r="E14" s="125">
        <f>COUNTIFS('S1'!E5:E64,"F")</f>
        <v>24</v>
      </c>
      <c r="F14" s="125">
        <f>D14+E14</f>
        <v>50</v>
      </c>
      <c r="G14" s="125">
        <f>COUNTIFS('S2'!E5:E64,"M")-COUNTIFS('S2'!E5:E64,"M",'S2'!U5:U64,"&gt;0")</f>
        <v>26</v>
      </c>
      <c r="H14" s="125">
        <f>COUNTIFS('S2'!E5:E64,"F")-COUNTIFS('S2'!E5:E64,"F",'S2'!U5:U64,"&gt;0")</f>
        <v>24</v>
      </c>
      <c r="I14" s="125">
        <f>G14+H14</f>
        <v>50</v>
      </c>
      <c r="J14" s="125">
        <f>COUNTIFS('S2'!E5:E64,"M",Ave!O5:O64,"&lt;50")-COUNTIFS('S2'!E5:E64,"M",Ave!O5:O64,"&lt;0")</f>
        <v>1</v>
      </c>
      <c r="K14" s="125">
        <f>COUNTIFS('S2'!E5:E64,"F",Ave!O5:O64,"&lt;50")-COUNTIFS('S2'!E5:E64,"F",Ave!O5:O64,"&lt;0")</f>
        <v>0</v>
      </c>
      <c r="L14" s="125">
        <f t="shared" si="2"/>
        <v>1</v>
      </c>
      <c r="M14" s="125">
        <f t="shared" si="3"/>
        <v>3.8461538461538463</v>
      </c>
      <c r="N14" s="125">
        <f t="shared" si="4"/>
        <v>0</v>
      </c>
      <c r="O14" s="125">
        <f t="shared" si="5"/>
        <v>2</v>
      </c>
      <c r="P14" s="125">
        <f>COUNTIFS('S2'!E$5:E$64,"M",Ave!O5:O64,"&gt;=50")</f>
        <v>25</v>
      </c>
      <c r="Q14" s="125">
        <f>COUNTIFS('S2'!E$5:E$64,"F",Ave!O5:O64,"&gt;=50")</f>
        <v>24</v>
      </c>
      <c r="R14" s="125">
        <f t="shared" si="6"/>
        <v>49</v>
      </c>
      <c r="S14" s="125">
        <f t="shared" si="7"/>
        <v>96.15384615384616</v>
      </c>
      <c r="T14" s="125">
        <f t="shared" si="8"/>
        <v>100</v>
      </c>
      <c r="U14" s="125">
        <f t="shared" si="9"/>
        <v>98</v>
      </c>
      <c r="V14" s="125">
        <f>COUNTIFS('S2'!E$5:E$64,"M",Ave!O5:O64,"&gt;=75")</f>
        <v>12</v>
      </c>
      <c r="W14" s="125">
        <f>COUNTIFS('S2'!E$5:E$64,"F",Ave!O5:O64,"&gt;=75")</f>
        <v>12</v>
      </c>
      <c r="X14" s="125">
        <f t="shared" si="10"/>
        <v>24</v>
      </c>
      <c r="Y14" s="125">
        <f t="shared" si="11"/>
        <v>46.153846153846153</v>
      </c>
      <c r="Z14" s="125">
        <f t="shared" si="12"/>
        <v>50</v>
      </c>
      <c r="AA14" s="125">
        <f t="shared" si="13"/>
        <v>48</v>
      </c>
      <c r="AB14" s="125">
        <f>COUNTIFS('S2'!E$5:E$64,"M",Ave!O5:O64,"&gt;=85")</f>
        <v>4</v>
      </c>
      <c r="AC14" s="125">
        <f>COUNTIFS('S2'!E$5:E$64,"F",Ave!O5:O64,"&gt;=85")</f>
        <v>6</v>
      </c>
      <c r="AD14" s="125">
        <f t="shared" si="14"/>
        <v>10</v>
      </c>
      <c r="AE14" s="125">
        <f t="shared" si="15"/>
        <v>15.384615384615385</v>
      </c>
      <c r="AF14" s="125">
        <f t="shared" si="16"/>
        <v>25</v>
      </c>
      <c r="AG14" s="125">
        <f t="shared" si="17"/>
        <v>20</v>
      </c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23"/>
      <c r="BK14" s="123"/>
      <c r="BL14" s="123"/>
      <c r="BM14" s="123"/>
      <c r="BN14" s="123"/>
      <c r="BO14" s="123"/>
      <c r="BP14" s="123"/>
      <c r="BQ14" s="123"/>
      <c r="BR14" s="123"/>
      <c r="BS14" s="123"/>
      <c r="BT14" s="123"/>
      <c r="BU14" s="123"/>
      <c r="BV14" s="123"/>
      <c r="BW14" s="123"/>
      <c r="BX14" s="123"/>
      <c r="BY14" s="123"/>
      <c r="BZ14" s="123"/>
      <c r="CA14" s="123"/>
    </row>
    <row r="15" spans="1:79" s="123" customFormat="1"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</row>
    <row r="16" spans="1:79" s="67" customFormat="1">
      <c r="C16" s="129"/>
      <c r="D16" s="129" t="s">
        <v>60</v>
      </c>
      <c r="E16" s="129" t="s">
        <v>61</v>
      </c>
      <c r="F16" s="129" t="s">
        <v>62</v>
      </c>
    </row>
    <row r="17" spans="1:79" s="67" customFormat="1">
      <c r="C17" s="130" t="s">
        <v>56</v>
      </c>
      <c r="D17" s="130">
        <f>COUNTIFS(Roster!E5:E245,"M",Roster!S5:S245,"ተዛውሯል")</f>
        <v>25</v>
      </c>
      <c r="E17" s="130">
        <f>COUNTIFS(Roster!E5:E245,"F",Roster!S5:S245,"ተዛውራለች")</f>
        <v>24</v>
      </c>
      <c r="F17" s="130">
        <f>D17+E17</f>
        <v>49</v>
      </c>
      <c r="N17" s="67" t="s">
        <v>46</v>
      </c>
    </row>
    <row r="18" spans="1:79" s="67" customFormat="1">
      <c r="C18" s="130" t="s">
        <v>57</v>
      </c>
      <c r="D18" s="130">
        <f>COUNTIFS(Roster!E5:E245,"M",Roster!S5:S245,"አልተዛወረም")</f>
        <v>1</v>
      </c>
      <c r="E18" s="130">
        <f>COUNTIFS(Roster!E5:E245,"F",Roster!S5:S245,"አልተዛወረችም")</f>
        <v>0</v>
      </c>
      <c r="F18" s="130">
        <f>D18+E18</f>
        <v>1</v>
      </c>
      <c r="N18" s="67" t="s">
        <v>47</v>
      </c>
    </row>
    <row r="19" spans="1:79" s="67" customFormat="1">
      <c r="C19" s="130" t="s">
        <v>58</v>
      </c>
      <c r="D19" s="130">
        <f>COUNTIFS(Roster!E5:E245,"M",Roster!S5:S245,"-")</f>
        <v>0</v>
      </c>
      <c r="E19" s="130">
        <f>COUNTIFS(Roster!E5:E245,"F",Roster!S5:S245,"-")</f>
        <v>0</v>
      </c>
      <c r="F19" s="130">
        <f>D19+E19</f>
        <v>0</v>
      </c>
    </row>
    <row r="20" spans="1:79" s="67" customFormat="1">
      <c r="C20" s="130" t="s">
        <v>59</v>
      </c>
      <c r="D20" s="130">
        <f>SUM(D17:D19)</f>
        <v>26</v>
      </c>
      <c r="E20" s="130">
        <f>SUM(E17:E19)</f>
        <v>24</v>
      </c>
      <c r="F20" s="130">
        <f>SUM(F17:F19)</f>
        <v>50</v>
      </c>
    </row>
    <row r="21" spans="1:79" s="67" customFormat="1"/>
    <row r="22" spans="1:79" s="67" customFormat="1"/>
    <row r="23" spans="1:79" s="67" customFormat="1"/>
    <row r="24" spans="1:79" s="67" customFormat="1"/>
    <row r="25" spans="1:79" s="67" customFormat="1"/>
    <row r="26" spans="1:79" s="67" customFormat="1"/>
    <row r="27" spans="1:79" s="67" customFormat="1"/>
    <row r="28" spans="1:79" s="67" customFormat="1"/>
    <row r="29" spans="1:79" s="128" customFormat="1">
      <c r="A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67"/>
      <c r="BK29" s="67"/>
      <c r="BL29" s="67"/>
      <c r="BM29" s="67"/>
      <c r="BN29" s="67"/>
      <c r="BO29" s="67"/>
      <c r="BP29" s="67"/>
      <c r="BQ29" s="67"/>
      <c r="BR29" s="67"/>
      <c r="BS29" s="67"/>
      <c r="BT29" s="67"/>
      <c r="BU29" s="67"/>
      <c r="BV29" s="67"/>
      <c r="BW29" s="67"/>
      <c r="BX29" s="67"/>
      <c r="BY29" s="67"/>
      <c r="BZ29" s="67"/>
      <c r="CA29" s="67"/>
    </row>
    <row r="30" spans="1:79" s="128" customFormat="1">
      <c r="A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</row>
    <row r="31" spans="1:79" s="128" customFormat="1">
      <c r="A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</row>
    <row r="32" spans="1:79" s="128" customFormat="1">
      <c r="A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</row>
    <row r="33" spans="1:79" s="128" customFormat="1">
      <c r="A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</row>
    <row r="34" spans="1:79" s="128" customFormat="1">
      <c r="A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</row>
    <row r="35" spans="1:79" s="128" customFormat="1">
      <c r="A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</row>
    <row r="36" spans="1:79" s="128" customFormat="1">
      <c r="A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</row>
    <row r="37" spans="1:79" s="128" customFormat="1">
      <c r="A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</row>
    <row r="38" spans="1:79" s="128" customFormat="1">
      <c r="A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</row>
    <row r="39" spans="1:79" s="128" customFormat="1">
      <c r="A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</row>
    <row r="40" spans="1:79" s="128" customFormat="1">
      <c r="A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</row>
    <row r="41" spans="1:79" s="128" customFormat="1">
      <c r="A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</row>
    <row r="42" spans="1:79" s="128" customFormat="1">
      <c r="A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</row>
    <row r="43" spans="1:79" s="128" customFormat="1">
      <c r="A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</row>
    <row r="44" spans="1:79" s="128" customFormat="1">
      <c r="A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</row>
    <row r="45" spans="1:79" s="128" customFormat="1">
      <c r="A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</row>
    <row r="46" spans="1:79" s="128" customFormat="1">
      <c r="A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</row>
    <row r="47" spans="1:79" s="128" customFormat="1">
      <c r="A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</row>
    <row r="48" spans="1:79" s="128" customFormat="1">
      <c r="A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</row>
    <row r="49" spans="1:79" s="128" customFormat="1">
      <c r="A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</row>
    <row r="50" spans="1:79" s="128" customFormat="1">
      <c r="A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</row>
    <row r="51" spans="1:79" s="128" customFormat="1">
      <c r="A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</row>
    <row r="52" spans="1:79" s="128" customFormat="1">
      <c r="A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</row>
    <row r="53" spans="1:79" s="128" customFormat="1">
      <c r="A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</row>
    <row r="54" spans="1:79" s="128" customFormat="1">
      <c r="A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</row>
    <row r="55" spans="1:79" s="128" customFormat="1">
      <c r="A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</row>
    <row r="56" spans="1:79" s="128" customFormat="1">
      <c r="A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</row>
    <row r="57" spans="1:79" s="128" customFormat="1">
      <c r="A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</row>
    <row r="58" spans="1:79" s="128" customFormat="1">
      <c r="A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</row>
    <row r="59" spans="1:79" s="128" customFormat="1">
      <c r="A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</row>
    <row r="60" spans="1:79" s="128" customFormat="1">
      <c r="A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</row>
    <row r="61" spans="1:79" s="128" customFormat="1">
      <c r="A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7"/>
      <c r="BZ61" s="67"/>
      <c r="CA61" s="67"/>
    </row>
    <row r="62" spans="1:79" s="128" customFormat="1">
      <c r="A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</row>
    <row r="63" spans="1:79" s="128" customFormat="1">
      <c r="A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</row>
    <row r="64" spans="1:79" s="128" customFormat="1">
      <c r="A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</row>
    <row r="65" spans="1:79" s="128" customFormat="1">
      <c r="A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</row>
    <row r="66" spans="1:79" s="128" customFormat="1">
      <c r="A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</row>
    <row r="67" spans="1:79" s="128" customFormat="1">
      <c r="A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</row>
    <row r="68" spans="1:79" s="128" customFormat="1">
      <c r="A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</row>
    <row r="69" spans="1:79" s="128" customFormat="1">
      <c r="A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</row>
    <row r="70" spans="1:79" s="128" customFormat="1">
      <c r="A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</row>
    <row r="71" spans="1:79" s="128" customFormat="1">
      <c r="A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</row>
    <row r="72" spans="1:79" s="128" customFormat="1">
      <c r="A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  <c r="CA72" s="67"/>
    </row>
    <row r="73" spans="1:79" s="128" customFormat="1">
      <c r="A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</row>
    <row r="74" spans="1:79" s="128" customFormat="1">
      <c r="A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</row>
    <row r="75" spans="1:79" s="128" customFormat="1">
      <c r="A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</row>
    <row r="76" spans="1:79" s="128" customFormat="1">
      <c r="A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</row>
    <row r="77" spans="1:79" s="128" customFormat="1">
      <c r="A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</row>
    <row r="78" spans="1:79" s="128" customFormat="1">
      <c r="A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</row>
    <row r="79" spans="1:79" s="128" customFormat="1">
      <c r="A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</row>
    <row r="80" spans="1:79" s="128" customFormat="1">
      <c r="A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</row>
    <row r="81" spans="1:79" s="128" customFormat="1">
      <c r="A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</row>
    <row r="82" spans="1:79" s="128" customFormat="1">
      <c r="A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</row>
    <row r="83" spans="1:79" s="128" customFormat="1">
      <c r="A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</row>
    <row r="84" spans="1:79" s="128" customFormat="1">
      <c r="A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</row>
    <row r="85" spans="1:79" s="128" customFormat="1">
      <c r="A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</row>
    <row r="86" spans="1:79" s="128" customFormat="1">
      <c r="A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</row>
    <row r="87" spans="1:79" s="128" customFormat="1">
      <c r="A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</row>
    <row r="88" spans="1:79" s="128" customFormat="1">
      <c r="A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</row>
    <row r="89" spans="1:79" s="128" customFormat="1">
      <c r="A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</row>
    <row r="90" spans="1:79" s="128" customFormat="1">
      <c r="A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</row>
    <row r="91" spans="1:79" s="128" customFormat="1">
      <c r="A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</row>
    <row r="92" spans="1:79" s="128" customFormat="1">
      <c r="A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</row>
    <row r="93" spans="1:79" s="128" customFormat="1">
      <c r="A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</row>
    <row r="94" spans="1:79" s="128" customFormat="1">
      <c r="A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</row>
    <row r="95" spans="1:79" s="128" customFormat="1">
      <c r="A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</row>
    <row r="96" spans="1:79" s="128" customFormat="1">
      <c r="A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</row>
    <row r="97" spans="1:79" s="128" customFormat="1">
      <c r="A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</row>
    <row r="98" spans="1:79" s="128" customFormat="1">
      <c r="A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</row>
    <row r="99" spans="1:79" s="128" customFormat="1">
      <c r="A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</row>
    <row r="100" spans="1:79" s="128" customFormat="1">
      <c r="A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</row>
    <row r="101" spans="1:79" s="128" customFormat="1">
      <c r="A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</row>
    <row r="102" spans="1:79" s="128" customFormat="1">
      <c r="A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</row>
    <row r="103" spans="1:79" s="128" customFormat="1">
      <c r="A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</row>
    <row r="104" spans="1:79" s="128" customFormat="1">
      <c r="A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</row>
    <row r="105" spans="1:79" s="128" customFormat="1">
      <c r="A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</row>
    <row r="106" spans="1:79" s="128" customFormat="1">
      <c r="A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</row>
    <row r="107" spans="1:79" s="128" customFormat="1">
      <c r="A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</row>
    <row r="108" spans="1:79" s="128" customFormat="1">
      <c r="A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</row>
    <row r="109" spans="1:79" s="128" customFormat="1">
      <c r="A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</row>
    <row r="110" spans="1:79" s="128" customFormat="1">
      <c r="A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</row>
    <row r="111" spans="1:79" s="128" customFormat="1">
      <c r="A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</row>
    <row r="112" spans="1:79" s="128" customFormat="1">
      <c r="A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</row>
    <row r="113" spans="1:79" s="128" customFormat="1">
      <c r="A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</row>
    <row r="114" spans="1:79" s="128" customFormat="1">
      <c r="A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</row>
    <row r="115" spans="1:79" s="128" customFormat="1">
      <c r="A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</row>
    <row r="116" spans="1:79" s="128" customFormat="1">
      <c r="A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</row>
    <row r="117" spans="1:79" s="128" customFormat="1">
      <c r="A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</row>
    <row r="118" spans="1:79" s="128" customFormat="1">
      <c r="A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</row>
    <row r="119" spans="1:79" s="128" customFormat="1">
      <c r="A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</row>
    <row r="120" spans="1:79" s="128" customFormat="1">
      <c r="A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</row>
  </sheetData>
  <sheetProtection sheet="1" objects="1" scenarios="1"/>
  <mergeCells count="17">
    <mergeCell ref="G3:I4"/>
    <mergeCell ref="J3:O3"/>
    <mergeCell ref="P3:U3"/>
    <mergeCell ref="B14:C14"/>
    <mergeCell ref="V3:AA3"/>
    <mergeCell ref="B3:B5"/>
    <mergeCell ref="C3:C5"/>
    <mergeCell ref="D3:F4"/>
    <mergeCell ref="AB3:AG3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B1:I12"/>
  <sheetViews>
    <sheetView showZeros="0" workbookViewId="0">
      <selection activeCell="F22" sqref="F22"/>
    </sheetView>
  </sheetViews>
  <sheetFormatPr defaultRowHeight="15"/>
  <cols>
    <col min="2" max="2" width="4.140625" bestFit="1" customWidth="1"/>
    <col min="3" max="3" width="15.42578125" customWidth="1"/>
    <col min="4" max="9" width="8.140625" customWidth="1"/>
  </cols>
  <sheetData>
    <row r="1" spans="2:9" s="7" customFormat="1">
      <c r="B1" s="5"/>
      <c r="C1" s="5" t="s">
        <v>22</v>
      </c>
      <c r="D1" s="6"/>
      <c r="E1" s="5" t="s">
        <v>23</v>
      </c>
      <c r="F1" s="6"/>
      <c r="G1" s="5" t="s">
        <v>24</v>
      </c>
      <c r="H1" s="6"/>
      <c r="I1" s="5"/>
    </row>
    <row r="2" spans="2:9">
      <c r="B2" s="283" t="s">
        <v>48</v>
      </c>
      <c r="C2" s="283"/>
      <c r="D2" s="283"/>
      <c r="E2" s="283"/>
      <c r="F2" s="283"/>
      <c r="G2" s="283"/>
      <c r="H2" s="283"/>
      <c r="I2" s="283"/>
    </row>
    <row r="3" spans="2:9">
      <c r="B3" s="284" t="s">
        <v>0</v>
      </c>
      <c r="C3" s="284" t="s">
        <v>49</v>
      </c>
      <c r="D3" s="284" t="s">
        <v>50</v>
      </c>
      <c r="E3" s="284"/>
      <c r="F3" s="284"/>
      <c r="G3" s="284" t="s">
        <v>51</v>
      </c>
      <c r="H3" s="284"/>
      <c r="I3" s="284"/>
    </row>
    <row r="4" spans="2:9">
      <c r="B4" s="285"/>
      <c r="C4" s="285"/>
      <c r="D4" s="8" t="s">
        <v>13</v>
      </c>
      <c r="E4" s="8" t="s">
        <v>14</v>
      </c>
      <c r="F4" s="3" t="s">
        <v>15</v>
      </c>
      <c r="G4" s="3" t="s">
        <v>13</v>
      </c>
      <c r="H4" s="3" t="s">
        <v>14</v>
      </c>
      <c r="I4" s="3" t="s">
        <v>15</v>
      </c>
    </row>
    <row r="5" spans="2:9">
      <c r="B5" s="3">
        <f>'Analy 1'!B6</f>
        <v>1</v>
      </c>
      <c r="C5" s="9" t="str">
        <f>'Analy 1'!C6</f>
        <v>Amharic</v>
      </c>
      <c r="D5" s="10">
        <f>Ave!$S$66</f>
        <v>26</v>
      </c>
      <c r="E5" s="10">
        <f>Ave!$T$66</f>
        <v>24</v>
      </c>
      <c r="F5" s="11">
        <f>D5+E5</f>
        <v>50</v>
      </c>
      <c r="G5" s="10">
        <f>Ave!$S$65</f>
        <v>1781.5</v>
      </c>
      <c r="H5" s="10">
        <f>Ave!$T$65</f>
        <v>1751</v>
      </c>
      <c r="I5" s="4">
        <f>G5+H5</f>
        <v>3532.5</v>
      </c>
    </row>
    <row r="6" spans="2:9">
      <c r="B6" s="3">
        <f>'Analy 1'!B7</f>
        <v>2</v>
      </c>
      <c r="C6" s="9" t="str">
        <f>'Analy 1'!C7</f>
        <v>English</v>
      </c>
      <c r="D6" s="10">
        <f>Ave!$U$66</f>
        <v>26</v>
      </c>
      <c r="E6" s="10">
        <f>Ave!$V$66</f>
        <v>24</v>
      </c>
      <c r="F6" s="11">
        <f t="shared" ref="F6:F12" si="0">D6+E6</f>
        <v>50</v>
      </c>
      <c r="G6" s="10">
        <f>Ave!$U$65</f>
        <v>1910</v>
      </c>
      <c r="H6" s="10">
        <f>Ave!$V$65</f>
        <v>1879.5</v>
      </c>
      <c r="I6" s="4">
        <f t="shared" ref="I6:I12" si="1">G6+H6</f>
        <v>3789.5</v>
      </c>
    </row>
    <row r="7" spans="2:9">
      <c r="B7" s="3">
        <f>'Analy 1'!B8</f>
        <v>3</v>
      </c>
      <c r="C7" s="9" t="str">
        <f>'Analy 1'!C8</f>
        <v>Arabic</v>
      </c>
      <c r="D7" s="10">
        <f>Ave!$W$66</f>
        <v>26</v>
      </c>
      <c r="E7" s="10">
        <f>Ave!$X$66</f>
        <v>24</v>
      </c>
      <c r="F7" s="11">
        <f t="shared" si="0"/>
        <v>50</v>
      </c>
      <c r="G7" s="10">
        <f>Ave!$W$65</f>
        <v>1866.5</v>
      </c>
      <c r="H7" s="10">
        <f>Ave!$X$65</f>
        <v>1871</v>
      </c>
      <c r="I7" s="4">
        <f t="shared" si="1"/>
        <v>3737.5</v>
      </c>
    </row>
    <row r="8" spans="2:9">
      <c r="B8" s="3">
        <f>'Analy 1'!B9</f>
        <v>4</v>
      </c>
      <c r="C8" s="9" t="str">
        <f>'Analy 1'!C9</f>
        <v>Maths</v>
      </c>
      <c r="D8" s="10">
        <f>Ave!$Y$66</f>
        <v>26</v>
      </c>
      <c r="E8" s="10">
        <f>Ave!$Z$66</f>
        <v>24</v>
      </c>
      <c r="F8" s="11">
        <f t="shared" si="0"/>
        <v>50</v>
      </c>
      <c r="G8" s="10">
        <f>Ave!$Y$65</f>
        <v>1712</v>
      </c>
      <c r="H8" s="10">
        <f>Ave!$Z$65</f>
        <v>1695.5</v>
      </c>
      <c r="I8" s="4">
        <f t="shared" si="1"/>
        <v>3407.5</v>
      </c>
    </row>
    <row r="9" spans="2:9">
      <c r="B9" s="3">
        <f>'Analy 1'!B10</f>
        <v>5</v>
      </c>
      <c r="C9" s="9" t="str">
        <f>'Analy 1'!C10</f>
        <v>E.S</v>
      </c>
      <c r="D9" s="10">
        <f>Ave!$AA$66</f>
        <v>26</v>
      </c>
      <c r="E9" s="10">
        <f>Ave!$AB$66</f>
        <v>24</v>
      </c>
      <c r="F9" s="11">
        <f t="shared" si="0"/>
        <v>50</v>
      </c>
      <c r="G9" s="10">
        <f>Ave!$AA$65</f>
        <v>1983</v>
      </c>
      <c r="H9" s="10">
        <f>Ave!$AB$65</f>
        <v>1860</v>
      </c>
      <c r="I9" s="4">
        <f t="shared" si="1"/>
        <v>3843</v>
      </c>
    </row>
    <row r="10" spans="2:9">
      <c r="B10" s="3">
        <f>'Analy 1'!B11</f>
        <v>6</v>
      </c>
      <c r="C10" s="9" t="str">
        <f>'Analy 1'!C11</f>
        <v>Moral Edu</v>
      </c>
      <c r="D10" s="10">
        <f>Ave!$AC$66</f>
        <v>26</v>
      </c>
      <c r="E10" s="10">
        <f>Ave!$AD$66</f>
        <v>24</v>
      </c>
      <c r="F10" s="11">
        <f t="shared" si="0"/>
        <v>50</v>
      </c>
      <c r="G10" s="10">
        <f>Ave!$AC$65</f>
        <v>1696</v>
      </c>
      <c r="H10" s="10">
        <f>Ave!$AD$65</f>
        <v>1715.5</v>
      </c>
      <c r="I10" s="4">
        <f t="shared" si="1"/>
        <v>3411.5</v>
      </c>
    </row>
    <row r="11" spans="2:9">
      <c r="B11" s="3">
        <f>'Analy 1'!B12</f>
        <v>7</v>
      </c>
      <c r="C11" s="9" t="str">
        <f>'Analy 1'!C12</f>
        <v>Art</v>
      </c>
      <c r="D11" s="10">
        <f>Ave!$AE$66</f>
        <v>26</v>
      </c>
      <c r="E11" s="10">
        <f>Ave!$AF$66</f>
        <v>24</v>
      </c>
      <c r="F11" s="11">
        <f t="shared" si="0"/>
        <v>50</v>
      </c>
      <c r="G11" s="10">
        <f>Ave!$AE$65</f>
        <v>1923</v>
      </c>
      <c r="H11" s="10">
        <f>Ave!$AF$65</f>
        <v>2028.5</v>
      </c>
      <c r="I11" s="4">
        <f t="shared" si="1"/>
        <v>3951.5</v>
      </c>
    </row>
    <row r="12" spans="2:9">
      <c r="B12" s="3">
        <f>'Analy 1'!B13</f>
        <v>8</v>
      </c>
      <c r="C12" s="9" t="str">
        <f>'Analy 1'!C13</f>
        <v>HPE</v>
      </c>
      <c r="D12" s="10">
        <f>Ave!$AG$66</f>
        <v>26</v>
      </c>
      <c r="E12" s="10">
        <f>Ave!$AH$66</f>
        <v>24</v>
      </c>
      <c r="F12" s="11">
        <f t="shared" si="0"/>
        <v>50</v>
      </c>
      <c r="G12" s="10">
        <f>Ave!$AG$65</f>
        <v>2031</v>
      </c>
      <c r="H12" s="10">
        <f>Ave!$AH$65</f>
        <v>1785.5</v>
      </c>
      <c r="I12" s="4">
        <f t="shared" si="1"/>
        <v>3816.5</v>
      </c>
    </row>
  </sheetData>
  <sheetProtection password="C7C7" sheet="1" objects="1" scenarios="1"/>
  <mergeCells count="5">
    <mergeCell ref="B2:I2"/>
    <mergeCell ref="B3:B4"/>
    <mergeCell ref="C3:C4"/>
    <mergeCell ref="D3:F3"/>
    <mergeCell ref="G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S1</vt:lpstr>
      <vt:lpstr>S2</vt:lpstr>
      <vt:lpstr>Ave</vt:lpstr>
      <vt:lpstr>Roster</vt:lpstr>
      <vt:lpstr>SR Card</vt:lpstr>
      <vt:lpstr>Analy 1</vt:lpstr>
      <vt:lpstr>Analy 2</vt:lpstr>
      <vt:lpstr>Annual Ave</vt:lpstr>
      <vt:lpstr>SubAv</vt:lpstr>
      <vt:lpstr>Roster!Print_Area</vt:lpstr>
      <vt:lpstr>'SR Card'!Print_Area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hussen</dc:creator>
  <cp:lastModifiedBy>Selam</cp:lastModifiedBy>
  <cp:lastPrinted>2011-01-21T09:38:24Z</cp:lastPrinted>
  <dcterms:created xsi:type="dcterms:W3CDTF">2024-01-09T05:54:25Z</dcterms:created>
  <dcterms:modified xsi:type="dcterms:W3CDTF">2011-01-21T09:38:26Z</dcterms:modified>
</cp:coreProperties>
</file>