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lodi\Desktop\Classwork Projects\Module 1 - Challenge\"/>
    </mc:Choice>
  </mc:AlternateContent>
  <xr:revisionPtr revIDLastSave="0" documentId="13_ncr:1_{C2F6BFB0-D450-4ED3-B00D-AAAE1E2D1838}" xr6:coauthVersionLast="46" xr6:coauthVersionMax="46" xr10:uidLastSave="{00000000-0000-0000-0000-000000000000}"/>
  <bookViews>
    <workbookView xWindow="-110" yWindow="-110" windowWidth="19420" windowHeight="10560" tabRatio="808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</sheets>
  <definedNames>
    <definedName name="_xlnm._FilterDatabase" localSheetId="0" hidden="1">Kickstarter!$A$1:$U$1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11" l="1"/>
  <c r="D6" i="11"/>
  <c r="C7" i="11"/>
  <c r="D7" i="11"/>
  <c r="C8" i="11"/>
  <c r="G8" i="11" s="1"/>
  <c r="D8" i="11"/>
  <c r="H8" i="11" s="1"/>
  <c r="C9" i="11"/>
  <c r="D9" i="11"/>
  <c r="H9" i="11" s="1"/>
  <c r="C10" i="11"/>
  <c r="D10" i="11"/>
  <c r="C11" i="11"/>
  <c r="D11" i="11"/>
  <c r="C12" i="11"/>
  <c r="D12" i="11"/>
  <c r="C13" i="11"/>
  <c r="D13" i="11"/>
  <c r="C14" i="11"/>
  <c r="D14" i="11"/>
  <c r="B14" i="11"/>
  <c r="B13" i="11"/>
  <c r="B12" i="11"/>
  <c r="B11" i="11"/>
  <c r="E11" i="11" s="1"/>
  <c r="B10" i="11"/>
  <c r="B9" i="11"/>
  <c r="E9" i="11" s="1"/>
  <c r="B8" i="11"/>
  <c r="E8" i="11" s="1"/>
  <c r="B7" i="11"/>
  <c r="B6" i="11"/>
  <c r="B3" i="11"/>
  <c r="C5" i="11"/>
  <c r="D5" i="11"/>
  <c r="B5" i="11"/>
  <c r="C4" i="11"/>
  <c r="D4" i="11"/>
  <c r="B4" i="11"/>
  <c r="C3" i="11"/>
  <c r="D3" i="1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9" i="11" l="1"/>
  <c r="G4" i="11"/>
  <c r="H5" i="11"/>
  <c r="F12" i="11"/>
  <c r="H3" i="11"/>
  <c r="F3" i="11"/>
  <c r="F13" i="11"/>
  <c r="H11" i="11"/>
  <c r="G3" i="11"/>
  <c r="F6" i="11"/>
  <c r="G11" i="11"/>
  <c r="G7" i="11"/>
  <c r="F4" i="11"/>
  <c r="H6" i="11"/>
  <c r="G6" i="11"/>
  <c r="E3" i="11"/>
  <c r="E7" i="11"/>
  <c r="F7" i="11" s="1"/>
  <c r="F9" i="11"/>
  <c r="E14" i="11"/>
  <c r="F14" i="11" s="1"/>
  <c r="E6" i="11"/>
  <c r="E13" i="11"/>
  <c r="G13" i="11" s="1"/>
  <c r="E5" i="11"/>
  <c r="F5" i="11" s="1"/>
  <c r="F11" i="11"/>
  <c r="E12" i="11"/>
  <c r="G12" i="11" s="1"/>
  <c r="E4" i="11"/>
  <c r="H4" i="11" s="1"/>
  <c r="F8" i="11"/>
  <c r="E10" i="11"/>
  <c r="G10" i="11" s="1"/>
  <c r="F10" i="11" l="1"/>
  <c r="H10" i="11"/>
  <c r="G5" i="11"/>
  <c r="H14" i="11"/>
  <c r="H7" i="11"/>
  <c r="H13" i="11"/>
  <c r="H12" i="11"/>
  <c r="G14" i="11"/>
</calcChain>
</file>

<file path=xl/sharedStrings.xml><?xml version="1.0" encoding="utf-8"?>
<sst xmlns="http://schemas.openxmlformats.org/spreadsheetml/2006/main" count="32978" uniqueCount="8403">
  <si>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</si>
  <si>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</si>
  <si>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</si>
  <si>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</si>
  <si>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</si>
  <si>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</si>
  <si>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</si>
  <si>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</si>
  <si>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</si>
  <si>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</si>
  <si>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</si>
  <si>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</si>
  <si>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</si>
  <si>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</si>
  <si>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</si>
  <si>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</si>
  <si>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</si>
  <si>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</si>
  <si>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</si>
  <si>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</si>
  <si>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</si>
  <si>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</si>
  <si>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</si>
  <si>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</si>
  <si>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</si>
  <si>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</si>
  <si>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</si>
  <si>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</si>
  <si>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</si>
  <si>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</si>
  <si>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</si>
  <si>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</si>
  <si>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</si>
  <si>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</si>
  <si>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</si>
  <si>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</si>
  <si>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</si>
  <si>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</si>
  <si>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</si>
  <si>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</si>
  <si>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</si>
  <si>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</si>
  <si>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</si>
  <si>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</si>
  <si>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</si>
  <si>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</si>
  <si>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</si>
  <si>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</si>
  <si>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</si>
  <si>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</si>
  <si>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</si>
  <si>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</si>
  <si>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</si>
  <si>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</si>
  <si>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</si>
  <si>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</si>
  <si>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</si>
  <si>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</si>
  <si>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</si>
  <si>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</si>
  <si>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</si>
  <si>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</si>
  <si>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</si>
  <si>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</si>
  <si>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</si>
  <si>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</si>
  <si>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</si>
  <si>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</si>
  <si>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</si>
  <si>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</si>
  <si>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</si>
  <si>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</si>
  <si>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</si>
  <si>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</si>
  <si>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</si>
  <si>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</si>
  <si>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</si>
  <si>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</si>
  <si>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</si>
  <si>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</si>
  <si>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</si>
  <si>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</si>
  <si>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</si>
  <si>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</si>
  <si>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</si>
  <si>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</si>
  <si>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</si>
  <si>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</si>
  <si>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</si>
  <si>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</si>
  <si>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</si>
  <si>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</si>
  <si>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</si>
  <si>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</si>
  <si>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</si>
  <si>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</si>
  <si>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</si>
  <si>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</si>
  <si>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</si>
  <si>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</si>
  <si>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</si>
  <si>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</si>
  <si>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</si>
  <si>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</si>
  <si>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</si>
  <si>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</si>
  <si>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</si>
  <si>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</si>
  <si>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</si>
  <si>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</si>
  <si>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</si>
  <si>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</si>
  <si>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</si>
  <si>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</si>
  <si>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</si>
  <si>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</si>
  <si>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</si>
  <si>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</si>
  <si>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</si>
  <si>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</si>
  <si>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</si>
  <si>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</si>
  <si>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</si>
  <si>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</si>
  <si>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</si>
  <si>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</si>
  <si>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</si>
  <si>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</si>
  <si>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</si>
  <si>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</si>
  <si>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</si>
  <si>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</si>
  <si>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</si>
  <si>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</si>
  <si>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</si>
  <si>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</si>
  <si>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</si>
  <si>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</si>
  <si>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</si>
  <si>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</si>
  <si>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</si>
  <si>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</si>
  <si>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</si>
  <si>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</si>
  <si>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</si>
  <si>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</si>
  <si>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</si>
  <si>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</si>
  <si>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</si>
  <si>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</si>
  <si>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</si>
  <si>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</si>
  <si>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</si>
  <si>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</si>
  <si>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</si>
  <si>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</si>
  <si>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</si>
  <si>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</si>
  <si>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</si>
  <si>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</si>
  <si>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</si>
  <si>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</si>
  <si>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</si>
  <si>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</si>
  <si>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</si>
  <si>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</si>
  <si>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</si>
  <si>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</si>
  <si>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</si>
  <si>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</si>
  <si>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</si>
  <si>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</si>
  <si>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</si>
  <si>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</si>
  <si>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</si>
  <si>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</si>
  <si>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</si>
  <si>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</si>
  <si>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</si>
  <si>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</si>
  <si>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</si>
  <si>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</si>
  <si>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</si>
  <si>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</si>
  <si>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</si>
  <si>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</si>
  <si>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</si>
  <si>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</si>
  <si>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</si>
  <si>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</si>
  <si>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</si>
  <si>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</si>
  <si>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</si>
  <si>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</si>
  <si>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</si>
  <si>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</si>
  <si>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</si>
  <si>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</si>
  <si>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</si>
  <si>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</si>
  <si>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</si>
  <si>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</si>
  <si>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</si>
  <si>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</si>
  <si>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</si>
  <si>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</si>
  <si>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</si>
  <si>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</si>
  <si>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</si>
  <si>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</si>
  <si>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</si>
  <si>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</si>
  <si>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</si>
  <si>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</si>
  <si>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</si>
  <si>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</si>
  <si>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</si>
  <si>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</si>
  <si>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</si>
  <si>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</si>
  <si>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</si>
  <si>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</si>
  <si>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</si>
  <si>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</si>
  <si>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</si>
  <si>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</si>
  <si>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</si>
  <si>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</si>
  <si>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</si>
  <si>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</si>
  <si>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</si>
  <si>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</si>
  <si>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</si>
  <si>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</si>
  <si>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</si>
  <si>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</si>
  <si>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</si>
  <si>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</si>
  <si>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</si>
  <si>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</si>
  <si>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</si>
  <si>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</si>
  <si>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</si>
  <si>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</si>
  <si>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</si>
  <si>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</si>
  <si>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</si>
  <si>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</si>
  <si>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</si>
  <si>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</si>
  <si>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</si>
  <si>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</si>
  <si>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</si>
  <si>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</si>
  <si>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</si>
  <si>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</si>
  <si>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</si>
  <si>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</si>
  <si>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</si>
  <si>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</si>
  <si>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</si>
  <si>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</si>
  <si>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</si>
  <si>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</si>
  <si>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</si>
  <si>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</si>
  <si>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</si>
  <si>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</si>
  <si>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</si>
  <si>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</si>
  <si>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</si>
  <si>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</si>
  <si>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</si>
  <si>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</si>
  <si>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</si>
  <si>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</si>
  <si>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</si>
  <si>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</si>
  <si>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</si>
  <si>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</si>
  <si>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</si>
  <si>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</si>
  <si>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</si>
  <si>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</si>
  <si>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</si>
  <si>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</si>
  <si>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</si>
  <si>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</si>
  <si>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</si>
  <si>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</si>
  <si>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</si>
  <si>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</si>
  <si>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</si>
  <si>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</si>
  <si>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</si>
  <si>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</si>
  <si>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</si>
  <si>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</si>
  <si>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</si>
  <si>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</si>
  <si>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</si>
  <si>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</si>
  <si>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</si>
  <si>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</si>
  <si>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</si>
  <si>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</si>
  <si>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</si>
  <si>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</si>
  <si>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</si>
  <si>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</si>
  <si>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</si>
  <si>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</si>
  <si>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</si>
  <si>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</si>
  <si>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</si>
  <si>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</si>
  <si>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</si>
  <si>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</si>
  <si>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</si>
  <si>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</si>
  <si>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</si>
  <si>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</si>
  <si>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</si>
  <si>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</si>
  <si>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</si>
  <si>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</si>
  <si>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</si>
  <si>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</si>
  <si>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</si>
  <si>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</si>
  <si>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</si>
  <si>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</si>
  <si>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</si>
  <si>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</si>
  <si>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</si>
  <si>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</si>
  <si>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</si>
  <si>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</si>
  <si>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</si>
  <si>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</si>
  <si>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</si>
  <si>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</si>
  <si>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</si>
  <si>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</si>
  <si>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</si>
  <si>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</si>
  <si>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</si>
  <si>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</si>
  <si>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</si>
  <si>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</si>
  <si>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</si>
  <si>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</si>
  <si>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</si>
  <si>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</si>
  <si>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</si>
  <si>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</si>
  <si>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</si>
  <si>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</si>
  <si>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</si>
  <si>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</si>
  <si>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</si>
  <si>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</si>
  <si>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</si>
  <si>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</si>
  <si>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</si>
  <si>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</si>
  <si>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</si>
  <si>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</si>
  <si>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</si>
  <si>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</si>
  <si>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</si>
  <si>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</si>
  <si>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</si>
  <si>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</si>
  <si>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</si>
  <si>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</si>
  <si>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</si>
  <si>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</si>
  <si>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</si>
  <si>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</si>
  <si>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</si>
  <si>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</si>
  <si>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</si>
  <si>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</si>
  <si>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</si>
  <si>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</si>
  <si>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</si>
  <si>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</si>
  <si>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</si>
  <si>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</si>
  <si>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</si>
  <si>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</si>
  <si>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</si>
  <si>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</si>
  <si>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</si>
  <si>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</si>
  <si>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</si>
  <si>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</si>
  <si>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</si>
  <si>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</si>
  <si>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</si>
  <si>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</si>
  <si>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</si>
  <si>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</si>
  <si>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</si>
  <si>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</si>
  <si>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</si>
  <si>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</si>
  <si>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</si>
  <si>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</si>
  <si>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</si>
  <si>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</si>
  <si>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</si>
  <si>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</si>
  <si>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</si>
  <si>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</si>
  <si>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</si>
  <si>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</si>
  <si>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</si>
  <si>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</si>
  <si>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</si>
  <si>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</si>
  <si>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</si>
  <si>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</si>
  <si>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</si>
  <si>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</si>
  <si>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</si>
  <si>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</si>
  <si>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</si>
  <si>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</si>
  <si>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</si>
  <si>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</si>
  <si>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</si>
  <si>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</si>
  <si>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</si>
  <si>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</si>
  <si>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</si>
  <si>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</si>
  <si>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</si>
  <si>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</si>
  <si>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</si>
  <si>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</si>
  <si>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</si>
  <si>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</si>
  <si>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</si>
  <si>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</si>
  <si>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</si>
  <si>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</si>
  <si>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</si>
  <si>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</si>
  <si>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</si>
  <si>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</si>
  <si>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</si>
  <si>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</si>
  <si>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</si>
  <si>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</si>
  <si>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</si>
  <si>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</si>
  <si>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</si>
  <si>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</si>
  <si>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</si>
  <si>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</si>
  <si>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</si>
  <si>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</si>
  <si>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</si>
  <si>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</si>
  <si>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</si>
  <si>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</si>
  <si>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</si>
  <si>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</si>
  <si>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</si>
  <si>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</si>
  <si>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</si>
  <si>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</si>
  <si>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</si>
  <si>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</si>
  <si>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</si>
  <si>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</si>
  <si>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</si>
  <si>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</si>
  <si>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</si>
  <si>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</si>
  <si>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</si>
  <si>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</si>
  <si>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</si>
  <si>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</si>
  <si>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</si>
  <si>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</si>
  <si>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</si>
  <si>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</si>
  <si>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</si>
  <si>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</si>
  <si>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</si>
  <si>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</si>
  <si>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</si>
  <si>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</si>
  <si>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</si>
  <si>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</si>
  <si>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</si>
  <si>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</si>
  <si>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</si>
  <si>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</si>
  <si>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</si>
  <si>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</si>
  <si>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</si>
  <si>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</si>
  <si>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</si>
  <si>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</si>
  <si>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</si>
  <si>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</si>
  <si>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</si>
  <si>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</si>
  <si>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</si>
  <si>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</si>
  <si>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</si>
  <si>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</si>
  <si>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</si>
  <si>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</si>
  <si>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</si>
  <si>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</si>
  <si>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</si>
  <si>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</si>
  <si>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</si>
  <si>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</si>
  <si>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</si>
  <si>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</si>
  <si>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</si>
  <si>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</si>
  <si>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</si>
  <si>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</si>
  <si>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</si>
  <si>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</si>
  <si>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</si>
  <si>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</si>
  <si>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</si>
  <si>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</si>
  <si>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</si>
  <si>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</si>
  <si>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</si>
  <si>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</si>
  <si>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</si>
  <si>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</si>
  <si>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</si>
  <si>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</si>
  <si>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</si>
  <si>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</si>
  <si>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</si>
  <si>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</si>
  <si>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</si>
  <si>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</si>
  <si>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</si>
  <si>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</si>
  <si>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</si>
  <si>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</si>
  <si>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</si>
  <si>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</si>
  <si>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</si>
  <si>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</si>
  <si>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</si>
  <si>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</si>
  <si>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</si>
  <si>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</si>
  <si>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</si>
  <si>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</si>
  <si>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</si>
  <si>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</si>
  <si>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</si>
  <si>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</si>
  <si>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</si>
  <si>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</si>
  <si>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</si>
  <si>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</si>
  <si>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</si>
  <si>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</si>
  <si>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</si>
  <si>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</si>
  <si>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</si>
  <si>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</si>
  <si>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</si>
  <si>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</si>
  <si>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</si>
  <si>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</si>
  <si>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</si>
  <si>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</si>
  <si>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</si>
  <si>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</si>
  <si>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</si>
  <si>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</si>
  <si>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</si>
  <si>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</si>
  <si>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</si>
  <si>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</si>
  <si>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</si>
  <si>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</si>
  <si>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</si>
  <si>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</si>
  <si>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</si>
  <si>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</si>
  <si>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</si>
  <si>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</si>
  <si>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</si>
  <si>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</si>
  <si>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</si>
  <si>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</si>
  <si>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</si>
  <si>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</si>
  <si>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</si>
  <si>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</si>
  <si>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</si>
  <si>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</si>
  <si>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</si>
  <si>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</si>
  <si>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</si>
  <si>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</si>
  <si>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</si>
  <si>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</si>
  <si>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</si>
  <si>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</si>
  <si>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</si>
  <si>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</si>
  <si>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</si>
  <si>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</si>
  <si>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</si>
  <si>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</si>
  <si>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</si>
  <si>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</si>
  <si>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</si>
  <si>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</si>
  <si>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</si>
  <si>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</si>
  <si>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</si>
  <si>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</si>
  <si>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</si>
  <si>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</si>
  <si>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</si>
  <si>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</si>
  <si>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</si>
  <si>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</si>
  <si>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</si>
  <si>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</si>
  <si>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</si>
  <si>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</si>
  <si>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</si>
  <si>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</si>
  <si>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</si>
  <si>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</si>
  <si>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</si>
  <si>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</si>
  <si>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</si>
  <si>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</si>
  <si>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</si>
  <si>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</si>
  <si>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</si>
  <si>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</si>
  <si>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</si>
  <si>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</si>
  <si>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</si>
  <si>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</si>
  <si>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</si>
  <si>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</si>
  <si>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</si>
  <si>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</si>
  <si>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</si>
  <si>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</si>
  <si>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</si>
  <si>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</si>
  <si>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</si>
  <si>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</si>
  <si>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</si>
  <si>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</si>
  <si>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</si>
  <si>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</si>
  <si>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</si>
  <si>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</si>
  <si>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</si>
  <si>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</si>
  <si>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</si>
  <si>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</si>
  <si>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</si>
  <si>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</si>
  <si>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</si>
  <si>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</si>
  <si>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</si>
  <si>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</si>
  <si>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</si>
  <si>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</si>
  <si>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</si>
  <si>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</si>
  <si>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</si>
  <si>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</si>
  <si>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</si>
  <si>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</si>
  <si>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</si>
  <si>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</si>
  <si>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</si>
  <si>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</si>
  <si>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</si>
  <si>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</si>
  <si>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</si>
  <si>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</si>
  <si>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</si>
  <si>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</si>
  <si>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</si>
  <si>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</si>
  <si>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</si>
  <si>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</si>
  <si>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</si>
  <si>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</si>
  <si>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</si>
  <si>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</si>
  <si>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</si>
  <si>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</si>
  <si>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</si>
  <si>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</si>
  <si>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</si>
  <si>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</si>
  <si>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</si>
  <si>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</si>
  <si>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</si>
  <si>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</si>
  <si>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</si>
  <si>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</si>
  <si>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</si>
  <si>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</si>
  <si>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</si>
  <si>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</si>
  <si>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</si>
  <si>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</si>
  <si>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</si>
  <si>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</si>
  <si>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</si>
  <si>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</si>
  <si>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</si>
  <si>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</si>
  <si>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</si>
  <si>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</si>
  <si>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</si>
  <si>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</si>
  <si>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</si>
  <si>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</si>
  <si>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</si>
  <si>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</si>
  <si>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</si>
  <si>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</si>
  <si>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</si>
  <si>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</si>
  <si>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</si>
  <si>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</si>
  <si>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</si>
  <si>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</si>
  <si>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</si>
  <si>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</si>
  <si>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</si>
  <si>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</si>
  <si>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</si>
  <si>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</si>
  <si>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</si>
  <si>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</si>
  <si>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</si>
  <si>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</si>
  <si>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</si>
  <si>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</si>
  <si>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</si>
  <si>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</si>
  <si>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</si>
  <si>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</si>
  <si>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</si>
  <si>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</si>
  <si>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</si>
  <si>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</si>
  <si>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</si>
  <si>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</si>
  <si>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</si>
  <si>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</si>
  <si>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</si>
  <si>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</si>
  <si>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</si>
  <si>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</si>
  <si>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</si>
  <si>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</si>
  <si>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</si>
  <si>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</si>
  <si>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</si>
  <si>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</si>
  <si>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</si>
  <si>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</si>
  <si>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</si>
  <si>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</si>
  <si>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</si>
  <si>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</si>
  <si>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</si>
  <si>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</si>
  <si>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</si>
  <si>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</si>
  <si>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</si>
  <si>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</si>
  <si>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</si>
  <si>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</si>
  <si>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</si>
  <si>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</si>
  <si>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</si>
  <si>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</si>
  <si>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</si>
  <si>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</si>
  <si>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</si>
  <si>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</si>
  <si>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</si>
  <si>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</si>
  <si>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</si>
  <si>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</si>
  <si>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</si>
  <si>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</si>
  <si>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</si>
  <si>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</si>
  <si>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</si>
  <si>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</si>
  <si>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</si>
  <si>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</si>
  <si>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</si>
  <si>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</si>
  <si>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</si>
  <si>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</si>
  <si>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</si>
  <si>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</si>
  <si>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</si>
  <si>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</si>
  <si>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</si>
  <si>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</si>
  <si>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</si>
  <si>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</si>
  <si>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</si>
  <si>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</si>
  <si>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</si>
  <si>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</si>
  <si>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</si>
  <si>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</si>
  <si>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</si>
  <si>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</si>
  <si>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</si>
  <si>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</si>
  <si>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</si>
  <si>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</si>
  <si>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</si>
  <si>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</si>
  <si>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</si>
  <si>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</si>
  <si>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</si>
  <si>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</si>
  <si>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</si>
  <si>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</si>
  <si>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</si>
  <si>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</si>
  <si>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</si>
  <si>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</si>
  <si>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</si>
  <si>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</si>
  <si>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</si>
  <si>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</si>
  <si>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</si>
  <si>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</si>
  <si>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</si>
  <si>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</si>
  <si>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</si>
  <si>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</si>
  <si>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</si>
  <si>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</si>
  <si>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</si>
  <si>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</si>
  <si>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</si>
  <si>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</si>
  <si>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</si>
  <si>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</si>
  <si>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</si>
  <si>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</si>
  <si>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</si>
  <si>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</si>
  <si>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</si>
  <si>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</si>
  <si>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</si>
  <si>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</si>
  <si>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</si>
  <si>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</si>
  <si>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</si>
  <si>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</si>
  <si>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</si>
  <si>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</si>
  <si>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</si>
  <si>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</si>
  <si>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</si>
  <si>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</si>
  <si>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</si>
  <si>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</si>
  <si>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</si>
  <si>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</si>
  <si>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</si>
  <si>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</si>
  <si>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</si>
  <si>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</si>
  <si>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</si>
  <si>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</si>
  <si>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</si>
  <si>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</si>
  <si>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</si>
  <si>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</si>
  <si>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</si>
  <si>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</si>
  <si>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</si>
  <si>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</si>
  <si>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</si>
  <si>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</si>
  <si>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</si>
  <si>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</si>
  <si>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</si>
  <si>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</si>
  <si>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</si>
  <si>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</si>
  <si>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</si>
  <si>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</si>
  <si>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</si>
  <si>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</si>
  <si>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</si>
  <si>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</si>
  <si>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</si>
  <si>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</si>
  <si>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</si>
  <si>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</si>
  <si>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</si>
  <si>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</si>
  <si>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</si>
  <si>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</si>
  <si>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</si>
  <si>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</si>
  <si>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</si>
  <si>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</si>
  <si>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</si>
  <si>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</si>
  <si>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</si>
  <si>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</si>
  <si>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</si>
  <si>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</si>
  <si>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</si>
  <si>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</si>
  <si>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</si>
  <si>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</si>
  <si>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</si>
  <si>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</si>
  <si>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</si>
  <si>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</si>
  <si>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</si>
  <si>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</si>
  <si>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</si>
  <si>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</si>
  <si>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</si>
  <si>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</si>
  <si>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</si>
  <si>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</si>
  <si>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</si>
  <si>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</si>
  <si>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</si>
  <si>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</si>
  <si>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</si>
  <si>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</si>
  <si>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</si>
  <si>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</si>
  <si>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</si>
  <si>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</si>
  <si>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</si>
  <si>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</si>
  <si>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</si>
  <si>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</si>
  <si>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</si>
  <si>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</si>
  <si>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</si>
  <si>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</si>
  <si>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</si>
  <si>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</si>
  <si>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</si>
  <si>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</si>
  <si>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</si>
  <si>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</si>
  <si>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</si>
  <si>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</si>
  <si>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</si>
  <si>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</si>
  <si>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</si>
  <si>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</si>
  <si>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</si>
  <si>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</si>
  <si>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</si>
  <si>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</si>
  <si>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</si>
  <si>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</si>
  <si>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</si>
  <si>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</si>
  <si>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</si>
  <si>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</si>
  <si>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</si>
  <si>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</si>
  <si>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</si>
  <si>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</si>
  <si>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</si>
  <si>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</si>
  <si>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</si>
  <si>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</si>
  <si>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</si>
  <si>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</si>
  <si>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</si>
  <si>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</si>
  <si>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</si>
  <si>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</si>
  <si>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</si>
  <si>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</si>
  <si>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</si>
  <si>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</si>
  <si>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</si>
  <si>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</si>
  <si>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</si>
  <si>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</si>
  <si>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</si>
  <si>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</si>
  <si>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</si>
  <si>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</si>
  <si>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</si>
  <si>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</si>
  <si>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</si>
  <si>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</si>
  <si>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</si>
  <si>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</si>
  <si>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</si>
  <si>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</si>
  <si>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</si>
  <si>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</si>
  <si>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</si>
  <si>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</si>
  <si>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</si>
  <si>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</si>
  <si>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</si>
  <si>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</si>
  <si>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</si>
  <si>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</si>
  <si>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</si>
  <si>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</si>
  <si>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</si>
  <si>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</si>
  <si>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</si>
  <si>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</si>
  <si>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</si>
  <si>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</si>
  <si>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</si>
  <si>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</si>
  <si>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</si>
  <si>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</si>
  <si>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</si>
  <si>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</si>
  <si>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</si>
  <si>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</si>
  <si>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</si>
  <si>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</si>
  <si>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</si>
  <si>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</si>
  <si>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</si>
  <si>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</si>
  <si>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</si>
  <si>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</si>
  <si>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</si>
  <si>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</si>
  <si>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</si>
  <si>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</si>
  <si>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</si>
  <si>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</si>
  <si>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</si>
  <si>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</si>
  <si>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</si>
  <si>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</si>
  <si>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</si>
  <si>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</si>
  <si>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</si>
  <si>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</si>
  <si>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</si>
  <si>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</si>
  <si>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</si>
  <si>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</si>
  <si>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</si>
  <si>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</si>
  <si>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</si>
  <si>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</si>
  <si>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</si>
  <si>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</si>
  <si>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</si>
  <si>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</si>
  <si>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</si>
  <si>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</si>
  <si>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</si>
  <si>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</si>
  <si>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</si>
  <si>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</si>
  <si>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</si>
  <si>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</si>
  <si>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</si>
  <si>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</si>
  <si>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</si>
  <si>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</si>
  <si>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</si>
  <si>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</si>
  <si>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</si>
  <si>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</si>
  <si>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</si>
  <si>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</si>
  <si>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</si>
  <si>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</si>
  <si>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</si>
  <si>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</si>
  <si>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</si>
  <si>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</si>
  <si>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</si>
  <si>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</si>
  <si>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</si>
  <si>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</si>
  <si>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</si>
  <si>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</si>
  <si>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</si>
  <si>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</si>
  <si>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</si>
  <si>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</si>
  <si>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</si>
  <si>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</si>
  <si>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</si>
  <si>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</si>
  <si>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</si>
  <si>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</si>
  <si>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</si>
  <si>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</si>
  <si>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</si>
  <si>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</si>
  <si>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</si>
  <si>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</si>
  <si>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</si>
  <si>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</si>
  <si>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</si>
  <si>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</si>
  <si>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</si>
  <si>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</si>
  <si>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</si>
  <si>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</si>
  <si>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</si>
  <si>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</si>
  <si>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</si>
  <si>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</si>
  <si>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</si>
  <si>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</si>
  <si>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</si>
  <si>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</si>
  <si>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</si>
  <si>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</si>
  <si>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</si>
  <si>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</si>
  <si>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</si>
  <si>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</si>
  <si>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</si>
  <si>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</si>
  <si>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</si>
  <si>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</si>
  <si>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</si>
  <si>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</si>
  <si>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</si>
  <si>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</si>
  <si>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</si>
  <si>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</si>
  <si>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</si>
  <si>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</si>
  <si>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</si>
  <si>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</si>
  <si>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</si>
  <si>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</si>
  <si>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</si>
  <si>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</si>
  <si>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</si>
  <si>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</si>
  <si>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</si>
  <si>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</si>
  <si>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</si>
  <si>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</si>
  <si>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</si>
  <si>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</si>
  <si>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</si>
  <si>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</si>
  <si>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</si>
  <si>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</si>
  <si>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</si>
  <si>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</si>
  <si>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</si>
  <si>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</si>
  <si>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</si>
  <si>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</si>
  <si>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</si>
  <si>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</si>
  <si>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</si>
  <si>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</si>
  <si>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</si>
  <si>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</si>
  <si>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</si>
  <si>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</si>
  <si>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</si>
  <si>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</si>
  <si>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</si>
  <si>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</si>
  <si>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</si>
  <si>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</si>
  <si>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</si>
  <si>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</si>
  <si>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</si>
  <si>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</si>
  <si>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</si>
  <si>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</si>
  <si>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</si>
  <si>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</si>
  <si>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</si>
  <si>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</si>
  <si>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</si>
  <si>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</si>
  <si>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</si>
  <si>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</si>
  <si>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</si>
  <si>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</si>
  <si>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</si>
  <si>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</si>
  <si>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</si>
  <si>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</si>
  <si>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</si>
  <si>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</si>
  <si>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</si>
  <si>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</si>
  <si>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</si>
  <si>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</si>
  <si>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</si>
  <si>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</si>
  <si>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</si>
  <si>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</si>
  <si>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</si>
  <si>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</si>
  <si>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</si>
  <si>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</si>
  <si>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</si>
  <si>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</si>
  <si>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</si>
  <si>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</si>
  <si>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</si>
  <si>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</si>
  <si>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</si>
  <si>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</si>
  <si>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</si>
  <si>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</si>
  <si>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</si>
  <si>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</si>
  <si>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</si>
  <si>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</si>
  <si>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</si>
  <si>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</si>
  <si>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</si>
  <si>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</si>
  <si>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</si>
  <si>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</si>
  <si>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</si>
  <si>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</si>
  <si>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</si>
  <si>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</si>
  <si>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</si>
  <si>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</si>
  <si>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</si>
  <si>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</si>
  <si>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</si>
  <si>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</si>
  <si>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</si>
  <si>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</si>
  <si>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</si>
  <si>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</si>
  <si>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</si>
  <si>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</si>
  <si>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</si>
  <si>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</si>
  <si>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</si>
  <si>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</si>
  <si>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</si>
  <si>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</si>
  <si>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</si>
  <si>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</si>
  <si>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</si>
  <si>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</si>
  <si>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</si>
  <si>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</si>
  <si>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</si>
  <si>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</si>
  <si>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</si>
  <si>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</si>
  <si>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</si>
  <si>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</si>
  <si>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</si>
  <si>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</si>
  <si>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</si>
  <si>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</si>
  <si>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</si>
  <si>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</si>
  <si>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</si>
  <si>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</si>
  <si>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</si>
  <si>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</si>
  <si>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</si>
  <si>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</si>
  <si>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</si>
  <si>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</si>
  <si>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</si>
  <si>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</si>
  <si>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</si>
  <si>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</si>
  <si>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</si>
  <si>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</si>
  <si>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</si>
  <si>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</si>
  <si>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</si>
  <si>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</si>
  <si>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</si>
  <si>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</si>
  <si>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</si>
  <si>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</si>
  <si>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</si>
  <si>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</si>
  <si>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</si>
  <si>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</si>
  <si>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</si>
  <si>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</si>
  <si>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</si>
  <si>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</si>
  <si>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</si>
  <si>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</si>
  <si>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</si>
  <si>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</si>
  <si>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</si>
  <si>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</si>
  <si>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</si>
  <si>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</si>
  <si>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</si>
  <si>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</si>
  <si>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</si>
  <si>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</si>
  <si>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</si>
  <si>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</si>
  <si>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</si>
  <si>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</si>
  <si>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</si>
  <si>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</si>
  <si>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</si>
  <si>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</si>
  <si>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</si>
  <si>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</si>
  <si>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</si>
  <si>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</si>
  <si>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</si>
  <si>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</si>
  <si>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</si>
  <si>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</si>
  <si>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</si>
  <si>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</si>
  <si>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</si>
  <si>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</si>
  <si>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</si>
  <si>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</si>
  <si>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</si>
  <si>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</si>
  <si>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</si>
  <si>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</si>
  <si>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</si>
  <si>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</si>
  <si>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</si>
  <si>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</si>
  <si>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</si>
  <si>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</si>
  <si>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</si>
  <si>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</si>
  <si>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</si>
  <si>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</si>
  <si>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</si>
  <si>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</si>
  <si>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</si>
  <si>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</si>
  <si>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</si>
  <si>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</si>
  <si>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</si>
  <si>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</si>
  <si>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</si>
  <si>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</si>
  <si>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</si>
  <si>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</si>
  <si>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</si>
  <si>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</si>
  <si>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</si>
  <si>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</si>
  <si>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</si>
  <si>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</si>
  <si>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</si>
  <si>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</si>
  <si>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</si>
  <si>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</si>
  <si>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</si>
  <si>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</si>
  <si>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</si>
  <si>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</si>
  <si>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</si>
  <si>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</si>
  <si>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</si>
  <si>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</si>
  <si>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</si>
  <si>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</si>
  <si>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</si>
  <si>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</si>
  <si>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</si>
  <si>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</si>
  <si>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</si>
  <si>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</si>
  <si>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</si>
  <si>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</si>
  <si>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</si>
  <si>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</si>
  <si>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</si>
  <si>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</si>
  <si>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</si>
  <si>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</si>
  <si>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</si>
  <si>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</si>
  <si>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</si>
  <si>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</si>
  <si>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</si>
  <si>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</si>
  <si>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</si>
  <si>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</si>
  <si>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</si>
  <si>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</si>
  <si>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</si>
  <si>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</si>
  <si>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</si>
  <si>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</si>
  <si>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</si>
  <si>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</si>
  <si>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</si>
  <si>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</si>
  <si>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</si>
  <si>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</si>
  <si>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</si>
  <si>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</si>
  <si>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</si>
  <si>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</si>
  <si>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</si>
  <si>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</si>
  <si>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</si>
  <si>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</si>
  <si>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</si>
  <si>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</si>
  <si>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</si>
  <si>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</si>
  <si>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</si>
  <si>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</si>
  <si>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</si>
  <si>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</si>
  <si>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</si>
  <si>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</si>
  <si>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</si>
  <si>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</si>
  <si>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</si>
  <si>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</si>
  <si>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</si>
  <si>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</si>
  <si>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</si>
  <si>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</si>
  <si>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</si>
  <si>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</si>
  <si>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</si>
  <si>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</si>
  <si>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</si>
  <si>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</si>
  <si>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</si>
  <si>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</si>
  <si>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</si>
  <si>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</si>
  <si>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</si>
  <si>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</si>
  <si>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</si>
  <si>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</si>
  <si>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</si>
  <si>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</si>
  <si>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</si>
  <si>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</si>
  <si>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</si>
  <si>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</si>
  <si>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</si>
  <si>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</si>
  <si>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</si>
  <si>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</si>
  <si>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</si>
  <si>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</si>
  <si>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</si>
  <si>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</si>
  <si>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</si>
  <si>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</si>
  <si>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</si>
  <si>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</si>
  <si>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</si>
  <si>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</si>
  <si>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</si>
  <si>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</si>
  <si>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</si>
  <si>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</si>
  <si>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</si>
  <si>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</si>
  <si>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</si>
  <si>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</si>
  <si>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</si>
  <si>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</si>
  <si>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</si>
  <si>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</si>
  <si>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</si>
  <si>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</si>
  <si>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</si>
  <si>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</si>
  <si>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</si>
  <si>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</si>
  <si>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</si>
  <si>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</si>
  <si>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</si>
  <si>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</si>
  <si>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</si>
  <si>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</si>
  <si>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</si>
  <si>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</si>
  <si>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</si>
  <si>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</si>
  <si>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</si>
  <si>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</si>
  <si>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</si>
  <si>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</si>
  <si>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</si>
  <si>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</si>
  <si>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</si>
  <si>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</si>
  <si>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</si>
  <si>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</si>
  <si>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</si>
  <si>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</si>
  <si>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</si>
  <si>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</si>
  <si>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</si>
  <si>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</si>
  <si>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</si>
  <si>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</si>
  <si>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</si>
  <si>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</si>
  <si>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</si>
  <si>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</si>
  <si>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</si>
  <si>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</si>
  <si>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</si>
  <si>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</si>
  <si>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</si>
  <si>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</si>
  <si>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</si>
  <si>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</si>
  <si>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</si>
  <si>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</si>
  <si>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</si>
  <si>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</si>
  <si>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</si>
  <si>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</si>
  <si>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</si>
  <si>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</si>
  <si>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</si>
  <si>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</si>
  <si>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</si>
  <si>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</si>
  <si>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</si>
  <si>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</si>
  <si>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</si>
  <si>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</si>
  <si>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</si>
  <si>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</si>
  <si>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</si>
  <si>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</si>
  <si>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</si>
  <si>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</si>
  <si>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</si>
  <si>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</si>
  <si>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</si>
  <si>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</si>
  <si>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</si>
  <si>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</si>
  <si>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</si>
  <si>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</si>
  <si>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</si>
  <si>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</si>
  <si>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</si>
  <si>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</si>
  <si>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</si>
  <si>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</si>
  <si>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</si>
  <si>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</si>
  <si>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</si>
  <si>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</si>
  <si>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</si>
  <si>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</si>
  <si>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</si>
  <si>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</si>
  <si>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</si>
  <si>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</si>
  <si>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</si>
  <si>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</si>
  <si>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</si>
  <si>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</si>
  <si>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</si>
  <si>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</si>
  <si>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</si>
  <si>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</si>
  <si>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</si>
  <si>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</si>
  <si>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</si>
  <si>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</si>
  <si>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</si>
  <si>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</si>
  <si>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</si>
  <si>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</si>
  <si>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</si>
  <si>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</si>
  <si>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</si>
  <si>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</si>
  <si>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</si>
  <si>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</si>
  <si>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</si>
  <si>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</si>
  <si>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</si>
  <si>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</si>
  <si>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</si>
  <si>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</si>
  <si>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</si>
  <si>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</si>
  <si>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</si>
  <si>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</si>
  <si>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</si>
  <si>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</si>
  <si>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</si>
  <si>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</si>
  <si>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</si>
  <si>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</si>
  <si>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</si>
  <si>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</si>
  <si>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</si>
  <si>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</si>
  <si>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</si>
  <si>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</si>
  <si>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</si>
  <si>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</si>
  <si>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</si>
  <si>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</si>
  <si>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</si>
  <si>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</si>
  <si>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</si>
  <si>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</si>
  <si>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</si>
  <si>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</si>
  <si>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</si>
  <si>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</si>
  <si>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</si>
  <si>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</si>
  <si>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</si>
  <si>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</si>
  <si>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</si>
  <si>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</si>
  <si>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</si>
  <si>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</si>
  <si>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</si>
  <si>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</si>
  <si>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</si>
  <si>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</si>
  <si>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</si>
  <si>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</si>
  <si>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</si>
  <si>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</si>
  <si>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</si>
  <si>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</si>
  <si>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</si>
  <si>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</si>
  <si>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</si>
  <si>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</si>
  <si>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</si>
  <si>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</si>
  <si>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</si>
  <si>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</si>
  <si>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</si>
  <si>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</si>
  <si>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</si>
  <si>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</si>
  <si>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</si>
  <si>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</si>
  <si>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</si>
  <si>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</si>
  <si>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</si>
  <si>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</si>
  <si>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</si>
  <si>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</si>
  <si>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</si>
  <si>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</si>
  <si>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</si>
  <si>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</si>
  <si>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</si>
  <si>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</si>
  <si>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</si>
  <si>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</si>
  <si>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</si>
  <si>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</si>
  <si>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</si>
  <si>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</si>
  <si>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</si>
  <si>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</si>
  <si>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</si>
  <si>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</si>
  <si>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</si>
  <si>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</si>
  <si>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</si>
  <si>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</si>
  <si>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</si>
  <si>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</si>
  <si>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</si>
  <si>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</si>
  <si>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</si>
  <si>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</si>
  <si>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</si>
  <si>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</si>
  <si>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</si>
  <si>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</si>
  <si>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</si>
  <si>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</si>
  <si>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</si>
  <si>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</si>
  <si>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</si>
  <si>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</si>
  <si>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</si>
  <si>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</si>
  <si>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</si>
  <si>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</si>
  <si>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</si>
  <si>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</si>
  <si>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</si>
  <si>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</si>
  <si>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</si>
  <si>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</si>
  <si>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</si>
  <si>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</si>
  <si>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</si>
  <si>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</si>
  <si>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</si>
  <si>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</si>
  <si>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</si>
  <si>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</si>
  <si>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</si>
  <si>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</si>
  <si>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</si>
  <si>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</si>
  <si>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</si>
  <si>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</si>
  <si>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</si>
  <si>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</si>
  <si>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</si>
  <si>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</si>
  <si>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</si>
  <si>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</si>
  <si>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</si>
  <si>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</si>
  <si>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</si>
  <si>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</si>
  <si>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</si>
  <si>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</si>
  <si>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</si>
  <si>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</si>
  <si>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</si>
  <si>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</si>
  <si>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</si>
  <si>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</si>
  <si>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</si>
  <si>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</si>
  <si>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</si>
  <si>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</si>
  <si>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</si>
  <si>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</si>
  <si>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</si>
  <si>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</si>
  <si>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</si>
  <si>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</si>
  <si>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</si>
  <si>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</si>
  <si>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</si>
  <si>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</si>
  <si>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</si>
  <si>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</si>
  <si>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</si>
  <si>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</si>
  <si>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</si>
  <si>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</si>
  <si>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</si>
  <si>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</si>
  <si>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</si>
  <si>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</si>
  <si>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</si>
  <si>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</si>
  <si>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</si>
  <si>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</si>
  <si>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</si>
  <si>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</si>
  <si>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</si>
  <si>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</si>
  <si>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</si>
  <si>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</si>
  <si>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</si>
  <si>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</si>
  <si>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</si>
  <si>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</si>
  <si>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</si>
  <si>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</si>
  <si>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</si>
  <si>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</si>
  <si>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</si>
  <si>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</si>
  <si>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</si>
  <si>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</si>
  <si>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</si>
  <si>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</si>
  <si>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</si>
  <si>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</si>
  <si>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</si>
  <si>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</si>
  <si>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</si>
  <si>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</si>
  <si>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</si>
  <si>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</si>
  <si>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</si>
  <si>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</si>
  <si>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</si>
  <si>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</si>
  <si>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</si>
  <si>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</si>
  <si>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</si>
  <si>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</si>
  <si>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</si>
  <si>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</si>
  <si>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</si>
  <si>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</si>
  <si>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</si>
  <si>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</si>
  <si>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</si>
  <si>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</si>
  <si>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</si>
  <si>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</si>
  <si>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</si>
  <si>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</si>
  <si>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</si>
  <si>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</si>
  <si>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</si>
  <si>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</si>
  <si>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</si>
  <si>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</si>
  <si>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</si>
  <si>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</si>
  <si>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</si>
  <si>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</si>
  <si>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</si>
  <si>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</si>
  <si>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</si>
  <si>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</si>
  <si>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</si>
  <si>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</si>
  <si>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</si>
  <si>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</si>
  <si>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</si>
  <si>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</si>
  <si>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</si>
  <si>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</si>
  <si>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</si>
  <si>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</si>
  <si>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</si>
  <si>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</si>
  <si>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</si>
  <si>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</si>
  <si>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</si>
  <si>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</si>
  <si>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</si>
  <si>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</si>
  <si>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</si>
  <si>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</si>
  <si>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</si>
  <si>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</si>
  <si>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</si>
  <si>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</si>
  <si>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</si>
  <si>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</si>
  <si>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</si>
  <si>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</si>
  <si>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</si>
  <si>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</si>
  <si>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</si>
  <si>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</si>
  <si>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</si>
  <si>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</si>
  <si>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</si>
  <si>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</si>
  <si>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</si>
  <si>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</si>
  <si>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</si>
  <si>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</si>
  <si>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</si>
  <si>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</si>
  <si>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</si>
  <si>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</si>
  <si>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</si>
  <si>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</si>
  <si>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</si>
  <si>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</si>
  <si>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</si>
  <si>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</si>
  <si>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</si>
  <si>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</si>
  <si>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</si>
  <si>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</si>
  <si>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</si>
  <si>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</si>
  <si>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</si>
  <si>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</si>
  <si>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</si>
  <si>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</si>
  <si>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</si>
  <si>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</si>
  <si>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</si>
  <si>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</si>
  <si>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</si>
  <si>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</si>
  <si>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</si>
  <si>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</si>
  <si>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</si>
  <si>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</si>
  <si>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</si>
  <si>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</si>
  <si>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</si>
  <si>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</si>
  <si>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</si>
  <si>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</si>
  <si>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</si>
  <si>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</si>
  <si>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</si>
  <si>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</si>
  <si>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</si>
  <si>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</si>
  <si>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</si>
  <si>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</si>
  <si>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</si>
  <si>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</si>
  <si>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</si>
  <si>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</si>
  <si>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</si>
  <si>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</si>
  <si>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</si>
  <si>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</si>
  <si>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</si>
  <si>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</si>
  <si>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</si>
  <si>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</si>
  <si>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</si>
  <si>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</si>
  <si>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</si>
  <si>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</si>
  <si>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</si>
  <si>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</si>
  <si>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</si>
  <si>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</si>
  <si>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</si>
  <si>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</si>
  <si>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</si>
  <si>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</si>
  <si>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</si>
  <si>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</si>
  <si>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</si>
  <si>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</si>
  <si>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</si>
  <si>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</si>
  <si>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</si>
  <si>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</si>
  <si>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</si>
  <si>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</si>
  <si>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</si>
  <si>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</si>
  <si>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</si>
  <si>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</si>
  <si>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</si>
  <si>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</si>
  <si>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</si>
  <si>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</si>
  <si>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</si>
  <si>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</si>
  <si>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</si>
  <si>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</si>
  <si>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</si>
  <si>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</si>
  <si>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</si>
  <si>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</si>
  <si>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</si>
  <si>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</si>
  <si>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</si>
  <si>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</si>
  <si>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</si>
  <si>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</si>
  <si>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</si>
  <si>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</si>
  <si>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</si>
  <si>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</si>
  <si>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</si>
  <si>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</si>
  <si>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</si>
  <si>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</si>
  <si>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</si>
  <si>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</si>
  <si>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</si>
  <si>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</si>
  <si>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</si>
  <si>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</si>
  <si>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</si>
  <si>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</si>
  <si>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</si>
  <si>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</si>
  <si>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</si>
  <si>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</si>
  <si>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</si>
  <si>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</si>
  <si>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</si>
  <si>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</si>
  <si>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</si>
  <si>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</si>
  <si>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</si>
  <si>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</si>
  <si>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</si>
  <si>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</si>
  <si>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</si>
  <si>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</si>
  <si>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</si>
  <si>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</si>
  <si>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</si>
  <si>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</si>
  <si>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</si>
  <si>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</si>
  <si>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</si>
  <si>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</si>
  <si>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</si>
  <si>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</si>
  <si>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</si>
  <si>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</si>
  <si>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</si>
  <si>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</si>
  <si>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</si>
  <si>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</si>
  <si>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</si>
  <si>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</si>
  <si>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</si>
  <si>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</si>
  <si>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</si>
  <si>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</si>
  <si>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</si>
  <si>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</si>
  <si>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</si>
  <si>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</si>
  <si>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</si>
  <si>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</si>
  <si>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</si>
  <si>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</si>
  <si>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</si>
  <si>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</si>
  <si>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</si>
  <si>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</si>
  <si>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</si>
  <si>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</si>
  <si>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</si>
  <si>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</si>
  <si>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</si>
  <si>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</si>
  <si>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</si>
  <si>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</si>
  <si>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</si>
  <si>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</si>
  <si>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</si>
  <si>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</si>
  <si>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</si>
  <si>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</si>
  <si>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</si>
  <si>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</si>
  <si>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</si>
  <si>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</si>
  <si>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</si>
  <si>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</si>
  <si>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</si>
  <si>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</si>
  <si>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</si>
  <si>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</si>
  <si>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</si>
  <si>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</si>
  <si>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</si>
  <si>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</si>
  <si>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</si>
  <si>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</si>
  <si>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</si>
  <si>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</si>
  <si>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</si>
  <si>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</si>
  <si>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</si>
  <si>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</si>
  <si>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</si>
  <si>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</si>
  <si>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</si>
  <si>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</si>
  <si>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</si>
  <si>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</si>
  <si>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</si>
  <si>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</si>
  <si>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</si>
  <si>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</si>
  <si>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</si>
  <si>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</si>
  <si>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</si>
  <si>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</si>
  <si>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</si>
  <si>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</si>
  <si>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</si>
  <si>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</si>
  <si>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</si>
  <si>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</si>
  <si>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</si>
  <si>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</si>
  <si>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</si>
  <si>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</si>
  <si>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</si>
  <si>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</si>
  <si>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</si>
  <si>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</si>
  <si>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</si>
  <si>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</si>
  <si>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</si>
  <si>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</si>
  <si>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</si>
  <si>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</si>
  <si>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</si>
  <si>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</si>
  <si>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</si>
  <si>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</si>
  <si>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</si>
  <si>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</si>
  <si>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</si>
  <si>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</si>
  <si>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</si>
  <si>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</si>
  <si>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</si>
  <si>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</si>
  <si>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</si>
  <si>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</si>
  <si>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</si>
  <si>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</si>
  <si>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</si>
  <si>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</si>
  <si>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</si>
  <si>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</si>
  <si>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</si>
  <si>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</si>
  <si>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</si>
  <si>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</si>
  <si>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</si>
  <si>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</si>
  <si>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</si>
  <si>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</si>
  <si>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</si>
  <si>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</si>
  <si>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</si>
  <si>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</si>
  <si>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</si>
  <si>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</si>
  <si>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</si>
  <si>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</si>
  <si>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</si>
  <si>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</si>
  <si>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</si>
  <si>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</si>
  <si>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</si>
  <si>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</si>
  <si>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</si>
  <si>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</si>
  <si>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</si>
  <si>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</si>
  <si>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</si>
  <si>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</si>
  <si>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</si>
  <si>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</si>
  <si>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</si>
  <si>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</si>
  <si>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</si>
  <si>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</si>
  <si>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</si>
  <si>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</si>
  <si>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</si>
  <si>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</si>
  <si>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</si>
  <si>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</si>
  <si>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</si>
  <si>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</si>
  <si>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</si>
  <si>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</si>
  <si>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</si>
  <si>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</si>
  <si>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</si>
  <si>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</si>
  <si>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</si>
  <si>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</si>
  <si>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</si>
  <si>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</si>
  <si>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</si>
  <si>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</si>
  <si>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</si>
  <si>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</si>
  <si>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</si>
  <si>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</si>
  <si>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</si>
  <si>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</si>
  <si>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</si>
  <si>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</si>
  <si>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</si>
  <si>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</si>
  <si>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</si>
  <si>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</si>
  <si>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</si>
  <si>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</si>
  <si>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</si>
  <si>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</si>
  <si>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</si>
  <si>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</si>
  <si>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</si>
  <si>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</si>
  <si>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</si>
  <si>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</si>
  <si>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</si>
  <si>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</si>
  <si>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</si>
  <si>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</si>
  <si>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</si>
  <si>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</si>
  <si>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</si>
  <si>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</si>
  <si>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</si>
  <si>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</si>
  <si>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</si>
  <si>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</si>
  <si>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</si>
  <si>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</si>
  <si>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</si>
  <si>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</si>
  <si>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</si>
  <si>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</si>
  <si>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</si>
  <si>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</si>
  <si>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</si>
  <si>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</si>
  <si>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</si>
  <si>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</si>
  <si>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</si>
  <si>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</si>
  <si>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</si>
  <si>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</si>
  <si>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</si>
  <si>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</si>
  <si>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</si>
  <si>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</si>
  <si>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</si>
  <si>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</si>
  <si>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</si>
  <si>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</si>
  <si>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</si>
  <si>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</si>
  <si>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</si>
  <si>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</si>
  <si>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</si>
  <si>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</si>
  <si>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</si>
  <si>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</si>
  <si>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</si>
  <si>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</si>
  <si>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</si>
  <si>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</si>
  <si>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</si>
  <si>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</si>
  <si>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</si>
  <si>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</si>
  <si>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</si>
  <si>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</si>
  <si>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</si>
  <si>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</si>
  <si>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</si>
  <si>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</si>
  <si>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</si>
  <si>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</si>
  <si>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</si>
  <si>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</si>
  <si>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</si>
  <si>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</si>
  <si>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</si>
  <si>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</si>
  <si>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</si>
  <si>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</si>
  <si>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</si>
  <si>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</si>
  <si>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</si>
  <si>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</si>
  <si>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</si>
  <si>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</si>
  <si>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</si>
  <si>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</si>
  <si>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</si>
  <si>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</si>
  <si>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</si>
  <si>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</si>
  <si>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</si>
  <si>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</si>
  <si>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</si>
  <si>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</si>
  <si>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</si>
  <si>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</si>
  <si>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</si>
  <si>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</si>
  <si>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</si>
  <si>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</si>
  <si>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</si>
  <si>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</si>
  <si>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</si>
  <si>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</si>
  <si>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</si>
  <si>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</si>
  <si>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</si>
  <si>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</si>
  <si>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</si>
  <si>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</si>
  <si>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</si>
  <si>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</si>
  <si>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</si>
  <si>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</si>
  <si>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</si>
  <si>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</si>
  <si>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</si>
  <si>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</si>
  <si>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</si>
  <si>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</si>
  <si>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</si>
  <si>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</si>
  <si>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</si>
  <si>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</si>
  <si>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</si>
  <si>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</si>
  <si>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</si>
  <si>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</si>
  <si>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</si>
  <si>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</si>
  <si>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</si>
  <si>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</si>
  <si>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</si>
  <si>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</si>
  <si>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</si>
  <si>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</si>
  <si>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</si>
  <si>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</si>
  <si>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</si>
  <si>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</si>
  <si>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</si>
  <si>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</si>
  <si>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</si>
  <si>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</si>
  <si>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</si>
  <si>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</si>
  <si>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</si>
  <si>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</si>
  <si>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</si>
  <si>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</si>
  <si>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</si>
  <si>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</si>
  <si>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</si>
  <si>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</si>
  <si>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</si>
  <si>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</si>
  <si>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</si>
  <si>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</si>
  <si>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</si>
  <si>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</si>
  <si>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</si>
  <si>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</si>
  <si>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</si>
  <si>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</si>
  <si>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</si>
  <si>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</si>
  <si>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</si>
  <si>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</si>
  <si>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</si>
  <si>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</si>
  <si>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</si>
  <si>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</si>
  <si>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</si>
  <si>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</si>
  <si>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</si>
  <si>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</si>
  <si>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</si>
  <si>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</si>
  <si>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</si>
  <si>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</si>
  <si>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</si>
  <si>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</si>
  <si>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</si>
  <si>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</si>
  <si>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</si>
  <si>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</si>
  <si>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</si>
  <si>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</si>
  <si>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</si>
  <si>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</si>
  <si>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</si>
  <si>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</si>
  <si>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</si>
  <si>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</si>
  <si>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</si>
  <si>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</si>
  <si>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</si>
  <si>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</si>
  <si>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</si>
  <si>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</si>
  <si>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</si>
  <si>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</si>
  <si>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</si>
  <si>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</si>
  <si>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</si>
  <si>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</si>
  <si>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</si>
  <si>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</si>
  <si>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</si>
  <si>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</si>
  <si>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</si>
  <si>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</si>
  <si>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</si>
  <si>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</si>
  <si>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</si>
  <si>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</si>
  <si>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</si>
  <si>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</si>
  <si>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</si>
  <si>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</si>
  <si>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</si>
  <si>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</si>
  <si>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</si>
  <si>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</si>
  <si>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</si>
  <si>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</si>
  <si>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</si>
  <si>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</si>
  <si>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</si>
  <si>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</si>
  <si>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</si>
  <si>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</si>
  <si>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</si>
  <si>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</si>
  <si>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</si>
  <si>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</si>
  <si>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</si>
  <si>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</si>
  <si>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</si>
  <si>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</si>
  <si>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</si>
  <si>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</si>
  <si>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</si>
  <si>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</si>
  <si>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</si>
  <si>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</si>
  <si>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</si>
  <si>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</si>
  <si>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</si>
  <si>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</si>
  <si>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</si>
  <si>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</si>
  <si>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</si>
  <si>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</si>
  <si>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</si>
  <si>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</si>
  <si>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</si>
  <si>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</si>
  <si>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</si>
  <si>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</si>
  <si>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</si>
  <si>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</si>
  <si>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</si>
  <si>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</si>
  <si>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</si>
  <si>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</si>
  <si>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</si>
  <si>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</si>
  <si>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</si>
  <si>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</si>
  <si>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</si>
  <si>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</si>
  <si>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</si>
  <si>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</si>
  <si>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</si>
  <si>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</si>
  <si>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</si>
  <si>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</si>
  <si>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</si>
  <si>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</si>
  <si>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</si>
  <si>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</si>
  <si>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</si>
  <si>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</si>
  <si>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</si>
  <si>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</si>
  <si>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</si>
  <si>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</si>
  <si>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</si>
  <si>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</si>
  <si>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</si>
  <si>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</si>
  <si>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</si>
  <si>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</si>
  <si>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</si>
  <si>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</si>
  <si>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</si>
  <si>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</si>
  <si>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</si>
  <si>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</si>
  <si>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</si>
  <si>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</si>
  <si>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</si>
  <si>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</si>
  <si>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</si>
  <si>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</si>
  <si>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</si>
  <si>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</si>
  <si>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</si>
  <si>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</si>
  <si>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</si>
  <si>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</si>
  <si>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</si>
  <si>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</si>
  <si>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</si>
  <si>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</si>
  <si>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</si>
  <si>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</si>
  <si>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</si>
  <si>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</si>
  <si>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</si>
  <si>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</si>
  <si>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</si>
  <si>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</si>
  <si>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</si>
  <si>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</si>
  <si>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</si>
  <si>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</si>
  <si>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</si>
  <si>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</si>
  <si>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</si>
  <si>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</si>
  <si>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</si>
  <si>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</si>
  <si>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</si>
  <si>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</si>
  <si>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</si>
  <si>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</si>
  <si>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</si>
  <si>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</si>
  <si>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</si>
  <si>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</si>
  <si>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</si>
  <si>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</si>
  <si>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</si>
  <si>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</si>
  <si>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</si>
  <si>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</si>
  <si>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</si>
  <si>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</si>
  <si>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</si>
  <si>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</si>
  <si>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</si>
  <si>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</si>
  <si>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</si>
  <si>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</si>
  <si>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</si>
  <si>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</si>
  <si>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</si>
  <si>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</si>
  <si>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</si>
  <si>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</si>
  <si>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</si>
  <si>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</si>
  <si>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</si>
  <si>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</si>
  <si>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</si>
  <si>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</si>
  <si>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</si>
  <si>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</si>
  <si>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</si>
  <si>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</si>
  <si>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</si>
  <si>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</si>
  <si>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</si>
  <si>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</si>
  <si>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</si>
  <si>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</si>
  <si>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</si>
  <si>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</si>
  <si>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</si>
  <si>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</si>
  <si>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</si>
  <si>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</si>
  <si>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</si>
  <si>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</si>
  <si>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</si>
  <si>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</si>
  <si>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</si>
  <si>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</si>
  <si>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</si>
  <si>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</si>
  <si>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</si>
  <si>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</si>
  <si>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</si>
  <si>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</si>
  <si>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</si>
  <si>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</si>
  <si>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</si>
  <si>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</si>
  <si>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</si>
  <si>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</si>
  <si>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</si>
  <si>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</si>
  <si>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</si>
  <si>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</si>
  <si>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</si>
  <si>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</si>
  <si>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</si>
  <si>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</si>
  <si>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</si>
  <si>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</si>
  <si>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</si>
  <si>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</si>
  <si>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</si>
  <si>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</si>
  <si>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</si>
  <si>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</si>
  <si>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</si>
  <si>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</si>
  <si>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</si>
  <si>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</si>
  <si>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</si>
  <si>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</si>
  <si>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</si>
  <si>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</si>
  <si>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</si>
  <si>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</si>
  <si>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</si>
  <si>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</si>
  <si>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</si>
  <si>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</si>
  <si>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</si>
  <si>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</si>
  <si>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</si>
  <si>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</si>
  <si>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</si>
  <si>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</si>
  <si>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</si>
  <si>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</si>
  <si>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</si>
  <si>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</si>
  <si>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</si>
  <si>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</si>
  <si>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</si>
  <si>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</si>
  <si>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</si>
  <si>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</si>
  <si>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</si>
  <si>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</si>
  <si>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</si>
  <si>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</si>
  <si>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</si>
  <si>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</si>
  <si>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</si>
  <si>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</si>
  <si>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</si>
  <si>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</si>
  <si>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</si>
  <si>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</si>
  <si>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</si>
  <si>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</si>
  <si>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</si>
  <si>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</si>
  <si>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</si>
  <si>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</si>
  <si>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</si>
  <si>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</si>
  <si>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</si>
  <si>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</si>
  <si>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</si>
  <si>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</si>
  <si>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</si>
  <si>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</si>
  <si>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</si>
  <si>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</si>
  <si>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</si>
  <si>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</si>
  <si>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</si>
  <si>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</si>
  <si>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</si>
  <si>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</si>
  <si>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</si>
  <si>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</si>
  <si>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</si>
  <si>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</si>
  <si>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</si>
  <si>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</si>
  <si>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</si>
  <si>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</si>
  <si>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</si>
  <si>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</si>
  <si>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</si>
  <si>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</si>
  <si>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</si>
  <si>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</si>
  <si>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</si>
  <si>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</si>
  <si>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</si>
  <si>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</si>
  <si>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</si>
  <si>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</si>
  <si>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</si>
  <si>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</si>
  <si>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</si>
  <si>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</si>
  <si>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</si>
  <si>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</si>
  <si>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</si>
  <si>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</si>
  <si>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</si>
  <si>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</si>
  <si>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</si>
  <si>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</si>
  <si>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</si>
  <si>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</si>
  <si>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</si>
  <si>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</si>
  <si>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</si>
  <si>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</si>
  <si>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</si>
  <si>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</si>
  <si>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</si>
  <si>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</si>
  <si>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</si>
  <si>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</si>
  <si>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</si>
  <si>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</si>
  <si>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</si>
  <si>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</si>
  <si>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</si>
  <si>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</si>
  <si>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</si>
  <si>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</si>
  <si>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</si>
  <si>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</si>
  <si>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</si>
  <si>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</si>
  <si>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</si>
  <si>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</si>
  <si>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</si>
  <si>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</si>
  <si>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</si>
  <si>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</si>
  <si>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</si>
  <si>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</si>
  <si>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</si>
  <si>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</si>
  <si>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</si>
  <si>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</si>
  <si>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</si>
  <si>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</si>
  <si>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</si>
  <si>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</si>
  <si>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</si>
  <si>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</si>
  <si>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</si>
  <si>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</si>
  <si>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</si>
  <si>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</si>
  <si>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</si>
  <si>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</si>
  <si>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</si>
  <si>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</si>
  <si>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</si>
  <si>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</si>
  <si>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</si>
  <si>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</si>
  <si>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</si>
  <si>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</si>
  <si>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</si>
  <si>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</si>
  <si>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</si>
  <si>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</si>
  <si>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</si>
  <si>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</si>
  <si>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</si>
  <si>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</si>
  <si>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</si>
  <si>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</si>
  <si>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</si>
  <si>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</si>
  <si>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</si>
  <si>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</si>
  <si>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</si>
  <si>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</si>
  <si>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</si>
  <si>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</si>
  <si>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</si>
  <si>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</si>
  <si>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</si>
  <si>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</si>
  <si>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</si>
  <si>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</si>
  <si>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</si>
  <si>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</si>
  <si>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</si>
  <si>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</si>
  <si>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</si>
  <si>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</si>
  <si>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</si>
  <si>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</si>
  <si>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</si>
  <si>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</si>
  <si>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</si>
  <si>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</si>
  <si>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</si>
  <si>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</si>
  <si>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</si>
  <si>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</si>
  <si>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</si>
  <si>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</si>
  <si>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</si>
  <si>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</si>
  <si>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</si>
  <si>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</si>
  <si>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</si>
  <si>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</si>
  <si>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</si>
  <si>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</si>
  <si>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</si>
  <si>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</si>
  <si>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</si>
  <si>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</si>
  <si>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</si>
  <si>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</si>
  <si>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</si>
  <si>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</si>
  <si>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</si>
  <si>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</si>
  <si>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</si>
  <si>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</si>
  <si>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</si>
  <si>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</si>
  <si>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</si>
  <si>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</si>
  <si>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</si>
  <si>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</si>
  <si>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</si>
  <si>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</si>
  <si>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</si>
  <si>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</si>
  <si>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</si>
  <si>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</si>
  <si>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</si>
  <si>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</si>
  <si>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</si>
  <si>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</si>
  <si>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</si>
  <si>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</si>
  <si>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</si>
  <si>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</si>
  <si>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</si>
  <si>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</si>
  <si>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</si>
  <si>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</si>
  <si>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</si>
  <si>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</si>
  <si>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</si>
  <si>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</si>
  <si>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</si>
  <si>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</si>
  <si>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</si>
  <si>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</si>
  <si>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</si>
  <si>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</si>
  <si>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</si>
  <si>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</si>
  <si>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</si>
  <si>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</si>
  <si>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</si>
  <si>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</si>
  <si>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</si>
  <si>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</si>
  <si>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</si>
  <si>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</si>
  <si>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</si>
  <si>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</si>
  <si>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</si>
  <si>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</si>
  <si>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</si>
  <si>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</si>
  <si>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</si>
  <si>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</si>
  <si>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</si>
  <si>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</si>
  <si>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</si>
  <si>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</si>
  <si>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</si>
  <si>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</si>
  <si>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</si>
  <si>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</si>
  <si>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</si>
  <si>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</si>
  <si>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</si>
  <si>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</si>
  <si>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</si>
  <si>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</si>
  <si>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</si>
  <si>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</si>
  <si>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</si>
  <si>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</si>
  <si>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</si>
  <si>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</si>
  <si>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</si>
  <si>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</si>
  <si>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</si>
  <si>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</si>
  <si>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</si>
  <si>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</si>
  <si>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</si>
  <si>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</si>
  <si>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</si>
  <si>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</si>
  <si>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</si>
  <si>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</si>
  <si>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</si>
  <si>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</si>
  <si>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</si>
  <si>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</si>
  <si>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</si>
  <si>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</si>
  <si>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</si>
  <si>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</si>
  <si>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</si>
  <si>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</si>
  <si>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</si>
  <si>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</si>
  <si>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</si>
  <si>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</si>
  <si>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</si>
  <si>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</si>
  <si>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</si>
  <si>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</si>
  <si>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</si>
  <si>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</si>
  <si>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</si>
  <si>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</si>
  <si>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</si>
  <si>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</si>
  <si>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</si>
  <si>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</si>
  <si>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</si>
  <si>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</si>
  <si>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</si>
  <si>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</si>
  <si>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</si>
  <si>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</si>
  <si>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</si>
  <si>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</si>
  <si>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</si>
  <si>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</si>
  <si>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</si>
  <si>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</si>
  <si>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</si>
  <si>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</si>
  <si>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</si>
  <si>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</si>
  <si>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</si>
  <si>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</si>
  <si>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</si>
  <si>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</si>
  <si>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</si>
  <si>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</si>
  <si>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</si>
  <si>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</si>
  <si>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</si>
  <si>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</si>
  <si>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</si>
  <si>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</si>
  <si>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</si>
  <si>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</si>
  <si>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</si>
  <si>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</si>
  <si>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</si>
  <si>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</si>
  <si>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</si>
  <si>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</si>
  <si>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</si>
  <si>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</si>
  <si>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</si>
  <si>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</si>
  <si>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</si>
  <si>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</si>
  <si>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</si>
  <si>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</si>
  <si>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</si>
  <si>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</si>
  <si>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</si>
  <si>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</si>
  <si>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</si>
  <si>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</si>
  <si>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</si>
  <si>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</si>
  <si>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</si>
  <si>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</si>
  <si>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</si>
  <si>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</si>
  <si>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</si>
  <si>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</si>
  <si>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</si>
  <si>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</si>
  <si>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</si>
  <si>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</si>
  <si>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</si>
  <si>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</si>
  <si>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</si>
  <si>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</si>
  <si>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</si>
  <si>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</si>
  <si>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</si>
  <si>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</si>
  <si>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</si>
  <si>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</si>
  <si>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</si>
  <si>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</si>
  <si>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</si>
  <si>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</si>
  <si>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</si>
  <si>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</si>
  <si>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</si>
  <si>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</si>
  <si>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</si>
  <si>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</si>
  <si>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</si>
  <si>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</si>
  <si>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</si>
  <si>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</si>
  <si>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</si>
  <si>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</si>
  <si>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</si>
  <si>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</si>
  <si>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</si>
  <si>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</si>
  <si>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</si>
  <si>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</si>
  <si>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</si>
  <si>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</si>
  <si>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</si>
  <si>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</si>
  <si>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</si>
  <si>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</si>
  <si>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</si>
  <si>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</si>
  <si>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</si>
  <si>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</si>
  <si>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</si>
  <si>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</si>
  <si>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</si>
  <si>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</si>
  <si>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</si>
  <si>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</si>
  <si>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</si>
  <si>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</si>
  <si>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</si>
  <si>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</si>
  <si>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</si>
  <si>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</si>
  <si>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</si>
  <si>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</si>
  <si>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</si>
  <si>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</si>
  <si>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</si>
  <si>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</si>
  <si>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</si>
  <si>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</si>
  <si>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</si>
  <si>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</si>
  <si>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</si>
  <si>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</si>
  <si>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</si>
  <si>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</si>
  <si>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</si>
  <si>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</si>
  <si>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</si>
  <si>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</si>
  <si>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</si>
  <si>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</si>
  <si>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</si>
  <si>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</si>
  <si>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</si>
  <si>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</si>
  <si>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</si>
  <si>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</si>
  <si>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</si>
  <si>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</si>
  <si>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</si>
  <si>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</si>
  <si>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</si>
  <si>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</si>
  <si>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</si>
  <si>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</si>
  <si>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</si>
  <si>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</si>
  <si>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</si>
  <si>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</si>
  <si>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</si>
  <si>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</si>
  <si>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</si>
  <si>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</si>
  <si>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</si>
  <si>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</si>
  <si>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</si>
  <si>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</si>
  <si>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</si>
  <si>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</si>
  <si>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</si>
  <si>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</si>
  <si>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</si>
  <si>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</si>
  <si>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</si>
  <si>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</si>
  <si>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</si>
  <si>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</si>
  <si>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</si>
  <si>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</si>
  <si>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</si>
  <si>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</si>
  <si>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</si>
  <si>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</si>
  <si>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</si>
  <si>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</si>
  <si>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</si>
  <si>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</si>
  <si>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</si>
  <si>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</si>
  <si>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</si>
  <si>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</si>
  <si>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</si>
  <si>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</si>
  <si>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</si>
  <si>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</si>
  <si>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</si>
  <si>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</si>
  <si>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</si>
  <si>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</si>
  <si>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</si>
  <si>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</si>
  <si>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</si>
  <si>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</si>
  <si>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</si>
  <si>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</si>
  <si>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</si>
  <si>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</si>
  <si>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</si>
  <si>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</si>
  <si>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</si>
  <si>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</si>
  <si>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</si>
  <si>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</si>
  <si>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</si>
  <si>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</si>
  <si>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</si>
  <si>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</si>
  <si>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</si>
  <si>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</si>
  <si>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</si>
  <si>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</si>
  <si>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</si>
  <si>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</si>
  <si>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</si>
  <si>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</si>
  <si>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</si>
  <si>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</si>
  <si>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</si>
  <si>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</si>
  <si>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</si>
  <si>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</si>
  <si>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</si>
  <si>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</si>
  <si>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</si>
  <si>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</si>
  <si>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</si>
  <si>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</si>
  <si>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</si>
  <si>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</si>
  <si>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</si>
  <si>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</si>
  <si>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</si>
  <si>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</si>
  <si>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</si>
  <si>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</si>
  <si>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</si>
  <si>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</si>
  <si>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</si>
  <si>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</si>
  <si>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</si>
  <si>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</si>
  <si>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</si>
  <si>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</si>
  <si>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</si>
  <si>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</si>
  <si>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</si>
  <si>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</si>
  <si>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</si>
  <si>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</si>
  <si>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</si>
  <si>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</si>
  <si>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</si>
  <si>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</si>
  <si>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</si>
  <si>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</si>
  <si>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</si>
  <si>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</si>
  <si>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</si>
  <si>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</si>
  <si>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</si>
  <si>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</si>
  <si>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</si>
  <si>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</si>
  <si>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</si>
  <si>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</si>
  <si>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</si>
  <si>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</si>
  <si>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</si>
  <si>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</si>
  <si>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</si>
  <si>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</si>
  <si>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</si>
  <si>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</si>
  <si>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</si>
  <si>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</si>
  <si>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</si>
  <si>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</si>
  <si>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</si>
  <si>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</si>
  <si>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</si>
  <si>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</si>
  <si>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</si>
  <si>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</si>
  <si>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</si>
  <si>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</si>
  <si>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</si>
  <si>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</si>
  <si>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</si>
  <si>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</si>
  <si>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</si>
  <si>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</si>
  <si>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</si>
  <si>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</si>
  <si>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</si>
  <si>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</si>
  <si>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</si>
  <si>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</si>
  <si>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</si>
  <si>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</si>
  <si>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</si>
  <si>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</si>
  <si>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</si>
  <si>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</si>
  <si>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</si>
  <si>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</si>
  <si>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</si>
  <si>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</si>
  <si>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</si>
  <si>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</si>
  <si>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</si>
  <si>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</si>
  <si>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</si>
  <si>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</si>
  <si>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</si>
  <si>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</si>
  <si>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</si>
  <si>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</si>
  <si>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</si>
  <si>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</si>
  <si>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</si>
  <si>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</si>
  <si>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</si>
  <si>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</si>
  <si>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</si>
  <si>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</si>
  <si>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</si>
  <si>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</si>
  <si>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</si>
  <si>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</si>
  <si>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</si>
  <si>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</si>
  <si>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</si>
  <si>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</si>
  <si>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</si>
  <si>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</si>
  <si>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</si>
  <si>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</si>
  <si>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</si>
  <si>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</si>
  <si>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</si>
  <si>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</si>
  <si>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</si>
  <si>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</si>
  <si>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</si>
  <si>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</si>
  <si>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</si>
  <si>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</si>
  <si>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</si>
  <si>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</si>
  <si>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</si>
  <si>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</si>
  <si>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</si>
  <si>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</si>
  <si>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</si>
  <si>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</si>
  <si>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</si>
  <si>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</si>
  <si>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</si>
  <si>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</si>
  <si>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</si>
  <si>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</si>
  <si>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</si>
  <si>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</si>
  <si>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</si>
  <si>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</si>
  <si>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</si>
  <si>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</si>
  <si>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</si>
  <si>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</si>
  <si>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</si>
  <si>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</si>
  <si>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</si>
  <si>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</si>
  <si>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</si>
  <si>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</si>
  <si>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</si>
  <si>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</si>
  <si>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</si>
  <si>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</si>
  <si>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</si>
  <si>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</si>
  <si>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</si>
  <si>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</si>
  <si>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</si>
  <si>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</si>
  <si>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</si>
  <si>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</si>
  <si>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</si>
  <si>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</si>
  <si>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</si>
  <si>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</si>
  <si>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</si>
  <si>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</si>
  <si>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</si>
  <si>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</si>
  <si>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</si>
  <si>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</si>
  <si>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</si>
  <si>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</si>
  <si>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</si>
  <si>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</si>
  <si>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</si>
  <si>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</si>
  <si>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</si>
  <si>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</si>
  <si>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</si>
  <si>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</si>
  <si>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</si>
  <si>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</si>
  <si>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</si>
  <si>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</si>
  <si>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</si>
  <si>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</si>
  <si>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</si>
  <si>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</si>
  <si>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</si>
  <si>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</si>
  <si>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</si>
  <si>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</si>
  <si>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</si>
  <si>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</si>
  <si>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</si>
  <si>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</si>
  <si>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</si>
  <si>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</si>
  <si>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</si>
  <si>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</si>
  <si>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</si>
  <si>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</si>
  <si>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</si>
  <si>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</si>
  <si>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</si>
  <si>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</si>
  <si>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</si>
  <si>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</si>
  <si>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</si>
  <si>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</si>
  <si>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</si>
  <si>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</si>
  <si>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</si>
  <si>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</si>
  <si>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</si>
  <si>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</si>
  <si>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</si>
  <si>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</si>
  <si>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</si>
  <si>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</si>
  <si>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</si>
  <si>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</si>
  <si>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</si>
  <si>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</si>
  <si>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</si>
  <si>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</si>
  <si>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</si>
  <si>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</si>
  <si>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</si>
  <si>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</si>
  <si>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</si>
  <si>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</si>
  <si>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</si>
  <si>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</si>
  <si>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</si>
  <si>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</si>
  <si>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</si>
  <si>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</si>
  <si>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</si>
  <si>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</si>
  <si>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</si>
  <si>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</si>
  <si>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</si>
  <si>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</si>
  <si>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</si>
  <si>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</si>
  <si>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</si>
  <si>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</si>
  <si>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</si>
  <si>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</si>
  <si>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</si>
  <si>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</si>
  <si>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</si>
  <si>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</si>
  <si>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</si>
  <si>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</si>
  <si>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</si>
  <si>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</si>
  <si>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</si>
  <si>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</si>
  <si>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</si>
  <si>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</si>
  <si>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</si>
  <si>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</si>
  <si>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</si>
  <si>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</si>
  <si>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</si>
  <si>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</si>
  <si>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</si>
  <si>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</si>
  <si>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</si>
  <si>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</si>
  <si>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</si>
  <si>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</si>
  <si>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</si>
  <si>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</si>
  <si>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</si>
  <si>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</si>
  <si>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</si>
  <si>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</si>
  <si>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</si>
  <si>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</si>
  <si>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</si>
  <si>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</si>
  <si>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</si>
  <si>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</si>
  <si>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</si>
  <si>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</si>
  <si>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</si>
  <si>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</si>
  <si>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</si>
  <si>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</si>
  <si>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</si>
  <si>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</si>
  <si>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</si>
  <si>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</si>
  <si>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</si>
  <si>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</si>
  <si>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</si>
  <si>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</si>
  <si>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</si>
  <si>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</si>
  <si>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</si>
  <si>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</si>
  <si>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</si>
  <si>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</si>
  <si>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</si>
  <si>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</si>
  <si>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</si>
  <si>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</si>
  <si>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</si>
  <si>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</si>
  <si>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</si>
  <si>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</si>
  <si>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</si>
  <si>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</si>
  <si>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</si>
  <si>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</si>
  <si>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</si>
  <si>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</si>
  <si>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</si>
  <si>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</si>
  <si>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</si>
  <si>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</si>
  <si>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</si>
  <si>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</si>
  <si>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</si>
  <si>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</si>
  <si>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</si>
  <si>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</si>
  <si>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</si>
  <si>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</si>
  <si>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</si>
  <si>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</si>
  <si>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</si>
  <si>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</si>
  <si>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</si>
  <si>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</si>
  <si>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</si>
  <si>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</si>
  <si>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</si>
  <si>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</si>
  <si>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</si>
  <si>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</si>
  <si>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</si>
  <si>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</si>
  <si>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</si>
  <si>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</si>
  <si>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</si>
  <si>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</si>
  <si>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</si>
  <si>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</si>
  <si>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</si>
  <si>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</si>
  <si>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</si>
  <si>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</si>
  <si>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</si>
  <si>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</si>
  <si>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</si>
  <si>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</si>
  <si>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</si>
  <si>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</si>
  <si>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</si>
  <si>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</si>
  <si>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</si>
  <si>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</si>
  <si>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</si>
  <si>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</si>
  <si>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</si>
  <si>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</si>
  <si>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</si>
  <si>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</si>
  <si>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</si>
  <si>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</si>
  <si>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</si>
  <si>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</si>
  <si>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</si>
  <si>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</si>
  <si>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</si>
  <si>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</si>
  <si>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</si>
  <si>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</si>
  <si>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</si>
  <si>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</si>
  <si>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</si>
  <si>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</si>
  <si>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</si>
  <si>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</si>
  <si>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</si>
  <si>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</si>
  <si>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</si>
  <si>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</si>
  <si>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</si>
  <si>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</si>
  <si>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</si>
  <si>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</si>
  <si>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</si>
  <si>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</si>
  <si>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</si>
  <si>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</si>
  <si>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</si>
  <si>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</si>
  <si>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</si>
  <si>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</si>
  <si>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</si>
  <si>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</si>
  <si>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</si>
  <si>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</si>
  <si>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</si>
  <si>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</si>
  <si>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</si>
  <si>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</si>
  <si>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</si>
  <si>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</si>
  <si>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</si>
  <si>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</si>
  <si>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</si>
  <si>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</si>
  <si>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</si>
  <si>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</si>
  <si>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</si>
  <si>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</si>
  <si>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</si>
  <si>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</si>
  <si>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</si>
  <si>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</si>
  <si>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</si>
  <si>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</si>
  <si>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</si>
  <si>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</si>
  <si>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</si>
  <si>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</si>
  <si>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</si>
  <si>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</si>
  <si>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</si>
  <si>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</si>
  <si>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</si>
  <si>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</si>
  <si>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</si>
  <si>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</si>
  <si>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</si>
  <si>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</si>
  <si>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</si>
  <si>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</si>
  <si>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</si>
  <si>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</si>
  <si>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</si>
  <si>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</si>
  <si>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</si>
  <si>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</si>
  <si>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</si>
  <si>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</si>
  <si>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</si>
  <si>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</si>
  <si>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</si>
  <si>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</si>
  <si>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</si>
  <si>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</si>
  <si>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</si>
  <si>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</si>
  <si>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</si>
  <si>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</si>
  <si>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</si>
  <si>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</si>
  <si>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</si>
  <si>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</si>
  <si>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</si>
  <si>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</si>
  <si>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</si>
  <si>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</si>
  <si>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</si>
  <si>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</si>
  <si>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</si>
  <si>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</si>
  <si>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</si>
  <si>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</si>
  <si>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</si>
  <si>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</si>
  <si>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</si>
  <si>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</si>
  <si>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</si>
  <si>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</si>
  <si>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</si>
  <si>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</si>
  <si>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</si>
  <si>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</si>
  <si>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</si>
  <si>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</si>
  <si>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</si>
  <si>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</si>
  <si>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</si>
  <si>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</si>
  <si>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</si>
  <si>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</si>
  <si>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</si>
  <si>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</si>
  <si>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</si>
  <si>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</si>
  <si>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</si>
  <si>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</si>
  <si>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</si>
  <si>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</si>
  <si>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</si>
  <si>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</si>
  <si>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</si>
  <si>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</si>
  <si>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</si>
  <si>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</si>
  <si>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</si>
  <si>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</si>
  <si>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</si>
  <si>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</si>
  <si>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</si>
  <si>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</si>
  <si>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</si>
  <si>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</si>
  <si>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</si>
  <si>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</si>
  <si>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</si>
  <si>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</si>
  <si>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</si>
  <si>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</si>
  <si>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</si>
  <si>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</si>
  <si>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</si>
  <si>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</si>
  <si>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</si>
  <si>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</si>
  <si>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</si>
  <si>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</si>
  <si>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</si>
  <si>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</si>
  <si>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</si>
  <si>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</si>
  <si>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</si>
  <si>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</si>
  <si>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</si>
  <si>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</si>
  <si>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</si>
  <si>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</si>
  <si>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</si>
  <si>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</si>
  <si>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</si>
  <si>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</si>
  <si>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</si>
  <si>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</si>
  <si>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</si>
  <si>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</si>
  <si>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</si>
  <si>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</si>
  <si>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</si>
  <si>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</si>
  <si>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</si>
  <si>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</si>
  <si>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</si>
  <si>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</si>
  <si>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</si>
  <si>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</si>
  <si>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</si>
  <si>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</si>
  <si>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</si>
  <si>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</si>
  <si>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</si>
  <si>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</si>
  <si>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</si>
  <si>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</si>
  <si>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</si>
  <si>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</si>
  <si>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</si>
  <si>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</si>
  <si>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</si>
  <si>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</si>
  <si>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</si>
  <si>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</si>
  <si>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</si>
  <si>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</si>
  <si>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</si>
  <si>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</si>
  <si>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</si>
  <si>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</si>
  <si>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</si>
  <si>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</si>
  <si>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</si>
  <si>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</si>
  <si>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</si>
  <si>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</si>
  <si>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</si>
  <si>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</si>
  <si>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</si>
  <si>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</si>
  <si>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</si>
  <si>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</si>
  <si>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</si>
  <si>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</si>
  <si>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</si>
  <si>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</si>
  <si>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</si>
  <si>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</si>
  <si>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</si>
  <si>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</si>
  <si>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</si>
  <si>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</si>
  <si>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</si>
  <si>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</si>
  <si>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</si>
  <si>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</si>
  <si>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</si>
  <si>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</si>
  <si>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</si>
  <si>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</si>
  <si>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</si>
  <si>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</si>
  <si>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</si>
  <si>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</si>
  <si>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</si>
  <si>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</si>
  <si>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</si>
  <si>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</si>
  <si>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</si>
  <si>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</si>
  <si>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</si>
  <si>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</si>
  <si>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</si>
  <si>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</si>
  <si>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</si>
  <si>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</si>
  <si>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</si>
  <si>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</si>
  <si>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</si>
  <si>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</si>
  <si>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</si>
  <si>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</si>
  <si>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</si>
  <si>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</si>
  <si>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</si>
  <si>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</si>
  <si>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</si>
  <si>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</si>
  <si>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</si>
  <si>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</si>
  <si>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</si>
  <si>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</si>
  <si>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</si>
  <si>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</si>
  <si>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</si>
  <si>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</si>
  <si>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</si>
  <si>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</si>
  <si>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</si>
  <si>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</si>
  <si>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</si>
  <si>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</si>
  <si>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</si>
  <si>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</si>
  <si>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</si>
  <si>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</si>
  <si>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</si>
  <si>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</si>
  <si>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</si>
  <si>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</si>
  <si>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</si>
  <si>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</si>
  <si>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</si>
  <si>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</si>
  <si>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</si>
  <si>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</si>
  <si>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</si>
  <si>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</si>
  <si>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</si>
  <si>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</si>
  <si>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</si>
  <si>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</si>
  <si>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</si>
  <si>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</si>
  <si>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</si>
  <si>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</si>
  <si>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</si>
  <si>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</si>
  <si>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</si>
  <si>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</si>
  <si>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</si>
  <si>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</si>
  <si>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</si>
  <si>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</si>
  <si>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</si>
  <si>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</si>
  <si>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</si>
  <si>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</si>
  <si>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</si>
  <si>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</si>
  <si>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</si>
  <si>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</si>
  <si>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</si>
  <si>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</si>
  <si>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</si>
  <si>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</si>
  <si>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</si>
  <si>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</si>
  <si>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</si>
  <si>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</si>
  <si>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</si>
  <si>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</si>
  <si>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</si>
  <si>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</si>
  <si>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</si>
  <si>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</si>
  <si>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</si>
  <si>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</si>
  <si>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</si>
  <si>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</si>
  <si>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</si>
  <si>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</si>
  <si>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</si>
  <si>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</si>
  <si>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</si>
  <si>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</si>
  <si>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</si>
  <si>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</si>
  <si>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</si>
  <si>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</si>
  <si>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</si>
  <si>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</si>
  <si>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</si>
  <si>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</si>
  <si>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</si>
  <si>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</si>
  <si>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</si>
  <si>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</si>
  <si>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</si>
  <si>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</si>
  <si>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</si>
  <si>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</si>
  <si>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</si>
  <si>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</si>
  <si>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</si>
  <si>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</si>
  <si>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</si>
  <si>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</si>
  <si>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</si>
  <si>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</si>
  <si>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</si>
  <si>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</si>
  <si>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</si>
  <si>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</si>
  <si>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</si>
  <si>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</si>
  <si>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</si>
  <si>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</si>
  <si>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</si>
  <si>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</si>
  <si>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</si>
  <si>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</si>
  <si>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</si>
  <si>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</si>
  <si>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</si>
  <si>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</si>
  <si>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</si>
  <si>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</si>
  <si>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</si>
  <si>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</si>
  <si>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</si>
  <si>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</si>
  <si>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</si>
  <si>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</si>
  <si>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</si>
  <si>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</si>
  <si>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</si>
  <si>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</si>
  <si>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</si>
  <si>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</si>
  <si>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</si>
  <si>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</si>
  <si>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</si>
  <si>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</si>
  <si>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</si>
  <si>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</si>
  <si>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</si>
  <si>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</si>
  <si>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</si>
  <si>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</si>
  <si>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</si>
  <si>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</si>
  <si>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</si>
  <si>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</si>
  <si>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</si>
  <si>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</si>
  <si>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</si>
  <si>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</si>
  <si>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</si>
  <si>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</si>
  <si>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</si>
  <si>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</si>
  <si>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</si>
  <si>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</si>
  <si>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</si>
  <si>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</si>
  <si>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</si>
  <si>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</si>
  <si>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</si>
  <si>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</si>
  <si>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</si>
  <si>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</si>
  <si>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</si>
  <si>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</si>
  <si>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</si>
  <si>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</si>
  <si>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</si>
  <si>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</si>
  <si>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</si>
  <si>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</si>
  <si>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</si>
  <si>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</si>
  <si>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</si>
  <si>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</si>
  <si>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</si>
  <si>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</si>
  <si>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</si>
  <si>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</si>
  <si>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</si>
  <si>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</si>
  <si>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</si>
  <si>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</si>
  <si>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</si>
  <si>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</si>
  <si>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</si>
  <si>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</si>
  <si>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</si>
  <si>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</si>
  <si>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</si>
  <si>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</si>
  <si>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</si>
  <si>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</si>
  <si>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</si>
  <si>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</si>
  <si>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</si>
  <si>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</si>
  <si>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</si>
  <si>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</si>
  <si>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</si>
  <si>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</si>
  <si>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</si>
  <si>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</si>
  <si>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</si>
  <si>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</si>
  <si>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</si>
  <si>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</si>
  <si>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</si>
  <si>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</si>
  <si>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</si>
  <si>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</si>
  <si>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</si>
  <si>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</si>
  <si>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</si>
  <si>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</si>
  <si>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</si>
  <si>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</si>
  <si>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</si>
  <si>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</si>
  <si>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</si>
  <si>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</si>
  <si>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</si>
  <si>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</si>
  <si>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</si>
  <si>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</si>
  <si>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</si>
  <si>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</si>
  <si>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</si>
  <si>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</si>
  <si>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</si>
  <si>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</si>
  <si>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</si>
  <si>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</si>
  <si>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</si>
  <si>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</si>
  <si>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</si>
  <si>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</si>
  <si>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</si>
  <si>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</si>
  <si>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</si>
  <si>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</si>
  <si>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</si>
  <si>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</si>
  <si>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</si>
  <si>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</si>
  <si>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</si>
  <si>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</si>
  <si>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</si>
  <si>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</si>
  <si>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</si>
  <si>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</si>
  <si>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</si>
  <si>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</si>
  <si>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</si>
  <si>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</si>
  <si>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</si>
  <si>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</si>
  <si>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</si>
  <si>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</si>
  <si>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</si>
  <si>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</si>
  <si>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</si>
  <si>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</si>
  <si>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</si>
  <si>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</si>
  <si>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</si>
  <si>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</si>
  <si>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</si>
  <si>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</si>
  <si>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</si>
  <si>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</si>
  <si>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</si>
  <si>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</si>
  <si>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</si>
  <si>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</si>
  <si>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</si>
  <si>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</si>
  <si>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</si>
  <si>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</si>
  <si>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</si>
  <si>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</si>
  <si>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</si>
  <si>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</si>
  <si>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</si>
  <si>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</si>
  <si>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</si>
  <si>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</si>
  <si>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</si>
  <si>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</si>
  <si>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</si>
  <si>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</si>
  <si>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</si>
  <si>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</si>
  <si>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</si>
  <si>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</si>
  <si>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</si>
  <si>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</si>
  <si>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</si>
  <si>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</si>
  <si>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</si>
  <si>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</si>
  <si>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</si>
  <si>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</si>
  <si>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</si>
  <si>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</si>
  <si>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</si>
  <si>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</si>
  <si>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</si>
  <si>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</si>
  <si>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</si>
  <si>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</si>
  <si>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</si>
  <si>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</si>
  <si>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</si>
  <si>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</si>
  <si>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</si>
  <si>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</si>
  <si>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</si>
  <si>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</si>
  <si>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</si>
  <si>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</si>
  <si>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</si>
  <si>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</si>
  <si>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</si>
  <si>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</si>
  <si>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</si>
  <si>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</si>
  <si>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</si>
  <si>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</si>
  <si>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</si>
  <si>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</si>
  <si>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</si>
  <si>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</si>
  <si>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</si>
  <si>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</si>
  <si>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</si>
  <si>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</si>
  <si>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</si>
  <si>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</si>
  <si>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</si>
  <si>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</si>
  <si>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</si>
  <si>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</si>
  <si>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</si>
  <si>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</si>
  <si>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</si>
  <si>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</si>
  <si>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</si>
  <si>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</si>
  <si>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</si>
  <si>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</si>
  <si>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</si>
  <si>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</si>
  <si>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</si>
  <si>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</si>
  <si>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</si>
  <si>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</si>
  <si>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</si>
  <si>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</si>
  <si>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</si>
  <si>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</si>
  <si>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</si>
  <si>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</si>
  <si>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</si>
  <si>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</si>
  <si>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</si>
  <si>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</si>
  <si>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</si>
  <si>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</si>
  <si>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</si>
  <si>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</si>
  <si>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</si>
  <si>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</si>
  <si>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</si>
  <si>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</si>
  <si>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</si>
  <si>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</si>
  <si>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</si>
  <si>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</si>
  <si>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</si>
  <si>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</si>
  <si>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</si>
  <si>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</si>
  <si>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</si>
  <si>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</si>
  <si>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</si>
  <si>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</si>
  <si>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</si>
  <si>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</si>
  <si>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</si>
  <si>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</si>
  <si>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</si>
  <si>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</si>
  <si>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</si>
  <si>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</si>
  <si>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</si>
  <si>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</si>
  <si>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</si>
  <si>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</si>
  <si>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</si>
  <si>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</si>
  <si>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</si>
  <si>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</si>
  <si>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</si>
  <si>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</si>
  <si>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</si>
  <si>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</si>
  <si>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</si>
  <si>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</si>
  <si>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</si>
  <si>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</si>
  <si>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</si>
  <si>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</si>
  <si>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</si>
  <si>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</si>
  <si>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</si>
  <si>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</si>
  <si>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</si>
  <si>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</si>
  <si>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</si>
  <si>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</si>
  <si>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</si>
  <si>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</si>
  <si>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</si>
  <si>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</si>
  <si>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</si>
  <si>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</si>
  <si>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</si>
  <si>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</si>
  <si>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</si>
  <si>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</si>
  <si>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</si>
  <si>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</si>
  <si>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</si>
  <si>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</si>
  <si>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</si>
  <si>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</si>
  <si>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</si>
  <si>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</si>
  <si>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</si>
  <si>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</si>
  <si>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</si>
  <si>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</si>
  <si>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</si>
  <si>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</si>
  <si>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</si>
  <si>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</si>
  <si>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</si>
  <si>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</si>
  <si>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</si>
  <si>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</si>
  <si>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</si>
  <si>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</si>
  <si>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</si>
  <si>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</si>
  <si>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</si>
  <si>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</si>
  <si>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</si>
  <si>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</si>
  <si>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</si>
  <si>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</si>
  <si>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</si>
  <si>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</si>
  <si>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</si>
  <si>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</si>
  <si>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</si>
  <si>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</si>
  <si>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</si>
  <si>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</si>
  <si>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</si>
  <si>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</si>
  <si>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</si>
  <si>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</si>
  <si>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</si>
  <si>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</si>
  <si>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</si>
  <si>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</si>
  <si>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</si>
  <si>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</si>
  <si>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</si>
  <si>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</si>
  <si>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</si>
  <si>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</si>
  <si>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</si>
  <si>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</si>
  <si>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</si>
  <si>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</si>
  <si>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</si>
  <si>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</si>
  <si>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</si>
  <si>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</si>
  <si>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</si>
  <si>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</si>
  <si>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</si>
  <si>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</si>
  <si>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</si>
  <si>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</si>
  <si>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</si>
  <si>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</si>
  <si>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</si>
  <si>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</si>
  <si>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</si>
  <si>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</si>
  <si>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</si>
  <si>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</si>
  <si>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</si>
  <si>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</si>
  <si>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</si>
  <si>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</si>
  <si>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</si>
  <si>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</si>
  <si>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</si>
  <si>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</si>
  <si>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</si>
  <si>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</si>
  <si>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</si>
  <si>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</si>
  <si>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</si>
  <si>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</si>
  <si>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</si>
  <si>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</si>
  <si>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</si>
  <si>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</si>
  <si>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</si>
  <si>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</si>
  <si>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</si>
  <si>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</si>
  <si>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</si>
  <si>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</si>
  <si>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</si>
  <si>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</si>
  <si>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</si>
  <si>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</si>
  <si>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</si>
  <si>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</si>
  <si>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</si>
  <si>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</si>
  <si>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</si>
  <si>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</si>
  <si>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</si>
  <si>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</si>
  <si>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</si>
  <si>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</si>
  <si>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</si>
  <si>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</si>
  <si>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</si>
  <si>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</si>
  <si>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</si>
  <si>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</si>
  <si>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</si>
  <si>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</si>
  <si>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</si>
  <si>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</si>
  <si>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</si>
  <si>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</si>
  <si>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</si>
  <si>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</si>
  <si>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</si>
  <si>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</si>
  <si>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</si>
  <si>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</si>
  <si>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</si>
  <si>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</si>
  <si>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</si>
  <si>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</si>
  <si>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</si>
  <si>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</si>
  <si>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</si>
  <si>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</si>
  <si>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</si>
  <si>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</si>
  <si>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</si>
  <si>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</si>
  <si>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</si>
  <si>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</si>
  <si>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</si>
  <si>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</si>
  <si>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</si>
  <si>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</si>
  <si>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</si>
  <si>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</si>
  <si>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</si>
  <si>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</si>
  <si>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</si>
  <si>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</si>
  <si>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</si>
  <si>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</si>
  <si>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</si>
  <si>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</si>
  <si>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</si>
  <si>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</si>
  <si>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</si>
  <si>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</si>
  <si>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</si>
  <si>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</si>
  <si>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</si>
  <si>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</si>
  <si>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</si>
  <si>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</si>
  <si>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</si>
  <si>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</si>
  <si>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</si>
  <si>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</si>
  <si>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</si>
  <si>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</si>
  <si>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</si>
  <si>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</si>
  <si>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</si>
  <si>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</si>
  <si>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</si>
  <si>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</si>
  <si>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</si>
  <si>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</si>
  <si>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</si>
  <si>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</si>
  <si>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</si>
  <si>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</si>
  <si>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</si>
  <si>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</si>
  <si>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</si>
  <si>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</si>
  <si>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</si>
  <si>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</si>
  <si>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</si>
  <si>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</si>
  <si>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</si>
  <si>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</si>
  <si>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</si>
  <si>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</si>
  <si>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</si>
  <si>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</si>
  <si>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</si>
  <si>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</si>
  <si>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</si>
  <si>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</si>
  <si>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</si>
  <si>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</si>
  <si>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</si>
  <si>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</si>
  <si>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</si>
  <si>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</si>
  <si>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</si>
  <si>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</si>
  <si>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</si>
  <si>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</si>
  <si>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</si>
  <si>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</si>
  <si>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</si>
  <si>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</si>
  <si>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</si>
  <si>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</si>
  <si>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</si>
  <si>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</si>
  <si>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</si>
  <si>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</si>
  <si>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</si>
  <si>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</si>
  <si>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</si>
  <si>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</si>
  <si>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</si>
  <si>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</si>
  <si>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</si>
  <si>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</si>
  <si>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</si>
  <si>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</si>
  <si>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</si>
  <si>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</si>
  <si>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</si>
  <si>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</si>
  <si>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</si>
  <si>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</si>
  <si>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</si>
  <si>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</si>
  <si>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</si>
  <si>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</si>
  <si>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</si>
  <si>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</si>
  <si>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</si>
  <si>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</si>
  <si>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</si>
  <si>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</si>
  <si>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</si>
  <si>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</si>
  <si>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</si>
  <si>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</si>
  <si>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</si>
  <si>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</si>
  <si>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</si>
  <si>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</si>
  <si>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</si>
  <si>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</si>
  <si>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</si>
  <si>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</si>
  <si>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</si>
  <si>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</si>
  <si>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</si>
  <si>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</si>
  <si>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</si>
  <si>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</si>
  <si>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</si>
  <si>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</si>
  <si>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</si>
  <si>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</si>
  <si>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</si>
  <si>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</si>
  <si>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</si>
  <si>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</si>
  <si>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</si>
  <si>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</si>
  <si>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</si>
  <si>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</si>
  <si>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</si>
  <si>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</si>
  <si>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</si>
  <si>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</si>
  <si>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</si>
  <si>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</si>
  <si>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</si>
  <si>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</si>
  <si>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</si>
  <si>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</si>
  <si>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</si>
  <si>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</si>
  <si>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</si>
  <si>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</si>
  <si>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</si>
  <si>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</si>
  <si>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</si>
  <si>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</si>
  <si>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</si>
  <si>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</si>
  <si>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</si>
  <si>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</si>
  <si>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</si>
  <si>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</si>
  <si>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</si>
  <si>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</si>
  <si>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</si>
  <si>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</si>
  <si>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</si>
  <si>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</si>
  <si>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</si>
  <si>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</si>
  <si>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</si>
  <si>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</si>
  <si>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</si>
  <si>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</si>
  <si>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</si>
  <si>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</si>
  <si>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</si>
  <si>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</si>
  <si>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</si>
  <si>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</si>
  <si>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</si>
  <si>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</si>
  <si>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</si>
  <si>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</si>
  <si>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</si>
  <si>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</si>
  <si>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</si>
  <si>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</si>
  <si>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</si>
  <si>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</si>
  <si>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</si>
  <si>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</si>
  <si>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</si>
  <si>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</si>
  <si>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</si>
  <si>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</si>
  <si>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</si>
  <si>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</si>
  <si>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</si>
  <si>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</si>
  <si>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</si>
  <si>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</si>
  <si>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</si>
  <si>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</si>
  <si>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</si>
  <si>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</si>
  <si>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</si>
  <si>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</si>
  <si>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</si>
  <si>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</si>
  <si>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</si>
  <si>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</si>
  <si>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</si>
  <si>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</si>
  <si>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</si>
  <si>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</si>
  <si>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</si>
  <si>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</si>
  <si>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</si>
  <si>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</si>
  <si>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</si>
  <si>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</si>
  <si>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</si>
  <si>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</si>
  <si>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</si>
  <si>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</si>
  <si>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</si>
  <si>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</si>
  <si>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</si>
  <si>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</si>
  <si>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</si>
  <si>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</si>
  <si>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</si>
  <si>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</si>
  <si>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</si>
  <si>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</si>
  <si>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</si>
  <si>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</si>
  <si>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</si>
  <si>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</si>
  <si>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</si>
  <si>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</si>
  <si>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</si>
  <si>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</si>
  <si>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</si>
  <si>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</si>
  <si>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</si>
  <si>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</si>
  <si>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</si>
  <si>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</si>
  <si>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</si>
  <si>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</si>
  <si>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</si>
  <si>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</si>
  <si>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</si>
  <si>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</si>
  <si>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</si>
  <si>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</si>
  <si>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</si>
  <si>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</si>
  <si>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</si>
  <si>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</si>
  <si>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</si>
  <si>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</si>
  <si>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</si>
  <si>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</si>
  <si>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</si>
  <si>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</si>
  <si>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</si>
  <si>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</si>
  <si>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</si>
  <si>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</si>
  <si>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</si>
  <si>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</si>
  <si>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</si>
  <si>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</si>
  <si>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</si>
  <si>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</si>
  <si>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</si>
  <si>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</si>
  <si>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</si>
  <si>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</si>
  <si>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</si>
  <si>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</si>
  <si>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</si>
  <si>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</si>
  <si>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</si>
  <si>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</si>
  <si>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</si>
  <si>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</si>
  <si>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</si>
  <si>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</si>
  <si>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</si>
  <si>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</si>
  <si>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</si>
  <si>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</si>
  <si>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</si>
  <si>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</si>
  <si>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</si>
  <si>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</si>
  <si>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</si>
  <si>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</si>
  <si>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</si>
  <si>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</si>
  <si>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</si>
  <si>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</si>
  <si>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</si>
  <si>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</si>
  <si>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</si>
  <si>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</si>
  <si>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</si>
  <si>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</si>
  <si>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</si>
  <si>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</si>
  <si>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</si>
  <si>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</si>
  <si>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</si>
  <si>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</si>
  <si>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</si>
  <si>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</si>
  <si>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</si>
  <si>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</si>
  <si>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</si>
  <si>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</si>
  <si>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</si>
  <si>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</si>
  <si>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</si>
  <si>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</si>
  <si>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</si>
  <si>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</si>
  <si>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</si>
  <si>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</si>
  <si>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</si>
  <si>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</si>
  <si>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</si>
  <si>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</si>
  <si>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</si>
  <si>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</si>
  <si>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</si>
  <si>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</si>
  <si>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</si>
  <si>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</si>
  <si>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</si>
  <si>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</si>
  <si>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</si>
  <si>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</si>
  <si>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</si>
  <si>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</si>
  <si>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</si>
  <si>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</si>
  <si>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</si>
  <si>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</si>
  <si>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</si>
  <si>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</si>
  <si>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</si>
  <si>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</si>
  <si>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</si>
  <si>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</si>
  <si>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</si>
  <si>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</si>
  <si>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</si>
  <si>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</si>
  <si>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</si>
  <si>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</si>
  <si>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</si>
  <si>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</si>
  <si>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</si>
  <si>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</si>
  <si>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</si>
  <si>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</si>
  <si>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</si>
  <si>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</si>
  <si>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</si>
  <si>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</si>
  <si>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</si>
  <si>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</si>
  <si>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</si>
  <si>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</si>
  <si>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</si>
  <si>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</si>
  <si>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</si>
  <si>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</si>
  <si>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</si>
  <si>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</si>
  <si>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</si>
  <si>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</si>
  <si>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</si>
  <si>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</si>
  <si>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</si>
  <si>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</si>
  <si>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</si>
  <si>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</si>
  <si>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</si>
  <si>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</si>
  <si>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</si>
  <si>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</si>
  <si>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</si>
  <si>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</si>
  <si>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</si>
  <si>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</si>
  <si>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</si>
  <si>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</si>
  <si>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</si>
  <si>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</si>
  <si>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</si>
  <si>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</si>
  <si>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</si>
  <si>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</si>
  <si>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</si>
  <si>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</si>
  <si>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</si>
  <si>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</si>
  <si>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</si>
  <si>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</si>
  <si>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</si>
  <si>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</si>
  <si>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</si>
  <si>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</si>
  <si>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</si>
  <si>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</si>
  <si>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</si>
  <si>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</si>
  <si>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</si>
  <si>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</si>
  <si>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</si>
  <si>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</si>
  <si>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</si>
  <si>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</si>
  <si>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</si>
  <si>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</si>
  <si>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</si>
  <si>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</si>
  <si>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</si>
  <si>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</si>
  <si>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</si>
  <si>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</si>
  <si>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</si>
  <si>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</si>
  <si>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</si>
  <si>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</si>
  <si>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</si>
  <si>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</si>
  <si>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</si>
  <si>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</si>
  <si>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</si>
  <si>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</si>
  <si>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</si>
  <si>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</si>
  <si>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</si>
  <si>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</si>
  <si>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</si>
  <si>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</si>
  <si>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</si>
  <si>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</si>
  <si>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</si>
  <si>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</si>
  <si>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</si>
  <si>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</si>
  <si>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</si>
  <si>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</si>
  <si>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</si>
  <si>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</si>
  <si>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</si>
  <si>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</si>
  <si>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</si>
  <si>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</si>
  <si>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</si>
  <si>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</si>
  <si>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</si>
  <si>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</si>
  <si>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</si>
  <si>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</si>
  <si>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</si>
  <si>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</si>
  <si>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</si>
  <si>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</si>
  <si>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</si>
  <si>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</si>
  <si>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</si>
  <si>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</si>
  <si>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</si>
  <si>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</si>
  <si>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</si>
  <si>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</si>
  <si>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</si>
  <si>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</si>
  <si>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</si>
  <si>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</si>
  <si>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</si>
  <si>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</si>
  <si>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</si>
  <si>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</si>
  <si>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</si>
  <si>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</si>
  <si>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</si>
  <si>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</si>
  <si>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</si>
  <si>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</si>
  <si>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</si>
  <si>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</si>
  <si>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</si>
  <si>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</si>
  <si>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</si>
  <si>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</si>
  <si>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</si>
  <si>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</si>
  <si>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</si>
  <si>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</si>
  <si>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</si>
  <si>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</si>
  <si>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</si>
  <si>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</si>
  <si>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</si>
  <si>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</si>
  <si>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</si>
  <si>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</si>
  <si>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</si>
  <si>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</si>
  <si>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</si>
  <si>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</si>
  <si>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</si>
  <si>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</si>
  <si>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</si>
  <si>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</si>
  <si>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</si>
  <si>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</si>
  <si>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</si>
  <si>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</si>
  <si>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</si>
  <si>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</si>
  <si>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</si>
  <si>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</si>
  <si>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</si>
  <si>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</si>
  <si>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</si>
  <si>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</si>
  <si>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</si>
  <si>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</si>
  <si>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</si>
  <si>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</si>
  <si>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</si>
  <si>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</si>
  <si>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</si>
  <si>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</si>
  <si>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</si>
  <si>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</si>
  <si>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</si>
  <si>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</si>
  <si>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</si>
  <si>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</si>
  <si>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</si>
  <si>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</si>
  <si>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</si>
  <si>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</si>
  <si>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</si>
  <si>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</si>
  <si>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</si>
  <si>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</si>
  <si>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</si>
  <si>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</si>
  <si>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</si>
  <si>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</si>
  <si>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</si>
  <si>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</si>
  <si>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</si>
  <si>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</si>
  <si>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</si>
  <si>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</si>
  <si>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</si>
  <si>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</si>
  <si>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</si>
  <si>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</si>
  <si>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</si>
  <si>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</si>
  <si>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</si>
  <si>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</si>
  <si>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</si>
  <si>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</si>
  <si>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</si>
  <si>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</si>
  <si>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</si>
  <si>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</si>
  <si>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</si>
  <si>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</si>
  <si>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</si>
  <si>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</si>
  <si>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</si>
  <si>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</si>
  <si>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</si>
  <si>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</si>
  <si>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</si>
  <si>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</si>
  <si>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</si>
  <si>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</si>
  <si>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</si>
  <si>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</si>
  <si>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</si>
  <si>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</si>
  <si>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</si>
  <si>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</si>
  <si>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</si>
  <si>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</si>
  <si>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</si>
  <si>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</si>
  <si>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</si>
  <si>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</si>
  <si>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</si>
  <si>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</si>
  <si>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</si>
  <si>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</si>
  <si>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</si>
  <si>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</si>
  <si>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</si>
  <si>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</si>
  <si>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</si>
  <si>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</si>
  <si>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</si>
  <si>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</si>
  <si>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</si>
  <si>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</si>
  <si>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</si>
  <si>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</si>
  <si>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</si>
  <si>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</si>
  <si>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</si>
  <si>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</si>
  <si>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</si>
  <si>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</si>
  <si>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</si>
  <si>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</si>
  <si>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</si>
  <si>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</si>
  <si>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</si>
  <si>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</si>
  <si>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</si>
  <si>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</si>
  <si>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</si>
  <si>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</si>
  <si>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</si>
  <si>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</si>
  <si>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</si>
  <si>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</si>
  <si>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</si>
  <si>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</si>
  <si>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</si>
  <si>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</si>
  <si>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</si>
  <si>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</si>
  <si>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</si>
  <si>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</si>
  <si>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</si>
  <si>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</si>
  <si>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</si>
  <si>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</si>
  <si>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</si>
  <si>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</si>
  <si>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</si>
  <si>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</si>
  <si>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</si>
  <si>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</si>
  <si>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</si>
  <si>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</si>
  <si>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</si>
  <si>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</si>
  <si>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</si>
  <si>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</si>
  <si>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</si>
  <si>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</si>
  <si>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</si>
  <si>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</si>
  <si>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</si>
  <si>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</si>
  <si>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</si>
  <si>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</si>
  <si>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</si>
  <si>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</si>
  <si>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</si>
  <si>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</si>
  <si>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</si>
  <si>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</si>
  <si>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</si>
  <si>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</si>
  <si>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</si>
  <si>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</si>
  <si>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</si>
  <si>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</si>
  <si>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</si>
  <si>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</si>
  <si>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</si>
  <si>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</si>
  <si>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</si>
  <si>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</si>
  <si>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</si>
  <si>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</si>
  <si>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</si>
  <si>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</si>
  <si>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</si>
  <si>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</si>
  <si>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</si>
  <si>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</si>
  <si>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</si>
  <si>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</si>
  <si>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</si>
  <si>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</si>
  <si>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</si>
  <si>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</si>
  <si>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</si>
  <si>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</si>
  <si>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</si>
  <si>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</si>
  <si>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</si>
  <si>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</si>
  <si>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</si>
  <si>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</si>
  <si>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</si>
  <si>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</si>
  <si>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</si>
  <si>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</si>
  <si>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</si>
  <si>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</si>
  <si>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</si>
  <si>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</si>
  <si>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</si>
  <si>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</si>
  <si>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</si>
  <si>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</si>
  <si>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</si>
  <si>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</si>
  <si>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</si>
  <si>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</si>
  <si>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</si>
  <si>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</si>
  <si>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</si>
  <si>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</si>
  <si>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</si>
  <si>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</si>
  <si>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</si>
  <si>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</si>
  <si>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</si>
  <si>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</si>
  <si>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</si>
  <si>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</si>
  <si>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</si>
  <si>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</si>
  <si>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</si>
  <si>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</si>
  <si>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</si>
  <si>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</si>
  <si>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</si>
  <si>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</si>
  <si>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</si>
  <si>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</si>
  <si>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</si>
  <si>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</si>
  <si>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</si>
  <si>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</si>
  <si>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</si>
  <si>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</si>
  <si>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</si>
  <si>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</si>
  <si>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</si>
  <si>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</si>
  <si>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</si>
  <si>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</si>
  <si>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</si>
  <si>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</si>
  <si>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</si>
  <si>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</si>
  <si>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</si>
  <si>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</si>
  <si>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</si>
  <si>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</si>
  <si>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</si>
  <si>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</si>
  <si>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</si>
  <si>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</si>
  <si>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</si>
  <si>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</si>
  <si>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</si>
  <si>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</si>
  <si>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</si>
  <si>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</si>
  <si>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</si>
  <si>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</si>
  <si>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</si>
  <si>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</si>
  <si>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</si>
  <si>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</si>
  <si>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</si>
  <si>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</si>
  <si>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</si>
  <si>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</si>
  <si>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</si>
  <si>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</si>
  <si>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</si>
  <si>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</si>
  <si>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</si>
  <si>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</si>
  <si>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</si>
  <si>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</si>
  <si>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</si>
  <si>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</si>
  <si>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</si>
  <si>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</si>
  <si>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</si>
  <si>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</si>
  <si>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</si>
  <si>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</si>
  <si>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</si>
  <si>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</si>
  <si>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</si>
  <si>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</si>
  <si>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</si>
  <si>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</si>
  <si>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</si>
  <si>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</si>
  <si>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</si>
  <si>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</si>
  <si>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</si>
  <si>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</si>
  <si>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</si>
  <si>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</si>
  <si>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</si>
  <si>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</si>
  <si>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</si>
  <si>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</si>
  <si>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</si>
  <si>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</si>
  <si>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</si>
  <si>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</si>
  <si>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</si>
  <si>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</si>
  <si>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</si>
  <si>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</si>
  <si>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</si>
  <si>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</si>
  <si>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</si>
  <si>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</si>
  <si>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</si>
  <si>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</si>
  <si>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</si>
  <si>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</si>
  <si>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</si>
  <si>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</si>
  <si>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</si>
  <si>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</si>
  <si>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</si>
  <si>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</si>
  <si>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</si>
  <si>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</si>
  <si>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</si>
  <si>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</si>
  <si>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</si>
  <si>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</si>
  <si>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</si>
  <si>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</si>
  <si>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</si>
  <si>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</si>
  <si>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</si>
  <si>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</si>
  <si>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</si>
  <si>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</si>
  <si>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</si>
  <si>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</si>
  <si>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</si>
  <si>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</si>
  <si>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</si>
  <si>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</si>
  <si>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</si>
  <si>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</si>
  <si>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</si>
  <si>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</si>
  <si>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</si>
  <si>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</si>
  <si>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</si>
  <si>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</si>
  <si>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</si>
  <si>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</si>
  <si>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</si>
  <si>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</si>
  <si>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</si>
  <si>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</si>
  <si>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</si>
  <si>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</si>
  <si>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</si>
  <si>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</si>
  <si>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</si>
  <si>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</si>
  <si>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</si>
  <si>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</si>
  <si>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</si>
  <si>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</si>
  <si>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</si>
  <si>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</si>
  <si>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</si>
  <si>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</si>
  <si>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</si>
  <si>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</si>
  <si>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</si>
  <si>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</si>
  <si>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</si>
  <si>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</si>
  <si>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</si>
  <si>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</si>
  <si>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</si>
  <si>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</si>
  <si>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</si>
  <si>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</si>
  <si>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</si>
  <si>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</si>
  <si>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</si>
  <si>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</si>
  <si>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</si>
  <si>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</si>
  <si>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</si>
  <si>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</si>
  <si>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</si>
  <si>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</si>
  <si>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</si>
  <si>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</si>
  <si>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</si>
  <si>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</si>
  <si>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</si>
  <si>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</si>
  <si>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</si>
  <si>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</si>
  <si>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</si>
  <si>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</si>
  <si>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</si>
  <si>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</si>
  <si>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</si>
  <si>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</si>
  <si>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</si>
  <si>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</si>
  <si>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</si>
  <si>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</si>
  <si>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</si>
  <si>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</si>
  <si>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</si>
  <si>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</si>
  <si>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</si>
  <si>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</si>
  <si>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</si>
  <si>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</si>
  <si>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</si>
  <si>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</si>
  <si>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</si>
  <si>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</si>
  <si>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</si>
  <si>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</si>
  <si>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</si>
  <si>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</si>
  <si>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</si>
  <si>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</si>
  <si>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</si>
  <si>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</si>
  <si>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</si>
  <si>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</si>
  <si>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</si>
  <si>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</si>
  <si>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</si>
  <si>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</si>
  <si>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</si>
  <si>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</si>
  <si>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</si>
  <si>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</si>
  <si>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</si>
  <si>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</si>
  <si>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</si>
  <si>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</si>
  <si>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</si>
  <si>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</si>
  <si>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</si>
  <si>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</si>
  <si>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</si>
  <si>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</si>
  <si>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</si>
  <si>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</si>
  <si>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</si>
  <si>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</si>
  <si>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</si>
  <si>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</si>
  <si>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</si>
  <si>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</si>
  <si>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</si>
  <si>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</si>
  <si>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</si>
  <si>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</si>
  <si>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</si>
  <si>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</si>
  <si>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</si>
  <si>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</si>
  <si>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</si>
  <si>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</si>
  <si>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</si>
  <si>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</si>
  <si>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</si>
  <si>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</si>
  <si>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</si>
  <si>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</si>
  <si>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</si>
  <si>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</si>
  <si>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</si>
  <si>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</si>
  <si>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</si>
  <si>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</si>
  <si>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</si>
  <si>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</si>
  <si>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</si>
  <si>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</si>
  <si>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</si>
  <si>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</si>
  <si>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</si>
  <si>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</si>
  <si>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</si>
  <si>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</si>
  <si>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</si>
  <si>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</si>
  <si>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</si>
  <si>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</si>
  <si>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</si>
  <si>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</si>
  <si>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</si>
  <si>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</si>
  <si>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</si>
  <si>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</si>
  <si>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</si>
  <si>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</si>
  <si>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</si>
  <si>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</si>
  <si>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</si>
  <si>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</si>
  <si>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</si>
  <si>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</si>
  <si>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</si>
  <si>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</si>
  <si>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</si>
  <si>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</si>
  <si>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</si>
  <si>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</si>
  <si>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</si>
  <si>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</si>
  <si>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</si>
  <si>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</si>
  <si>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</si>
  <si>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</si>
  <si>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</si>
  <si>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</si>
  <si>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</si>
  <si>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</si>
  <si>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</si>
  <si>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</si>
  <si>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</si>
  <si>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</si>
  <si>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</si>
  <si>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</si>
  <si>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</si>
  <si>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</si>
  <si>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</si>
  <si>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</si>
  <si>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</si>
  <si>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</si>
  <si>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</si>
  <si>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</si>
  <si>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</si>
  <si>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</si>
  <si>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</si>
  <si>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</si>
  <si>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</si>
  <si>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</si>
  <si>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</si>
  <si>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</si>
  <si>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</si>
  <si>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</si>
  <si>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</si>
  <si>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</si>
  <si>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</si>
  <si>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</si>
  <si>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</si>
  <si>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</si>
  <si>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</si>
  <si>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</si>
  <si>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</si>
  <si>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</si>
  <si>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</si>
  <si>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</si>
  <si>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</si>
  <si>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</si>
  <si>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</si>
  <si>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</si>
  <si>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</si>
  <si>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</si>
  <si>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</si>
  <si>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</si>
  <si>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</si>
  <si>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</si>
  <si>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</si>
  <si>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</si>
  <si>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</si>
  <si>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</si>
  <si>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</si>
  <si>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</si>
  <si>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</si>
  <si>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</si>
  <si>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</si>
  <si>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</si>
  <si>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</si>
  <si>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</si>
  <si>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</si>
  <si>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</si>
  <si>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</si>
  <si>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</si>
  <si>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</si>
  <si>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</si>
  <si>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</si>
  <si>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</si>
  <si>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</si>
  <si>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</si>
  <si>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</si>
  <si>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</si>
  <si>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</si>
  <si>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</si>
  <si>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</si>
  <si>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</si>
  <si>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</si>
  <si>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</si>
  <si>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</si>
  <si>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</si>
  <si>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</si>
  <si>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</si>
  <si>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</si>
  <si>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</si>
  <si>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</si>
  <si>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</si>
  <si>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</si>
  <si>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</si>
  <si>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</si>
  <si>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</si>
  <si>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</si>
  <si>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</si>
  <si>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</si>
  <si>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</si>
  <si>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</si>
  <si>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</si>
  <si>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</si>
  <si>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</si>
  <si>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</si>
  <si>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</si>
  <si>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</si>
  <si>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</si>
  <si>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</si>
  <si>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</si>
  <si>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</si>
  <si>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</si>
  <si>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</si>
  <si>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</si>
  <si>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</si>
  <si>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</si>
  <si>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</si>
  <si>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</si>
  <si>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</si>
  <si>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</si>
  <si>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</si>
  <si>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</si>
  <si>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</si>
  <si>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</si>
  <si>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</si>
  <si>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</si>
  <si>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</si>
  <si>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</si>
  <si>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</si>
  <si>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</si>
  <si>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</si>
  <si>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</si>
  <si>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</si>
  <si>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</si>
  <si>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</si>
  <si>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</si>
  <si>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</si>
  <si>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</si>
  <si>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</si>
  <si>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</si>
  <si>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</si>
  <si>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</si>
  <si>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</si>
  <si>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</si>
  <si>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</si>
  <si>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</si>
  <si>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</si>
  <si>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</si>
  <si>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</si>
  <si>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</si>
  <si>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</si>
  <si>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</si>
  <si>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</si>
  <si>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</si>
  <si>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</si>
  <si>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</si>
  <si>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</si>
  <si>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</si>
  <si>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</si>
  <si>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</si>
  <si>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</si>
  <si>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</si>
  <si>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</si>
  <si>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</si>
  <si>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</si>
  <si>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</si>
  <si>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</si>
  <si>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</si>
  <si>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</si>
  <si>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</si>
  <si>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</si>
  <si>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</si>
  <si>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</si>
  <si>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</si>
  <si>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</si>
  <si>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</si>
  <si>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</si>
  <si>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</si>
  <si>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</si>
  <si>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</si>
  <si>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</si>
  <si>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</si>
  <si>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</si>
  <si>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</si>
  <si>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</si>
  <si>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</si>
  <si>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</si>
  <si>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</si>
  <si>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</si>
  <si>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</si>
  <si>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</si>
  <si>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</si>
  <si>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</si>
  <si>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</si>
  <si>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</si>
  <si>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</si>
  <si>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</si>
  <si>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</si>
  <si>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</si>
  <si>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</si>
  <si>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</si>
  <si>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</si>
  <si>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</si>
  <si>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</si>
  <si>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</si>
  <si>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</si>
  <si>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</si>
  <si>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</si>
  <si>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</si>
  <si>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</si>
  <si>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</si>
  <si>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</si>
  <si>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</si>
  <si>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</si>
  <si>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</si>
  <si>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</si>
  <si>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</si>
  <si>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</si>
  <si>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</si>
  <si>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</si>
  <si>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</si>
  <si>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</si>
  <si>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</si>
  <si>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</si>
  <si>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</si>
  <si>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</si>
  <si>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</si>
  <si>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</si>
  <si>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</si>
  <si>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</si>
  <si>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</si>
  <si>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</si>
  <si>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</si>
  <si>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</si>
  <si>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</si>
  <si>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</si>
  <si>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</si>
  <si>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</si>
  <si>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</si>
  <si>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</si>
  <si>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</si>
  <si>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</si>
  <si>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</si>
  <si>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</si>
  <si>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</si>
  <si>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</si>
  <si>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</si>
  <si>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</si>
  <si>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</si>
  <si>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</si>
  <si>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</si>
  <si>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</si>
  <si>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</si>
  <si>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</si>
  <si>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</si>
  <si>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</si>
  <si>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</si>
  <si>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</si>
  <si>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</si>
  <si>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</si>
  <si>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</si>
  <si>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</si>
  <si>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</si>
  <si>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</si>
  <si>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</si>
  <si>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</si>
  <si>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</si>
  <si>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</si>
  <si>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</si>
  <si>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</si>
  <si>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</si>
  <si>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</si>
  <si>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</si>
  <si>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</si>
  <si>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</si>
  <si>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</si>
  <si>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</si>
  <si>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</si>
  <si>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</si>
  <si>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</si>
  <si>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</si>
  <si>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</si>
  <si>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</si>
  <si>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</si>
  <si>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</si>
  <si>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</si>
  <si>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</si>
  <si>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</si>
  <si>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</si>
  <si>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</si>
  <si>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</si>
  <si>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</si>
  <si>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</si>
  <si>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</si>
  <si>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</si>
  <si>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</si>
  <si>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</si>
  <si>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</si>
  <si>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</si>
  <si>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</si>
  <si>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</si>
  <si>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</si>
  <si>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</si>
  <si>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</si>
  <si>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</si>
  <si>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</si>
  <si>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</si>
  <si>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</si>
  <si>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</si>
  <si>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</si>
  <si>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</si>
  <si>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</si>
  <si>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</si>
  <si>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</si>
  <si>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</si>
  <si>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</si>
  <si>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</si>
  <si>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</si>
  <si>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</si>
  <si>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</si>
  <si>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</si>
  <si>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</si>
  <si>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</si>
  <si>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</si>
  <si>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</si>
  <si>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</si>
  <si>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</si>
  <si>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</si>
  <si>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</si>
  <si>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</si>
  <si>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</si>
  <si>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</si>
  <si>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</si>
  <si>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</si>
  <si>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</si>
  <si>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</si>
  <si>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</si>
  <si>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</si>
  <si>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</si>
  <si>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</si>
  <si>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</si>
  <si>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</si>
  <si>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</si>
  <si>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</si>
  <si>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</si>
  <si>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</si>
  <si>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</si>
  <si>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</si>
  <si>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</si>
  <si>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</si>
  <si>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</si>
  <si>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</si>
  <si>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</si>
  <si>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</si>
  <si>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</si>
  <si>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</si>
  <si>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</si>
  <si>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</si>
  <si>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</si>
  <si>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</si>
  <si>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</si>
  <si>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</si>
  <si>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</si>
  <si>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</si>
  <si>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</si>
  <si>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</si>
  <si>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</si>
  <si>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</si>
  <si>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</si>
  <si>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</si>
  <si>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</si>
  <si>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</si>
  <si>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</si>
  <si>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</si>
  <si>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</si>
  <si>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</si>
  <si>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</si>
  <si>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</si>
  <si>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</si>
  <si>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</si>
  <si>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</si>
  <si>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</si>
  <si>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</si>
  <si>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</si>
  <si>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</si>
  <si>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</si>
  <si>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</si>
  <si>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</si>
  <si>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</si>
  <si>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</si>
  <si>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</si>
  <si>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</si>
  <si>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</si>
  <si>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</si>
  <si>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</si>
  <si>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</si>
  <si>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</si>
  <si>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</si>
  <si>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</si>
  <si>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</si>
  <si>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</si>
  <si>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</si>
  <si>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</si>
  <si>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</si>
  <si>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</si>
  <si>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</si>
  <si>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</si>
  <si>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</si>
  <si>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</si>
  <si>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</si>
  <si>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</si>
  <si>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</si>
  <si>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</si>
  <si>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</si>
  <si>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</si>
  <si>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</si>
  <si>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</si>
  <si>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</si>
  <si>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</si>
  <si>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</si>
  <si>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</si>
  <si>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</si>
  <si>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</si>
  <si>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</si>
  <si>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</si>
  <si>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</si>
  <si>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</si>
  <si>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</si>
  <si>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</si>
  <si>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</si>
  <si>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</si>
  <si>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</si>
  <si>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</si>
  <si>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</si>
  <si>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</si>
  <si>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</si>
  <si>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</si>
  <si>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</si>
  <si>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</si>
  <si>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</si>
  <si>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</si>
  <si>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</si>
  <si>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</si>
  <si>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</si>
  <si>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</si>
  <si>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</si>
  <si>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</si>
  <si>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</si>
  <si>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</si>
  <si>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</si>
  <si>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</si>
  <si>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</si>
  <si>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</si>
  <si>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</si>
  <si>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</si>
  <si>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</si>
  <si>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</si>
  <si>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</si>
  <si>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</si>
  <si>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</si>
  <si>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</si>
  <si>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</si>
  <si>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</si>
  <si>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</si>
  <si>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</si>
  <si>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</si>
  <si>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</si>
  <si>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</si>
  <si>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</si>
  <si>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</si>
  <si>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</si>
  <si>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</si>
  <si>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</si>
  <si>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</si>
  <si>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</si>
  <si>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</si>
  <si>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</si>
  <si>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</si>
  <si>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</si>
  <si>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</si>
  <si>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</si>
  <si>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</si>
  <si>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</si>
  <si>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</si>
  <si>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</si>
  <si>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</si>
  <si>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</si>
  <si>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</si>
  <si>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</si>
  <si>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</si>
  <si>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</si>
  <si>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</si>
  <si>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</si>
  <si>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</si>
  <si>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</si>
  <si>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</si>
  <si>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</si>
  <si>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</si>
  <si>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</si>
  <si>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</si>
  <si>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</si>
  <si>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</si>
  <si>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</si>
  <si>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</si>
  <si>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</si>
  <si>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</si>
  <si>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</si>
  <si>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</si>
  <si>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</si>
  <si>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</si>
  <si>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</si>
  <si>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</si>
  <si>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</si>
  <si>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</si>
  <si>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</si>
  <si>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</si>
  <si>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</si>
  <si>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</si>
  <si>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</si>
  <si>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</si>
  <si>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</si>
  <si>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</si>
  <si>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</si>
  <si>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</si>
  <si>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</si>
  <si>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</si>
  <si>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</si>
  <si>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</si>
  <si>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</si>
  <si>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</si>
  <si>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</si>
  <si>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</si>
  <si>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</si>
  <si>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</si>
  <si>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</si>
  <si>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</si>
  <si>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</si>
  <si>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</si>
  <si>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</si>
  <si>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</si>
  <si>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</si>
  <si>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</si>
  <si>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</si>
  <si>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</si>
  <si>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</si>
  <si>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</si>
  <si>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</si>
  <si>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</si>
  <si>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</si>
  <si>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</si>
  <si>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</si>
  <si>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</si>
  <si>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</si>
  <si>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</si>
  <si>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</si>
  <si>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</si>
  <si>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</si>
  <si>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</si>
  <si>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</si>
  <si>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</si>
  <si>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</si>
  <si>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</si>
  <si>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</si>
  <si>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</si>
  <si>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</si>
  <si>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</si>
  <si>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</si>
  <si>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</si>
  <si>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</si>
  <si>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</si>
  <si>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</si>
  <si>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</si>
  <si>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</si>
  <si>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</si>
  <si>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</si>
  <si>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</si>
  <si>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</si>
  <si>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</si>
  <si>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</si>
  <si>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</si>
  <si>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</si>
  <si>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</si>
  <si>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</si>
  <si>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</si>
  <si>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</si>
  <si>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</si>
  <si>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</si>
  <si>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</si>
  <si>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</si>
  <si>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</si>
  <si>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</si>
  <si>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</si>
  <si>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</si>
  <si>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</si>
  <si>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</si>
  <si>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</si>
  <si>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</si>
  <si>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</si>
  <si>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</si>
  <si>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</si>
  <si>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</si>
  <si>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</si>
  <si>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</si>
  <si>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</si>
  <si>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</si>
  <si>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</si>
  <si>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</si>
  <si>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</si>
  <si>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</si>
  <si>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</si>
  <si>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</si>
  <si>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</si>
  <si>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</si>
  <si>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</si>
  <si>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</si>
  <si>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</si>
  <si>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</si>
  <si>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</si>
  <si>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</si>
  <si>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</si>
  <si>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</si>
  <si>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</si>
  <si>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</si>
  <si>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</si>
  <si>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</si>
  <si>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</si>
  <si>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</si>
  <si>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</si>
  <si>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</si>
  <si>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</si>
  <si>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</si>
  <si>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</si>
  <si>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</si>
  <si>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</si>
  <si>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</si>
  <si>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</si>
  <si>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</si>
  <si>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</si>
  <si>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</si>
  <si>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</si>
  <si>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</si>
  <si>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</si>
  <si>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</si>
  <si>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</si>
  <si>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</si>
  <si>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</si>
  <si>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</si>
  <si>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</si>
  <si>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</si>
  <si>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</si>
  <si>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</si>
  <si>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</si>
  <si>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</si>
  <si>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</si>
  <si>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</si>
  <si>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</si>
  <si>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</si>
  <si>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</si>
  <si>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</si>
  <si>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</si>
  <si>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</si>
  <si>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</si>
  <si>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</si>
  <si>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</si>
  <si>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</si>
  <si>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</si>
  <si>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</si>
  <si>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</si>
  <si>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</si>
  <si>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</si>
  <si>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</si>
  <si>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</si>
  <si>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</si>
  <si>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</si>
  <si>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</si>
  <si>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</si>
  <si>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</si>
  <si>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</si>
  <si>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</si>
  <si>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</si>
  <si>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</si>
  <si>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</si>
  <si>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</si>
  <si>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</si>
  <si>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</si>
  <si>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</si>
  <si>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</si>
  <si>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</si>
  <si>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</si>
  <si>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</si>
  <si>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</si>
  <si>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</si>
  <si>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</si>
  <si>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</si>
  <si>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</si>
  <si>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</si>
  <si>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</si>
  <si>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</si>
  <si>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</si>
  <si>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</si>
  <si>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</si>
  <si>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</si>
  <si>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</si>
  <si>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</si>
  <si>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</si>
  <si>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</si>
  <si>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</si>
  <si>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</si>
  <si>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</si>
  <si>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</si>
  <si>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</si>
  <si>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</si>
  <si>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</si>
  <si>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</si>
  <si>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</si>
  <si>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</si>
  <si>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</si>
  <si>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</si>
  <si>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</si>
  <si>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</si>
  <si>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</si>
  <si>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</si>
  <si>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</si>
  <si>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</si>
  <si>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</si>
  <si>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</si>
  <si>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</si>
  <si>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</si>
  <si>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</si>
  <si>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</si>
  <si>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</si>
  <si>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</si>
  <si>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</si>
  <si>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</si>
  <si>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</si>
  <si>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</si>
  <si>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</si>
  <si>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</si>
  <si>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</si>
  <si>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</si>
  <si>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</si>
  <si>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</si>
  <si>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</si>
  <si>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</si>
  <si>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</si>
  <si>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</si>
  <si>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</si>
  <si>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</si>
  <si>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</si>
  <si>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</si>
  <si>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</si>
  <si>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</si>
  <si>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</si>
  <si>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</si>
  <si>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</si>
  <si>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</si>
  <si>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</si>
  <si>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</si>
  <si>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</si>
  <si>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</si>
  <si>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</si>
  <si>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</si>
  <si>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</si>
  <si>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</si>
  <si>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</si>
  <si>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</si>
  <si>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</si>
  <si>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</si>
  <si>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</si>
  <si>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</si>
  <si>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</si>
  <si>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</si>
  <si>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</si>
  <si>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</si>
  <si>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</si>
  <si>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</si>
  <si>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</si>
  <si>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</si>
  <si>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</si>
  <si>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</si>
  <si>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</si>
  <si>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</si>
  <si>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</si>
  <si>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</si>
  <si>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</si>
  <si>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</si>
  <si>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</si>
  <si>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</si>
  <si>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</si>
  <si>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</si>
  <si>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</si>
  <si>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</si>
  <si>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</si>
  <si>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</si>
  <si>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</si>
  <si>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</si>
  <si>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</si>
  <si>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</si>
  <si>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</si>
  <si>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</si>
  <si>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</si>
  <si>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</si>
  <si>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</si>
  <si>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</si>
  <si>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</si>
  <si>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</si>
  <si>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</si>
  <si>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</si>
  <si>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</si>
  <si>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</si>
  <si>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</si>
  <si>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</si>
  <si>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</si>
  <si>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</si>
  <si>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</si>
  <si>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</si>
  <si>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</si>
  <si>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</si>
  <si>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</si>
  <si>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</si>
  <si>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</si>
  <si>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</si>
  <si>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</si>
  <si>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</si>
  <si>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</si>
  <si>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</si>
  <si>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</si>
  <si>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</si>
  <si>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</si>
  <si>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</si>
  <si>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</si>
  <si>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</si>
  <si>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</si>
  <si>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</si>
  <si>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</si>
  <si>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</si>
  <si>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</si>
  <si>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</si>
  <si>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</si>
  <si>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</si>
  <si>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</si>
  <si>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</si>
  <si>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</si>
  <si>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</si>
  <si>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</si>
  <si>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</si>
  <si>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</si>
  <si>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</si>
  <si>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</si>
  <si>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</si>
  <si>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</si>
  <si>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</si>
  <si>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</si>
  <si>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</si>
  <si>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</si>
  <si>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</si>
  <si>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</si>
  <si>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</si>
  <si>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</si>
  <si>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</si>
  <si>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</si>
  <si>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</si>
  <si>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</si>
  <si>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</si>
  <si>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</si>
  <si>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</si>
  <si>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</si>
  <si>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</si>
  <si>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</si>
  <si>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</si>
  <si>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</si>
  <si>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</si>
  <si>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</si>
  <si>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</si>
  <si>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</si>
  <si>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</si>
  <si>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</si>
  <si>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</si>
  <si>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</si>
  <si>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</si>
  <si>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</si>
  <si>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</si>
  <si>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</si>
  <si>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</si>
  <si>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</si>
  <si>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</si>
  <si>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</si>
  <si>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</si>
  <si>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</si>
  <si>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</si>
  <si>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</si>
  <si>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</si>
  <si>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</si>
  <si>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</si>
  <si>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</si>
  <si>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</si>
  <si>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</si>
  <si>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</si>
  <si>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</si>
  <si>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</si>
  <si>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</si>
  <si>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</si>
  <si>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</si>
  <si>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</si>
  <si>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</si>
  <si>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</si>
  <si>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</si>
  <si>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</si>
  <si>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</si>
  <si>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</si>
  <si>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</si>
  <si>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</si>
  <si>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</si>
  <si>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</si>
  <si>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</si>
  <si>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</si>
  <si>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</si>
  <si>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</si>
  <si>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</si>
  <si>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</si>
  <si>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</si>
  <si>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</si>
  <si>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</si>
  <si>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</si>
  <si>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</si>
  <si>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</si>
  <si>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</si>
  <si>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</si>
  <si>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</si>
  <si>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</si>
  <si>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</si>
  <si>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</si>
  <si>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</si>
  <si>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</si>
  <si>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</si>
  <si>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</si>
  <si>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</si>
  <si>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</si>
  <si>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</si>
  <si>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</si>
  <si>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</si>
  <si>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</si>
  <si>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</si>
  <si>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</si>
  <si>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</si>
  <si>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</si>
  <si>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</si>
  <si>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</si>
  <si>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</si>
  <si>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</si>
  <si>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</si>
  <si>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</si>
  <si>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</si>
  <si>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</si>
  <si>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</si>
  <si>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</si>
  <si>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</si>
  <si>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</si>
  <si>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</si>
  <si>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</si>
  <si>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</si>
  <si>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</si>
  <si>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</si>
  <si>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</si>
  <si>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</si>
  <si>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</si>
  <si>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</si>
  <si>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</si>
  <si>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</si>
  <si>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</si>
  <si>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</si>
  <si>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</si>
  <si>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</si>
  <si>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</si>
  <si>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</si>
  <si>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</si>
  <si>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</si>
  <si>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</si>
  <si>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</si>
  <si>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</si>
  <si>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</si>
  <si>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</si>
  <si>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</si>
  <si>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</si>
  <si>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</si>
  <si>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</si>
  <si>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</si>
  <si>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</si>
  <si>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</si>
  <si>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</si>
  <si>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</si>
  <si>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</si>
  <si>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</si>
  <si>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</si>
  <si>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</si>
  <si>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</si>
  <si>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</si>
  <si>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</si>
  <si>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</si>
  <si>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</si>
  <si>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</si>
  <si>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</si>
  <si>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</si>
  <si>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</si>
  <si>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</si>
  <si>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</si>
  <si>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</si>
  <si>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</si>
  <si>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</si>
  <si>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</si>
  <si>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</si>
  <si>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</si>
  <si>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</si>
  <si>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</si>
  <si>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</si>
  <si>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</si>
  <si>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</si>
  <si>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</si>
  <si>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</si>
  <si>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</si>
  <si>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</si>
  <si>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</si>
  <si>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</si>
  <si>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</si>
  <si>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</si>
  <si>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</si>
  <si>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</si>
  <si>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</si>
  <si>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</si>
  <si>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</si>
  <si>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</si>
  <si>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</si>
  <si>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</si>
  <si>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</si>
  <si>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</si>
  <si>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</si>
  <si>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</si>
  <si>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</si>
  <si>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</si>
  <si>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</si>
  <si>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</si>
  <si>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</si>
  <si>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</si>
  <si>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</si>
  <si>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</si>
  <si>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</si>
  <si>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</si>
  <si>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</si>
  <si>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</si>
  <si>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</si>
  <si>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</si>
  <si>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</si>
  <si>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</si>
  <si>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</si>
  <si>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</si>
  <si>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</si>
  <si>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</si>
  <si>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</si>
  <si>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</si>
  <si>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</si>
  <si>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</si>
  <si>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</si>
  <si>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</si>
  <si>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</si>
  <si>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</si>
  <si>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</si>
  <si>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</si>
  <si>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</si>
  <si>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</si>
  <si>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</si>
  <si>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</si>
  <si>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</si>
  <si>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</si>
  <si>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</si>
  <si>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</si>
  <si>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</si>
  <si>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</si>
  <si>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</si>
  <si>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</si>
  <si>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</si>
  <si>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</si>
  <si>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</si>
  <si>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</si>
  <si>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</si>
  <si>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</si>
  <si>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</si>
  <si>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</si>
  <si>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</si>
  <si>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</si>
  <si>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</si>
  <si>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</si>
  <si>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</si>
  <si>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</si>
  <si>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</si>
  <si>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</si>
  <si>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</si>
  <si>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</si>
  <si>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</si>
  <si>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</si>
  <si>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</si>
  <si>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</si>
  <si>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</si>
  <si>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</si>
  <si>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</si>
  <si>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</si>
  <si>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</si>
  <si>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</si>
  <si>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</si>
  <si>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</si>
  <si>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</si>
  <si>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</si>
  <si>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</si>
  <si>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</si>
  <si>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</si>
  <si>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</si>
  <si>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</si>
  <si>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</si>
  <si>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</si>
  <si>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</si>
  <si>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</si>
  <si>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</si>
  <si>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</si>
  <si>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</si>
  <si>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</si>
  <si>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</si>
  <si>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</si>
  <si>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</si>
  <si>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</si>
  <si>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</si>
  <si>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</si>
  <si>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</si>
  <si>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</si>
  <si>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</si>
  <si>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</si>
  <si>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</si>
  <si>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</si>
  <si>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</si>
  <si>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</si>
  <si>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</si>
  <si>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</si>
  <si>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</si>
  <si>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</si>
  <si>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</si>
  <si>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</si>
  <si>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</si>
  <si>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</si>
  <si>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</si>
  <si>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</si>
  <si>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</si>
  <si>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</si>
  <si>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</si>
  <si>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</si>
  <si>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</si>
  <si>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</si>
  <si>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</si>
  <si>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</si>
  <si>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</si>
  <si>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</si>
  <si>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</si>
  <si>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</si>
  <si>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</si>
  <si>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</si>
  <si>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</si>
  <si>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</si>
  <si>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</si>
  <si>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</si>
  <si>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</si>
  <si>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</si>
  <si>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</si>
  <si>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</si>
  <si>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</si>
  <si>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</si>
  <si>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</si>
  <si>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</si>
  <si>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</si>
  <si>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</si>
  <si>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</si>
  <si>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</si>
  <si>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</si>
  <si>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</si>
  <si>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</si>
  <si>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</si>
  <si>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</si>
  <si>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</si>
  <si>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</si>
  <si>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</si>
  <si>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</si>
  <si>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</si>
  <si>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</si>
  <si>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</si>
  <si>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</si>
  <si>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</si>
  <si>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</si>
  <si>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</si>
  <si>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</si>
  <si>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</si>
  <si>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</si>
  <si>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</si>
  <si>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</si>
  <si>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</si>
  <si>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</si>
  <si>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</si>
  <si>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</si>
  <si>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</si>
  <si>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</si>
  <si>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</si>
  <si>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</si>
  <si>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</si>
  <si>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</si>
  <si>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</si>
  <si>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</si>
  <si>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</si>
  <si>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</si>
  <si>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</si>
  <si>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</si>
  <si>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</si>
  <si>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</si>
  <si>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</si>
  <si>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</si>
  <si>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</si>
  <si>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</si>
  <si>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</si>
  <si>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</si>
  <si>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</si>
  <si>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</si>
  <si>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</si>
  <si>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</si>
  <si>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</si>
  <si>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</si>
  <si>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</si>
  <si>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</si>
  <si>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</si>
  <si>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</si>
  <si>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</si>
  <si>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</si>
  <si>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</si>
  <si>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</si>
  <si>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</si>
  <si>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</si>
  <si>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</si>
  <si>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</si>
  <si>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</si>
  <si>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</si>
  <si>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</si>
  <si>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</si>
  <si>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</si>
  <si>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</si>
  <si>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</si>
  <si>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</si>
  <si>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</si>
  <si>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</si>
  <si>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</si>
  <si>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</si>
  <si>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</si>
  <si>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</si>
  <si>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</si>
  <si>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</si>
  <si>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</si>
  <si>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</si>
  <si>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</si>
  <si>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</si>
  <si>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</si>
  <si>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</si>
  <si>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</si>
  <si>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</si>
  <si>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</si>
  <si>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</si>
  <si>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</si>
  <si>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</si>
  <si>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</si>
  <si>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</si>
  <si>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</si>
  <si>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</si>
  <si>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</si>
  <si>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</si>
  <si>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</si>
  <si>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</si>
  <si>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</si>
  <si>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</si>
  <si>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</si>
  <si>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</si>
  <si>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</si>
  <si>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</si>
  <si>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</si>
  <si>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</si>
  <si>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</si>
  <si>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</si>
  <si>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</si>
  <si>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</si>
  <si>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</si>
  <si>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</si>
  <si>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</si>
  <si>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</si>
  <si>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</si>
  <si>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</si>
  <si>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</si>
  <si>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</si>
  <si>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</si>
  <si>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</si>
  <si>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</si>
  <si>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</si>
  <si>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</si>
  <si>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</si>
  <si>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</si>
  <si>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</si>
  <si>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</si>
  <si>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</si>
  <si>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</si>
  <si>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</si>
  <si>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</si>
  <si>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</si>
  <si>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</si>
  <si>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</si>
  <si>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</si>
  <si>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</si>
  <si>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</si>
  <si>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</si>
  <si>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</si>
  <si>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</si>
  <si>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</si>
  <si>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</si>
  <si>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</si>
  <si>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</si>
  <si>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</si>
  <si>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</si>
  <si>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</si>
  <si>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</si>
  <si>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</si>
  <si>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</si>
  <si>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</si>
  <si>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</si>
  <si>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</si>
  <si>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</si>
  <si>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</si>
  <si>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</si>
  <si>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</si>
  <si>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</si>
  <si>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</si>
  <si>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</si>
  <si>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</si>
  <si>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</si>
  <si>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</si>
  <si>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</si>
  <si>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</si>
  <si>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</si>
  <si>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</si>
  <si>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</si>
  <si>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</si>
  <si>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</si>
  <si>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</si>
  <si>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</si>
  <si>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</si>
  <si>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</si>
  <si>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</si>
  <si>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</si>
  <si>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</si>
  <si>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</si>
  <si>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</si>
  <si>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</si>
  <si>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</si>
  <si>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</si>
  <si>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</si>
  <si>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</si>
  <si>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</si>
  <si>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</si>
  <si>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</si>
  <si>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</si>
  <si>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</si>
  <si>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</si>
  <si>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</si>
  <si>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</si>
  <si>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</si>
  <si>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</si>
  <si>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</si>
  <si>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</si>
  <si>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</si>
  <si>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</si>
  <si>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</si>
  <si>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</si>
  <si>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</si>
  <si>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</si>
  <si>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</si>
  <si>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</si>
  <si>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</si>
  <si>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</si>
  <si>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</si>
  <si>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</si>
  <si>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</si>
  <si>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</si>
  <si>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</si>
  <si>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</si>
  <si>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</si>
  <si>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</si>
  <si>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</si>
  <si>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</si>
  <si>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</si>
  <si>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</si>
  <si>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</si>
  <si>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</si>
  <si>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</si>
  <si>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</si>
  <si>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</si>
  <si>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</si>
  <si>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</si>
  <si>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</si>
  <si>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</si>
  <si>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</si>
  <si>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</si>
  <si>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</si>
  <si>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</si>
  <si>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</si>
  <si>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</si>
  <si>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</si>
  <si>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</si>
  <si>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</si>
  <si>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</si>
  <si>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</si>
  <si>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</si>
  <si>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</si>
  <si>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</si>
  <si>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</si>
  <si>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</si>
  <si>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</si>
  <si>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</si>
  <si>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</si>
  <si>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</si>
  <si>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</si>
  <si>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</si>
  <si>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</si>
  <si>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</si>
  <si>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</si>
  <si>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</si>
  <si>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</si>
  <si>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</si>
  <si>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</si>
  <si>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</si>
  <si>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</si>
  <si>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</si>
  <si>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</si>
  <si>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</si>
  <si>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</si>
  <si>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</si>
  <si>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</si>
  <si>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</si>
  <si>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</si>
  <si>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</si>
  <si>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</si>
  <si>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</si>
  <si>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</si>
  <si>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</si>
  <si>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</si>
  <si>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</si>
  <si>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</si>
  <si>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</si>
  <si>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</si>
  <si>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</si>
  <si>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</si>
  <si>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</si>
  <si>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</si>
  <si>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</si>
  <si>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</si>
  <si>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</si>
  <si>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</si>
  <si>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</si>
  <si>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</si>
  <si>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</si>
  <si>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</si>
  <si>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</si>
  <si>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</si>
  <si>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</si>
  <si>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</si>
  <si>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</si>
  <si>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</si>
  <si>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</si>
  <si>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</si>
  <si>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</si>
  <si>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</si>
  <si>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</si>
  <si>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</si>
  <si>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</si>
  <si>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</si>
  <si>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</si>
  <si>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</si>
  <si>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</si>
  <si>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</si>
  <si>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</si>
  <si>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</si>
  <si>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</si>
  <si>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</si>
  <si>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</si>
  <si>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</si>
  <si>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</si>
  <si>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</si>
  <si>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</si>
  <si>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</si>
  <si>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</si>
  <si>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</si>
  <si>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</si>
  <si>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</si>
  <si>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</si>
  <si>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</si>
  <si>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</si>
  <si>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</si>
  <si>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</si>
  <si>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</si>
  <si>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</si>
  <si>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</si>
  <si>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</si>
  <si>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</si>
  <si>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</si>
  <si>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</si>
  <si>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</si>
  <si>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</si>
  <si>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</si>
  <si>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</si>
  <si>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</si>
  <si>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</si>
  <si>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</si>
  <si>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</si>
  <si>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</si>
  <si>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</si>
  <si>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</si>
  <si>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</si>
  <si>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</si>
  <si>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</si>
  <si>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</si>
  <si>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</si>
  <si>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</si>
  <si>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</si>
  <si>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</si>
  <si>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</si>
  <si>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</si>
  <si>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</si>
  <si>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</si>
  <si>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</si>
  <si>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</si>
  <si>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</si>
  <si>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</si>
  <si>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</si>
  <si>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</si>
  <si>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</si>
  <si>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</si>
  <si>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</si>
  <si>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</si>
  <si>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</si>
  <si>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</si>
  <si>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</si>
  <si>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</si>
  <si>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</si>
  <si>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</si>
  <si>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</si>
  <si>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</si>
  <si>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</si>
  <si>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</si>
  <si>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</si>
  <si>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</si>
  <si>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</si>
  <si>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</si>
  <si>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</si>
  <si>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</si>
  <si>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</si>
  <si>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</si>
  <si>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</si>
  <si>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</si>
  <si>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</si>
  <si>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</si>
  <si>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</si>
  <si>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</si>
  <si>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</si>
  <si>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</si>
  <si>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</si>
  <si>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</si>
  <si>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</si>
  <si>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</si>
  <si>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</si>
  <si>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</si>
  <si>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</si>
  <si>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</si>
  <si>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</si>
  <si>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</si>
  <si>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</si>
  <si>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</si>
  <si>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</si>
  <si>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</si>
  <si>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</si>
  <si>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</si>
  <si>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</si>
  <si>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</si>
  <si>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</si>
  <si>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</si>
  <si>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</si>
  <si>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</si>
  <si>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</si>
  <si>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</si>
  <si>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</si>
  <si>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</si>
  <si>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</si>
  <si>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</si>
  <si>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</si>
  <si>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</si>
  <si>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</si>
  <si>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</si>
  <si>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</si>
  <si>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</si>
  <si>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</si>
  <si>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</si>
  <si>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</si>
  <si>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</si>
  <si>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</si>
  <si>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</si>
  <si>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</si>
  <si>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</si>
  <si>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</si>
  <si>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</si>
  <si>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</si>
  <si>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</si>
  <si>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</si>
  <si>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</si>
  <si>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</si>
  <si>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</si>
  <si>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</si>
  <si>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</si>
  <si>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</si>
  <si>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</si>
  <si>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</si>
  <si>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</si>
  <si>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</si>
  <si>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</si>
  <si>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</si>
  <si>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</si>
  <si>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</si>
  <si>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</si>
  <si>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</si>
  <si>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</si>
  <si>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</si>
  <si>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</si>
  <si>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</si>
  <si>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</si>
  <si>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</si>
  <si>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</si>
  <si>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</si>
  <si>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</si>
  <si>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</si>
  <si>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</si>
  <si>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</si>
  <si>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</si>
  <si>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</si>
  <si>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</si>
  <si>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</si>
  <si>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</si>
  <si>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</si>
  <si>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</si>
  <si>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</si>
  <si>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</si>
  <si>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</si>
  <si>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</si>
  <si>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</si>
  <si>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</si>
  <si>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</si>
  <si>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</si>
  <si>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</si>
  <si>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</si>
  <si>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</si>
  <si>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</si>
  <si>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</si>
  <si>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</si>
  <si>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</si>
  <si>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</si>
  <si>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</si>
  <si>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</si>
  <si>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</si>
  <si>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</si>
  <si>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</si>
  <si>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</si>
  <si>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</si>
  <si>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</si>
  <si>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</si>
  <si>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</si>
  <si>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</si>
  <si>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</si>
  <si>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</si>
  <si>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</si>
  <si>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</si>
  <si>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</si>
  <si>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</si>
  <si>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</si>
  <si>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</si>
  <si>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</si>
  <si>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</si>
  <si>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</si>
  <si>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</si>
  <si>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</si>
  <si>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</si>
  <si>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</si>
  <si>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</si>
  <si>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</si>
  <si>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</si>
  <si>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</si>
  <si>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</si>
  <si>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</si>
  <si>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</si>
  <si>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</si>
  <si>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</si>
  <si>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</si>
  <si>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</si>
  <si>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</si>
  <si>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</si>
  <si>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</si>
  <si>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</si>
  <si>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</si>
  <si>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</si>
  <si>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</si>
  <si>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</si>
  <si>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</si>
  <si>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</si>
  <si>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</si>
  <si>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</si>
  <si>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</si>
  <si>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</si>
  <si>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</si>
  <si>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</si>
  <si>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</si>
  <si>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</si>
  <si>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</si>
  <si>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</si>
  <si>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</si>
  <si>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</si>
  <si>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</si>
  <si>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</si>
  <si>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</si>
  <si>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</si>
  <si>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</si>
  <si>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</si>
  <si>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</si>
  <si>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</si>
  <si>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</si>
  <si>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</si>
  <si>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</si>
  <si>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</si>
  <si>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</si>
  <si>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</si>
  <si>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</si>
  <si>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</si>
  <si>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</si>
  <si>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</si>
  <si>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</si>
  <si>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</si>
  <si>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</si>
  <si>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</si>
  <si>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</si>
  <si>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</si>
  <si>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</si>
  <si>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</si>
  <si>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</si>
  <si>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</si>
  <si>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</si>
  <si>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</si>
  <si>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</si>
  <si>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</si>
  <si>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</si>
  <si>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</si>
  <si>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</si>
  <si>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</si>
  <si>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</si>
  <si>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</si>
  <si>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</si>
  <si>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</si>
  <si>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</si>
  <si>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</si>
  <si>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</si>
  <si>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</si>
  <si>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</si>
  <si>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</si>
  <si>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</si>
  <si>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</si>
  <si>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</si>
  <si>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</si>
  <si>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</si>
  <si>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</si>
  <si>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</si>
  <si>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</si>
  <si>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</si>
  <si>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</si>
  <si>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</si>
  <si>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</si>
  <si>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</si>
  <si>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</si>
  <si>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</si>
  <si>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</si>
  <si>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</si>
  <si>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</si>
  <si>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</si>
  <si>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</si>
  <si>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</si>
  <si>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</si>
  <si>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</si>
  <si>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</si>
  <si>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</si>
  <si>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</si>
  <si>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</si>
  <si>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</si>
  <si>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</si>
  <si>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</si>
  <si>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</si>
  <si>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</si>
  <si>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</si>
  <si>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</si>
  <si>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</si>
  <si>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</si>
  <si>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</si>
  <si>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</si>
  <si>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</si>
  <si>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</si>
  <si>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</si>
  <si>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</si>
  <si>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</si>
  <si>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</si>
  <si>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</si>
  <si>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</si>
  <si>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</si>
  <si>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</si>
  <si>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</si>
  <si>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</si>
  <si>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</si>
  <si>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</si>
  <si>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</si>
  <si>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</si>
  <si>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</si>
  <si>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</si>
  <si>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</si>
  <si>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</si>
  <si>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</si>
  <si>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</si>
  <si>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</si>
  <si>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</si>
  <si>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</si>
  <si>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</si>
  <si>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</si>
  <si>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</si>
  <si>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</si>
  <si>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</si>
  <si>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</si>
  <si>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</si>
  <si>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</si>
  <si>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</si>
  <si>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</si>
  <si>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</si>
  <si>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</si>
  <si>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</si>
  <si>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</si>
  <si>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</si>
  <si>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</si>
  <si>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</si>
  <si>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</si>
  <si>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</si>
  <si>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</si>
  <si>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</si>
  <si>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</si>
  <si>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</si>
  <si>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</si>
  <si>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</si>
  <si>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</si>
  <si>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</si>
  <si>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</si>
  <si>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</si>
  <si>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</si>
  <si>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</si>
  <si>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</si>
  <si>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</si>
  <si>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</si>
  <si>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</si>
  <si>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</si>
  <si>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</si>
  <si>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</si>
  <si>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</si>
  <si>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</si>
  <si>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</si>
  <si>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</si>
  <si>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</si>
  <si>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</si>
  <si>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</si>
  <si>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</si>
  <si>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</si>
  <si>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</si>
  <si>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</si>
  <si>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</si>
  <si>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</si>
  <si>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</si>
  <si>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</si>
  <si>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</si>
  <si>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</si>
  <si>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</si>
  <si>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</si>
  <si>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</si>
  <si>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</si>
  <si>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</si>
  <si>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</si>
  <si>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</si>
  <si>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</si>
  <si>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</si>
  <si>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</si>
  <si>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</si>
  <si>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</si>
  <si>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</si>
  <si>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</si>
  <si>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</si>
  <si>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</si>
  <si>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</si>
  <si>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</si>
  <si>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</si>
  <si>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</si>
  <si>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</si>
  <si>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</si>
  <si>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</si>
  <si>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</si>
  <si>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</si>
  <si>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</si>
  <si>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</si>
  <si>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</si>
  <si>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</si>
  <si>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</si>
  <si>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</si>
  <si>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</si>
  <si>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</si>
  <si>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</si>
  <si>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</si>
  <si>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</si>
  <si>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</si>
  <si>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</si>
  <si>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</si>
  <si>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</si>
  <si>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</si>
  <si>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</si>
  <si>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</si>
  <si>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</si>
  <si>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</si>
  <si>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</si>
  <si>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</si>
  <si>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</si>
  <si>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</si>
  <si>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</si>
  <si>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</si>
  <si>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</si>
  <si>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</si>
  <si>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</si>
  <si>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</si>
  <si>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</si>
  <si>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</si>
  <si>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</si>
  <si>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</si>
  <si>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</si>
  <si>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</si>
  <si>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</si>
  <si>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</si>
  <si>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</si>
  <si>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</si>
  <si>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</si>
  <si>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</si>
  <si>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</si>
  <si>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</si>
  <si>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</si>
  <si>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</si>
  <si>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</si>
  <si>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</si>
  <si>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</si>
  <si>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</si>
  <si>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</si>
  <si>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</si>
  <si>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</si>
  <si>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</si>
  <si>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</si>
  <si>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</si>
  <si>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</si>
  <si>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</si>
  <si>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</si>
  <si>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</si>
  <si>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</si>
  <si>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</si>
  <si>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</si>
  <si>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</si>
  <si>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</si>
  <si>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</si>
  <si>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</si>
  <si>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</si>
  <si>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</si>
  <si>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</si>
  <si>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</si>
  <si>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</si>
  <si>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</si>
  <si>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</si>
  <si>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</si>
  <si>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</si>
  <si>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</si>
  <si>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</si>
  <si>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</si>
  <si>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</si>
  <si>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</si>
  <si>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</si>
  <si>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</si>
  <si>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</si>
  <si>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</si>
  <si>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</si>
  <si>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</si>
  <si>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</si>
  <si>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</si>
  <si>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</si>
  <si>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</si>
  <si>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</si>
  <si>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</si>
  <si>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</si>
  <si>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</si>
  <si>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</si>
  <si>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</si>
  <si>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</si>
  <si>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</si>
  <si>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</si>
  <si>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</si>
  <si>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</si>
  <si>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</si>
  <si>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</si>
  <si>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</si>
  <si>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</si>
  <si>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</si>
  <si>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</si>
  <si>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</si>
  <si>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</si>
  <si>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</si>
  <si>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</si>
  <si>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</si>
  <si>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</si>
  <si>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</si>
  <si>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</si>
  <si>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</si>
  <si>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</si>
  <si>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</si>
  <si>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</si>
  <si>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</si>
  <si>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</si>
  <si>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</si>
  <si>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</si>
  <si>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</si>
  <si>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</si>
  <si>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</si>
  <si>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</si>
  <si>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</si>
  <si>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</si>
  <si>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</si>
  <si>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</si>
  <si>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</si>
  <si>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</si>
  <si>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</si>
  <si>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</si>
  <si>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</si>
  <si>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</si>
  <si>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</si>
  <si>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</si>
  <si>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</si>
  <si>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</si>
  <si>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</si>
  <si>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</si>
  <si>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</si>
  <si>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</si>
  <si>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</si>
  <si>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</si>
  <si>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</si>
  <si>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</si>
  <si>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</si>
  <si>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</si>
  <si>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</si>
  <si>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</si>
  <si>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</si>
  <si>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</si>
  <si>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</si>
  <si>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</si>
  <si>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</si>
  <si>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</si>
  <si>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</si>
  <si>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</si>
  <si>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</si>
  <si>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</si>
  <si>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</si>
  <si>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</si>
  <si>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</si>
  <si>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</si>
  <si>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</si>
  <si>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</si>
  <si>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</si>
  <si>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</si>
  <si>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</si>
  <si>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</si>
  <si>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</si>
  <si>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</si>
  <si>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</si>
  <si>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</si>
  <si>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</si>
  <si>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</si>
  <si>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</si>
  <si>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</si>
  <si>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</si>
  <si>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</si>
  <si>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</si>
  <si>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</si>
  <si>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</si>
  <si>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</si>
  <si>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</si>
  <si>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</si>
  <si>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</si>
  <si>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</si>
  <si>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</si>
  <si>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</si>
  <si>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</si>
  <si>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</si>
  <si>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</si>
  <si>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</si>
  <si>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</si>
  <si>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</si>
  <si>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</si>
  <si>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</si>
  <si>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</si>
  <si>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</si>
  <si>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</si>
  <si>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</si>
  <si>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</si>
  <si>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</si>
  <si>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</si>
  <si>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</si>
  <si>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</si>
  <si>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</si>
  <si>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</si>
  <si>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</si>
  <si>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</si>
  <si>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</si>
  <si>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</si>
  <si>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</si>
  <si>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</si>
  <si>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</si>
  <si>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</si>
  <si>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</si>
  <si>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</si>
  <si>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</si>
  <si>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</si>
  <si>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</si>
  <si>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</si>
  <si>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</si>
  <si>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</si>
  <si>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</si>
  <si>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</si>
  <si>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</si>
  <si>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</si>
  <si>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</si>
  <si>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</si>
  <si>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</si>
  <si>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</si>
  <si>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</si>
  <si>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</si>
  <si>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</si>
  <si>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</si>
  <si>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</si>
  <si>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</si>
  <si>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</si>
  <si>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</si>
  <si>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</si>
  <si>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</si>
  <si>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</si>
  <si>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</si>
  <si>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</si>
  <si>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</si>
  <si>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</si>
  <si>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</si>
  <si>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</si>
  <si>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</si>
  <si>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</si>
  <si>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</si>
  <si>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</si>
  <si>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</si>
  <si>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</si>
  <si>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</si>
  <si>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</si>
  <si>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</si>
  <si>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</si>
  <si>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</si>
  <si>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</si>
  <si>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</si>
  <si>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</si>
  <si>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</si>
  <si>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</si>
  <si>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</si>
  <si>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</si>
  <si>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</si>
  <si>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</si>
  <si>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</si>
  <si>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</si>
  <si>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</si>
  <si>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</si>
  <si>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</si>
  <si>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</si>
  <si>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</si>
  <si>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</si>
  <si>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</si>
  <si>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</si>
  <si>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</si>
  <si>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</si>
  <si>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</si>
  <si>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</si>
  <si>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</si>
  <si>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</si>
  <si>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</si>
  <si>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</si>
  <si>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</si>
  <si>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</si>
  <si>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</si>
  <si>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</si>
  <si>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</si>
  <si>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</si>
  <si>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</si>
  <si>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</si>
  <si>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</si>
  <si>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</si>
  <si>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</si>
  <si>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</si>
  <si>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</si>
  <si>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</si>
  <si>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</si>
  <si>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</si>
  <si>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</si>
  <si>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</si>
  <si>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</si>
  <si>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</si>
  <si>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</si>
  <si>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</si>
  <si>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</si>
  <si>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</si>
  <si>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</si>
  <si>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</si>
  <si>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</si>
  <si>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</si>
  <si>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</si>
  <si>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</si>
  <si>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</si>
  <si>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</si>
  <si>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</si>
  <si>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</si>
  <si>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</si>
  <si>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</si>
  <si>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</si>
  <si>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</si>
  <si>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</si>
  <si>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</si>
  <si>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</si>
  <si>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</si>
  <si>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</si>
  <si>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</si>
  <si>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</si>
  <si>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</si>
  <si>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</si>
  <si>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</si>
  <si>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</si>
  <si>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</si>
  <si>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</si>
  <si>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</si>
  <si>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</si>
  <si>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</si>
  <si>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</si>
  <si>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</si>
  <si>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</si>
  <si>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</si>
  <si>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</si>
  <si>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</si>
  <si>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</si>
  <si>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</si>
  <si>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</si>
  <si>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</si>
  <si>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</si>
  <si>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</si>
  <si>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</si>
  <si>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</si>
  <si>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</si>
  <si>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</si>
  <si>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</si>
  <si>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</si>
  <si>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</si>
  <si>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</si>
  <si>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</si>
  <si>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</si>
  <si>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</si>
  <si>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</si>
  <si>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</si>
  <si>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</si>
  <si>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</si>
  <si>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</si>
  <si>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</si>
  <si>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</si>
  <si>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</si>
  <si>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</si>
  <si>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</si>
  <si>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</si>
  <si>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</si>
  <si>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</si>
  <si>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</si>
  <si>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</si>
  <si>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</si>
  <si>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</si>
  <si>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</si>
  <si>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</si>
  <si>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</si>
  <si>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</si>
  <si>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</si>
  <si>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</si>
  <si>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</si>
  <si>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</si>
  <si>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</si>
  <si>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</si>
  <si>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</si>
  <si>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</si>
  <si>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</si>
  <si>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</si>
  <si>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</si>
  <si>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</si>
  <si>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</si>
  <si>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</si>
  <si>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</si>
  <si>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</si>
  <si>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</si>
  <si>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</si>
  <si>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</si>
  <si>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</si>
  <si>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</si>
  <si>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</si>
  <si>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</si>
  <si>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</si>
  <si>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</si>
  <si>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</si>
  <si>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</si>
  <si>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</si>
  <si>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</si>
  <si>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</si>
  <si>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</si>
  <si>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</si>
  <si>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</si>
  <si>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</si>
  <si>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</si>
  <si>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</si>
  <si>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</si>
  <si>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</si>
  <si>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</si>
  <si>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</si>
  <si>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</si>
  <si>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</si>
  <si>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</si>
  <si>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</si>
  <si>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</si>
  <si>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</si>
  <si>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</si>
  <si>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</si>
  <si>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</si>
  <si>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</si>
  <si>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</si>
  <si>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</si>
  <si>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</si>
  <si>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</si>
  <si>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</si>
  <si>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</si>
  <si>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</si>
  <si>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</si>
  <si>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</si>
  <si>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</si>
  <si>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</si>
  <si>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</si>
  <si>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</si>
  <si>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</si>
  <si>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</si>
  <si>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</si>
  <si>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</si>
  <si>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</si>
  <si>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</si>
  <si>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</si>
  <si>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</si>
  <si>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</si>
  <si>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</si>
  <si>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</si>
  <si>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</si>
  <si>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</si>
  <si>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</si>
  <si>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</si>
  <si>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</si>
  <si>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</si>
  <si>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</si>
  <si>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</si>
  <si>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</si>
  <si>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</si>
  <si>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</si>
  <si>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</si>
  <si>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</si>
  <si>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</si>
  <si>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</si>
  <si>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</si>
  <si>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</si>
  <si>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</si>
  <si>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</si>
  <si>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</si>
  <si>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</si>
  <si>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</si>
  <si>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</si>
  <si>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</si>
  <si>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</si>
  <si>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</si>
  <si>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</si>
  <si>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</si>
  <si>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</si>
  <si>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</si>
  <si>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</si>
  <si>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</si>
  <si>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</si>
  <si>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</si>
  <si>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</si>
  <si>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</si>
  <si>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</si>
  <si>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</si>
  <si>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</si>
  <si>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</si>
  <si>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</si>
  <si>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</si>
  <si>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</si>
  <si>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</si>
  <si>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</si>
  <si>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</si>
  <si>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</si>
  <si>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</si>
  <si>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</si>
  <si>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</si>
  <si>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</si>
  <si>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</si>
  <si>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</si>
  <si>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</si>
  <si>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</si>
  <si>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</si>
  <si>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</si>
  <si>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</si>
  <si>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</si>
  <si>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</si>
  <si>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</si>
  <si>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</si>
  <si>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</si>
  <si>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</si>
  <si>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</si>
  <si>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</si>
  <si>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</si>
  <si>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</si>
  <si>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</si>
  <si>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</si>
  <si>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</si>
  <si>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</si>
  <si>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</si>
  <si>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</si>
  <si>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</si>
  <si>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</si>
  <si>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</si>
  <si>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</si>
  <si>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</si>
  <si>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</si>
  <si>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</si>
  <si>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</si>
  <si>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</si>
  <si>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</si>
  <si>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</si>
  <si>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</si>
  <si>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</si>
  <si>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</si>
  <si>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</si>
  <si>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</si>
  <si>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</si>
  <si>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</si>
  <si>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</si>
  <si>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</si>
  <si>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</si>
  <si>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</si>
  <si>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</si>
  <si>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</si>
  <si>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</si>
  <si>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</si>
  <si>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</si>
  <si>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</si>
  <si>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</si>
  <si>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</si>
  <si>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</si>
  <si>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</si>
  <si>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</si>
  <si>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</si>
  <si>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</si>
  <si>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</si>
  <si>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</si>
  <si>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</si>
  <si>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</si>
  <si>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</si>
  <si>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</si>
  <si>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</si>
  <si>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</si>
  <si>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</si>
  <si>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</si>
  <si>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</si>
  <si>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</si>
  <si>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</si>
  <si>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</si>
  <si>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</si>
  <si>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</si>
  <si>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</si>
  <si>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</si>
  <si>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</si>
  <si>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</si>
  <si>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</si>
  <si>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</si>
  <si>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</si>
  <si>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</si>
  <si>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</si>
  <si>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</si>
  <si>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</si>
  <si>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</si>
  <si>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</si>
  <si>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</si>
  <si>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</si>
  <si>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</si>
  <si>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</si>
  <si>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</si>
  <si>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</si>
  <si>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</si>
  <si>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</si>
  <si>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</si>
  <si>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</si>
  <si>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</si>
  <si>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</si>
  <si>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</si>
  <si>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</si>
  <si>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</si>
  <si>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</si>
  <si>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</si>
  <si>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</si>
  <si>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</si>
  <si>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</si>
  <si>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</si>
  <si>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</si>
  <si>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</si>
  <si>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</si>
  <si>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</si>
  <si>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</si>
  <si>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</si>
  <si>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</si>
  <si>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</si>
  <si>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</si>
  <si>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</si>
  <si>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</si>
  <si>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</si>
  <si>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</si>
  <si>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</si>
  <si>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</si>
  <si>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</si>
  <si>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</si>
  <si>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</si>
  <si>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</si>
  <si>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</si>
  <si>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</si>
  <si>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</si>
  <si>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</si>
  <si>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</si>
  <si>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</si>
  <si>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</si>
  <si>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</si>
  <si>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</si>
  <si>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</si>
  <si>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</si>
  <si>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</si>
  <si>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</si>
  <si>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</si>
  <si>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</si>
  <si>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</si>
  <si>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</si>
  <si>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</si>
  <si>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</si>
  <si>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</si>
  <si>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</si>
  <si>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</si>
  <si>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</si>
  <si>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</si>
  <si>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</si>
  <si>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</si>
  <si>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</si>
  <si>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</si>
  <si>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</si>
  <si>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</si>
  <si>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</si>
  <si>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</si>
  <si>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</si>
  <si>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</si>
  <si>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</si>
  <si>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</si>
  <si>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</si>
  <si>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</si>
  <si>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</si>
  <si>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</si>
  <si>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</si>
  <si>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</si>
  <si>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</si>
  <si>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</si>
  <si>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</si>
  <si>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</si>
  <si>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</si>
  <si>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</si>
  <si>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</si>
  <si>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</si>
  <si>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</si>
  <si>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</si>
  <si>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</si>
  <si>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</si>
  <si>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</si>
  <si>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</si>
  <si>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</si>
  <si>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</si>
  <si>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</si>
  <si>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</si>
  <si>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</si>
  <si>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</si>
  <si>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</si>
  <si>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</si>
  <si>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</si>
  <si>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</si>
  <si>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</si>
  <si>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</si>
  <si>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</si>
  <si>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</si>
  <si>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</si>
  <si>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</si>
  <si>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</si>
  <si>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</si>
  <si>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</si>
  <si>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</si>
  <si>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</si>
  <si>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</si>
  <si>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</si>
  <si>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</si>
  <si>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</si>
  <si>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</si>
  <si>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</si>
  <si>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</si>
  <si>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</si>
  <si>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</si>
  <si>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</si>
  <si>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</si>
  <si>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</si>
  <si>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</si>
  <si>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</si>
  <si>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</si>
  <si>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</si>
  <si>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</si>
  <si>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</si>
  <si>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</si>
  <si>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</si>
  <si>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</si>
  <si>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</si>
  <si>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</si>
  <si>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</si>
  <si>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</si>
  <si>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</si>
  <si>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</si>
  <si>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</si>
  <si>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</si>
  <si>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</si>
  <si>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</si>
  <si>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</si>
  <si>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</si>
  <si>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</si>
  <si>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</si>
  <si>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</si>
  <si>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</si>
  <si>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</si>
  <si>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</si>
  <si>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</si>
  <si>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</si>
  <si>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</si>
  <si>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</si>
  <si>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</si>
  <si>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</si>
  <si>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</si>
  <si>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</si>
  <si>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</si>
  <si>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</si>
  <si>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</si>
  <si>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</si>
  <si>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</si>
  <si>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</si>
  <si>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</si>
  <si>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</si>
  <si>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</si>
  <si>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</si>
  <si>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</si>
  <si>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</si>
  <si>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</si>
  <si>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</si>
  <si>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</si>
  <si>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</si>
  <si>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</si>
  <si>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</si>
  <si>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</si>
  <si>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</si>
  <si>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</si>
  <si>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</si>
  <si>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</si>
  <si>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</si>
  <si>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</si>
  <si>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</si>
  <si>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</si>
  <si>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</si>
  <si>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</si>
  <si>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</si>
  <si>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</si>
  <si>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</si>
  <si>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</si>
  <si>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</si>
  <si>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</si>
  <si>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</si>
  <si>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</si>
  <si>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</si>
  <si>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</si>
  <si>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</si>
  <si>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</si>
  <si>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</si>
  <si>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</si>
  <si>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</si>
  <si>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</si>
  <si>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</si>
  <si>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</si>
  <si>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</si>
  <si>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</si>
  <si>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</si>
  <si>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</si>
  <si>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</si>
  <si>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</si>
  <si>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</si>
  <si>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</si>
  <si>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</si>
  <si>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</si>
  <si>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</si>
  <si>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</si>
  <si>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</si>
  <si>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</si>
  <si>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</si>
  <si>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</si>
  <si>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</si>
  <si>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</si>
  <si>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</si>
  <si>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</si>
  <si>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</si>
  <si>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</si>
  <si>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</si>
  <si>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</si>
  <si>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</si>
  <si>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</si>
  <si>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</si>
  <si>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</si>
  <si>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</si>
  <si>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</si>
  <si>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</si>
  <si>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</si>
  <si>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</si>
  <si>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</si>
  <si>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</si>
  <si>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</si>
  <si>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</si>
  <si>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</si>
  <si>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</si>
  <si>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</si>
  <si>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</si>
  <si>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</si>
  <si>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</si>
  <si>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</si>
  <si>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</si>
  <si>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</si>
  <si>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</si>
  <si>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</si>
  <si>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</si>
  <si>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</si>
  <si>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</si>
  <si>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</si>
  <si>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</si>
  <si>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</si>
  <si>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</si>
  <si>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</si>
  <si>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</si>
  <si>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</si>
  <si>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</si>
  <si>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</si>
  <si>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</si>
  <si>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</si>
  <si>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</si>
  <si>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</si>
  <si>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</si>
  <si>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</si>
  <si>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</si>
  <si>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</si>
  <si>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</si>
  <si>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</si>
  <si>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</si>
  <si>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</si>
  <si>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</si>
  <si>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</si>
  <si>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</si>
  <si>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</si>
  <si>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</si>
  <si>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</si>
  <si>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</si>
  <si>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</si>
  <si>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</si>
  <si>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</si>
  <si>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</si>
  <si>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</si>
  <si>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</si>
  <si>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</si>
  <si>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</si>
  <si>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</si>
  <si>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</si>
  <si>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</si>
  <si>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</si>
  <si>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</si>
  <si>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</si>
  <si>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</si>
  <si>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</si>
  <si>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</si>
  <si>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</si>
  <si>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</si>
  <si>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</si>
  <si>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</si>
  <si>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</si>
  <si>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</si>
  <si>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</si>
  <si>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</si>
  <si>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</si>
  <si>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</si>
  <si>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</si>
  <si>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</si>
  <si>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</si>
  <si>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</si>
  <si>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</si>
  <si>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</si>
  <si>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</si>
  <si>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</si>
  <si>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</si>
  <si>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</si>
  <si>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</si>
  <si>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</si>
  <si>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</si>
  <si>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</si>
  <si>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</si>
  <si>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</si>
  <si>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</si>
  <si>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</si>
  <si>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</si>
  <si>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</si>
  <si>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</si>
  <si>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</si>
  <si>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</si>
  <si>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</si>
  <si>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</si>
  <si>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</si>
  <si>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</si>
  <si>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</si>
  <si>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</si>
  <si>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</si>
  <si>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</si>
  <si>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</si>
  <si>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</si>
  <si>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</si>
  <si>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</si>
  <si>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</si>
  <si>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</si>
  <si>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</si>
  <si>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</si>
  <si>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</si>
  <si>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</si>
  <si>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</si>
  <si>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</si>
  <si>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</si>
  <si>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</si>
  <si>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</si>
  <si>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</si>
  <si>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</si>
  <si>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</si>
  <si>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</si>
  <si>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</si>
  <si>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</si>
  <si>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</si>
  <si>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</si>
  <si>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</si>
  <si>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</si>
  <si>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</si>
  <si>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</si>
  <si>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</si>
  <si>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</si>
  <si>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</si>
  <si>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</si>
  <si>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</si>
  <si>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</si>
  <si>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</si>
  <si>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</si>
  <si>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</si>
  <si>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</si>
  <si>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</si>
  <si>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</si>
  <si>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</si>
  <si>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</si>
  <si>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</si>
  <si>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</si>
  <si>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</si>
  <si>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</si>
  <si>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</si>
  <si>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</si>
  <si>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</si>
  <si>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</si>
  <si>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</si>
  <si>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</si>
  <si>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</si>
  <si>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</si>
  <si>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Successful</t>
  </si>
  <si>
    <t>Failed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</si>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</sst>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1" applyNumberFormat="1" applyFont="1"/>
    <xf numFmtId="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vertical="center"/>
    </xf>
    <xf numFmtId="0" fontId="3" fillId="0" borderId="0" xfId="0" applyFont="1" applyAlignment="1">
      <alignment horizontal="center" vertical="center"/>
    </xf>
    <xf numFmtId="9" fontId="0" fillId="0" borderId="0" xfId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sng" strike="noStrike" baseline="0">
                <a:effectLst/>
              </a:rPr>
              <a:t>Theater Outcomes by Launch Date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31-473C-BE02-32645B651DB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31-473C-BE02-32645B651DB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31-473C-BE02-32645B651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326208"/>
        <c:axId val="1115334528"/>
      </c:lineChart>
      <c:catAx>
        <c:axId val="111532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334528"/>
        <c:crosses val="autoZero"/>
        <c:auto val="1"/>
        <c:lblAlgn val="ctr"/>
        <c:lblOffset val="100"/>
        <c:noMultiLvlLbl val="0"/>
      </c:catAx>
      <c:valAx>
        <c:axId val="111533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32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sng" strike="noStrike" baseline="0">
                <a:effectLst/>
              </a:rPr>
              <a:t>Plays Outcomes Based on Goal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69-43B2-B3B4-B17316AD0FB4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69-43B2-B3B4-B17316AD0FB4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69-43B2-B3B4-B17316AD0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729904"/>
        <c:axId val="1269727824"/>
      </c:lineChart>
      <c:catAx>
        <c:axId val="126972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727824"/>
        <c:crosses val="autoZero"/>
        <c:auto val="1"/>
        <c:lblAlgn val="ctr"/>
        <c:lblOffset val="100"/>
        <c:noMultiLvlLbl val="0"/>
      </c:catAx>
      <c:valAx>
        <c:axId val="126972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72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1</xdr:row>
      <xdr:rowOff>161924</xdr:rowOff>
    </xdr:from>
    <xdr:to>
      <xdr:col>12</xdr:col>
      <xdr:colOff>736600</xdr:colOff>
      <xdr:row>18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759447-5F60-4616-AB48-AFC478767E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171450</xdr:colOff>
      <xdr:row>0</xdr:row>
      <xdr:rowOff>0</xdr:rowOff>
    </xdr:from>
    <xdr:to>
      <xdr:col>14</xdr:col>
      <xdr:colOff>6350</xdr:colOff>
      <xdr:row>26</xdr:row>
      <xdr:rowOff>47626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9A1D54-5F60-49B0-87CB-25C1B5C54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odi" refreshedDate="44307.766630439815" createdVersion="7" refreshedVersion="7" minRefreshableVersion="3" recordCount="4114" xr:uid="{F008842C-3EFD-47E6-820D-10B1D50C7CD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x v="0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x v="1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x v="2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x v="3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x v="4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x v="5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x v="6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x v="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x v="8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x v="9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x v="10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x v="11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x v="12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x v="13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x v="14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x v="15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x v="16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x v="17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x v="18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x v="19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x v="20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x v="21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x v="22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x v="23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x v="24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x v="25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x v="26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x v="27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x v="28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x v="29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x v="30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x v="31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x v="32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x v="33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x v="34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x v="35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x v="36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x v="37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x v="38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x v="39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x v="40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x v="41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x v="42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x v="43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x v="44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x v="45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x v="46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x v="4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x v="48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x v="49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x v="50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x v="51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x v="52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x v="53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x v="54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x v="55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x v="56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x v="57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x v="58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x v="59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x v="60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x v="61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x v="62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x v="6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x v="64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x v="65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x v="66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x v="67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x v="68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x v="69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x v="70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x v="71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x v="72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x v="73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x v="74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x v="75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x v="76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x v="7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x v="78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x v="79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x v="80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x v="81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x v="82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x v="83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x v="84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x v="85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x v="86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x v="87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x v="88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x v="89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x v="90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x v="91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x v="92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x v="93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x v="94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x v="95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x v="96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x v="97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x v="98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x v="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x v="100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x v="101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x v="102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x v="103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x v="104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x v="105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x v="106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x v="10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x v="108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x v="109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x v="110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x v="111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x v="112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x v="113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x v="114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x v="115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x v="116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x v="117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x v="118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x v="119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x v="120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x v="121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x v="122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x v="123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x v="124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x v="125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x v="126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x v="127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x v="128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x v="129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x v="130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x v="38"/>
    <n v="0"/>
    <x v="1"/>
    <s v="US"/>
    <s v="USD"/>
    <n v="1467763200"/>
    <x v="13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x v="132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x v="133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x v="134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x v="135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x v="136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x v="137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x v="138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x v="139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x v="140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x v="141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x v="142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x v="143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x v="144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x v="145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x v="146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x v="147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x v="148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x v="149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x v="150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x v="15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x v="152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x v="153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x v="154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x v="15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x v="15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x v="157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x v="15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x v="159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x v="160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x v="161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x v="162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x v="163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x v="164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x v="165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x v="166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x v="167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x v="168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x v="16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x v="170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x v="171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x v="172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x v="173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x v="174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x v="175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x v="176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x v="177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x v="178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x v="179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x v="180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x v="181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x v="18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x v="183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x v="184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n v="2200"/>
    <x v="2"/>
    <s v="NO"/>
    <s v="NOK"/>
    <n v="1471557139"/>
    <x v="185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x v="186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x v="18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x v="188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x v="189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x v="190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x v="191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x v="19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x v="193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x v="194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x v="195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x v="196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x v="197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x v="198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x v="199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x v="200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x v="201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x v="202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x v="203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x v="204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x v="205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x v="206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x v="207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x v="208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x v="209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x v="210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x v="211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x v="212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x v="213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x v="214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x v="215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x v="216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x v="217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x v="218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x v="219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x v="22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x v="221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x v="222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x v="223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x v="224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x v="225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x v="226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x v="227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x v="228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x v="229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x v="230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x v="23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x v="232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x v="233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x v="234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x v="235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x v="236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x v="237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x v="238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x v="239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x v="240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x v="241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x v="242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x v="243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x v="244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x v="24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x v="246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x v="247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x v="248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x v="249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x v="250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x v="251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x v="252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x v="253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x v="254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x v="255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x v="256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x v="257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x v="258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x v="25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x v="260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x v="261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x v="262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x v="263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x v="264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x v="265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x v="266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x v="267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x v="26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x v="269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x v="2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x v="27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x v="272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x v="273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x v="274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x v="275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x v="276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x v="277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x v="278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x v="279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x v="280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x v="281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x v="28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x v="283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x v="284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x v="285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x v="286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x v="287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x v="288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x v="289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x v="290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x v="291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x v="292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x v="293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x v="2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x v="295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x v="296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x v="297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x v="29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x v="299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x v="300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x v="301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x v="302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x v="303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x v="304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x v="305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x v="306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x v="307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x v="308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x v="309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x v="310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x v="31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x v="313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x v="314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x v="315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x v="316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x v="317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x v="318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x v="31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x v="320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x v="321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x v="322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x v="323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x v="324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x v="325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x v="32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x v="327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x v="32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x v="329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x v="330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x v="331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x v="332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x v="333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x v="334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x v="33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x v="336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x v="337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x v="338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x v="339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x v="340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x v="341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x v="342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x v="343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x v="34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x v="345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x v="346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x v="347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x v="348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x v="349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x v="350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x v="351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x v="352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x v="353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x v="354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x v="355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x v="356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x v="35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x v="358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x v="359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x v="36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x v="361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x v="362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x v="363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x v="364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x v="365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x v="366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x v="367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x v="368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x v="3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x v="37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x v="371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x v="372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x v="373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x v="374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x v="375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x v="37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x v="377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x v="37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x v="379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x v="380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x v="381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x v="382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x v="383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x v="384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x v="385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x v="386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x v="387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x v="388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x v="389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x v="390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x v="39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x v="392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x v="393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x v="394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x v="395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x v="39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x v="397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x v="398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x v="399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x v="400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x v="401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x v="402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x v="403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x v="404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x v="405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x v="406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x v="407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x v="408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x v="409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x v="410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x v="411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x v="412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x v="413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x v="414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x v="415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x v="416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x v="417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x v="418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x v="419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x v="420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x v="421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x v="422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x v="423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x v="424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x v="425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x v="426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x v="427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x v="428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x v="429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x v="430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x v="431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x v="432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x v="433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x v="434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x v="435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x v="436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x v="437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x v="43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x v="439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x v="440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x v="441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x v="73"/>
    <n v="6691"/>
    <x v="2"/>
    <s v="US"/>
    <s v="USD"/>
    <n v="1424380783"/>
    <x v="442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x v="443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x v="444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x v="44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x v="446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x v="447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x v="448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x v="449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x v="45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x v="45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x v="452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x v="453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x v="454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x v="455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x v="456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x v="457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x v="458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x v="459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x v="460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x v="461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x v="462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x v="46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x v="464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x v="465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x v="466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x v="467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x v="468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x v="469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x v="470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x v="471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x v="472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x v="473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x v="474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x v="475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x v="476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x v="477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x v="478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x v="479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x v="480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x v="481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x v="482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x v="483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x v="484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x v="485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x v="486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x v="487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x v="488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x v="489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x v="28"/>
    <n v="0"/>
    <x v="2"/>
    <s v="US"/>
    <s v="USD"/>
    <n v="1345677285"/>
    <x v="490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x v="491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x v="492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x v="493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x v="494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x v="49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x v="496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x v="497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x v="498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x v="499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x v="500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x v="50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x v="502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x v="5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x v="504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x v="505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x v="506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x v="50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x v="508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x v="509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x v="510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x v="511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x v="512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x v="513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x v="514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x v="515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x v="516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x v="517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x v="518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x v="519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x v="520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x v="521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x v="522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x v="523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x v="524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x v="525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x v="526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x v="527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x v="528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x v="529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x v="530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x v="531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x v="532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x v="533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x v="534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x v="53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x v="536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x v="537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x v="538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x v="539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x v="540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x v="541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x v="542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x v="543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x v="544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x v="545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x v="546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x v="547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x v="5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x v="549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x v="550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x v="551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x v="552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x v="553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x v="554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x v="555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x v="556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x v="557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x v="558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x v="559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x v="560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x v="561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x v="562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x v="563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x v="564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x v="565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x v="566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x v="567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x v="568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x v="569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x v="570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x v="571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x v="572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x v="573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x v="574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x v="575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x v="576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x v="577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x v="578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x v="579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x v="580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x v="581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x v="582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x v="583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x v="584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x v="585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x v="586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x v="587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x v="588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x v="58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x v="590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x v="591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x v="592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x v="593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x v="594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x v="595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x v="596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x v="597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x v="598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x v="599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x v="600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x v="601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x v="602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x v="60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x v="604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x v="605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x v="606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x v="607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x v="608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x v="609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x v="610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x v="611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x v="612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x v="613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x v="614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x v="615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x v="616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x v="617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x v="618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x v="619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x v="620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x v="621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x v="622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x v="623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x v="624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x v="625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x v="626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x v="627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x v="628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x v="629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x v="630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x v="631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x v="632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x v="633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x v="634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x v="635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x v="636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x v="637"/>
    <b v="0"/>
    <n v="0"/>
    <b v="0"/>
    <s v="technology/web"/>
    <n v="0"/>
    <n v="0"/>
    <x v="2"/>
    <x v="7"/>
    <x v="637"/>
    <d v="2017-02-25T23:04:00"/>
    <x v="1"/>
  </r>
  <r>
    <n v="638"/>
    <s v="W (Canceled)"/>
    <s v="O0"/>
    <x v="61"/>
    <n v="18"/>
    <x v="1"/>
    <s v="DE"/>
    <s v="EUR"/>
    <n v="1490447662"/>
    <x v="638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x v="639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x v="640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x v="641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x v="642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x v="643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x v="644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x v="645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x v="646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x v="647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x v="64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x v="649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x v="650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x v="65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x v="652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x v="653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x v="654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x v="655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x v="656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x v="657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x v="658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x v="659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x v="660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x v="661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x v="662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x v="663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x v="664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x v="665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x v="666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x v="667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x v="668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x v="669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x v="67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x v="671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x v="672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x v="673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x v="674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x v="675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x v="676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x v="677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x v="67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x v="67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x v="680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x v="681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x v="68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x v="683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x v="684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x v="685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x v="686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x v="687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x v="688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x v="689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x v="690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x v="691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x v="692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x v="693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x v="694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x v="695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x v="696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x v="697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x v="698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x v="699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x v="700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x v="701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x v="702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x v="703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x v="704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x v="705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x v="706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x v="70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x v="708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x v="70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x v="710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x v="711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x v="71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x v="713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x v="714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x v="715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x v="716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x v="717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x v="718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x v="719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x v="720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x v="721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x v="722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x v="723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x v="724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x v="725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x v="726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x v="727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x v="728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x v="729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x v="730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x v="731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x v="732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x v="733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x v="734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x v="735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x v="736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x v="73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x v="738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x v="73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x v="740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x v="741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x v="74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x v="743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x v="744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x v="7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x v="746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x v="747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x v="748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x v="749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x v="750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x v="751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x v="752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x v="753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x v="754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x v="755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x v="756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x v="757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x v="75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x v="75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x v="760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x v="761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x v="762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x v="763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x v="764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x v="765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x v="766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x v="767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x v="768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x v="769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x v="770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x v="771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x v="772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x v="773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x v="774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x v="77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x v="776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x v="7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x v="778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x v="779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x v="780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x v="781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x v="78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x v="783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x v="784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x v="78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x v="786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x v="787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x v="7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x v="789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x v="790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x v="791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x v="792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x v="793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x v="794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x v="795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x v="796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x v="797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x v="798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x v="799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x v="800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x v="801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x v="802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x v="803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x v="804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x v="805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x v="806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x v="807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x v="808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x v="809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x v="810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x v="811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x v="81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x v="813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x v="814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x v="815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x v="816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x v="817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x v="818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x v="819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x v="820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x v="821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x v="822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x v="823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x v="824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x v="825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x v="826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x v="82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x v="828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x v="829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x v="830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x v="831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x v="832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x v="833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x v="834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x v="835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x v="836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x v="837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x v="838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x v="839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x v="840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x v="841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x v="842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x v="843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x v="844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x v="845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x v="846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x v="847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x v="848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x v="849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x v="850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x v="851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x v="852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x v="853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x v="854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x v="855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x v="8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x v="857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x v="85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x v="859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x v="860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x v="861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x v="862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x v="863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x v="864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x v="865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x v="866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x v="867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x v="86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x v="869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x v="870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x v="871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x v="872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x v="873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x v="87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x v="875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x v="876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x v="877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x v="878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x v="879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x v="880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x v="881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x v="882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x v="883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x v="884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x v="885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x v="886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x v="887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x v="888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x v="889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x v="890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x v="891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x v="892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x v="89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x v="894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x v="895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x v="89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x v="897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x v="898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x v="899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x v="900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x v="901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x v="90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x v="903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x v="904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x v="905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x v="906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x v="907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x v="908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x v="909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x v="910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x v="911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x v="912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x v="913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x v="914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x v="915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x v="916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x v="917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x v="918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x v="919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x v="920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x v="921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x v="922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x v="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x v="924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x v="925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x v="926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x v="927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x v="928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x v="92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x v="930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x v="931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x v="932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x v="933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x v="93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x v="935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x v="936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x v="93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x v="93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x v="939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x v="940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x v="941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x v="942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x v="943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x v="944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x v="945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x v="946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x v="947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x v="948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x v="949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x v="950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x v="951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x v="95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x v="953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x v="954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x v="955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x v="956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x v="957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x v="958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x v="959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x v="960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x v="961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x v="962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x v="963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x v="964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x v="965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x v="966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x v="967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x v="968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x v="969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x v="970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x v="971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x v="972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x v="97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x v="974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x v="97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x v="976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x v="97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x v="978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x v="979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x v="980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x v="981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x v="982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x v="983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x v="984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x v="985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x v="986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x v="987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x v="988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x v="989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x v="990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x v="991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x v="992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x v="993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x v="994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x v="995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x v="996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x v="9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x v="998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x v="999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x v="100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x v="1001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x v="1002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x v="1003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x v="1004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x v="1005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x v="1006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x v="1007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x v="1008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x v="1009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x v="1010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x v="1011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x v="101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x v="1013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x v="1014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x v="101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x v="101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x v="1017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x v="1018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x v="101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x v="1020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x v="102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x v="1022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x v="1023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x v="1024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x v="1025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x v="102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x v="102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x v="1028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x v="1029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x v="1030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x v="1031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x v="1032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x v="1033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x v="103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x v="1035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x v="1036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x v="1037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x v="1038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x v="1039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x v="1040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x v="1041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x v="1042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x v="1043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x v="1044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x v="1045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x v="1046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x v="1047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x v="1048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n v="0"/>
    <x v="1"/>
    <s v="US"/>
    <s v="USD"/>
    <n v="1455272445"/>
    <x v="1049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x v="1050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x v="1051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x v="1052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x v="1053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x v="1054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x v="105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x v="1056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x v="1057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x v="1058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x v="1059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x v="1060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x v="1061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x v="1062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x v="1063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x v="1064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x v="1065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x v="1066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x v="1067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x v="1068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x v="106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x v="1070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x v="1071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x v="1072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x v="1073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x v="1074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x v="1075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x v="1076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x v="1077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x v="1078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x v="1079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x v="1080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x v="1081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x v="1082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x v="10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x v="108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x v="108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x v="1086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x v="1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x v="1088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x v="1089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x v="1090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x v="1091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x v="1092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x v="1093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x v="1094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x v="1095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x v="1096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x v="109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x v="1098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x v="1099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x v="1100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x v="1101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x v="1102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x v="1103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x v="1104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x v="1105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x v="1106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x v="1107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x v="1108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x v="1109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x v="1110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x v="1111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x v="1112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x v="1113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x v="1114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x v="111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x v="1116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x v="1117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x v="1118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x v="1119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x v="112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x v="1121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x v="1122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x v="1123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x v="1124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x v="1125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x v="1126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x v="1127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n v="1"/>
    <x v="2"/>
    <s v="GB"/>
    <s v="GBP"/>
    <n v="1407425717"/>
    <x v="1128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x v="1129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x v="113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x v="1131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x v="1132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x v="1133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x v="1134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x v="1135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x v="1136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x v="1137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x v="1138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x v="1139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x v="1140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x v="1141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x v="1142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x v="1143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x v="1144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x v="1145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x v="1146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x v="1147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x v="1148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x v="1149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x v="1150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x v="1151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x v="115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x v="1153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x v="1154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x v="1155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x v="1156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x v="1157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x v="115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x v="1159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x v="1160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x v="1161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x v="1162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x v="1163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x v="1164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x v="1165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x v="1166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x v="1167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x v="1168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x v="1169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x v="1170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x v="1171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x v="117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x v="1173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x v="1174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x v="1175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x v="1176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x v="1177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x v="1178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x v="1179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x v="1180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x v="118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x v="1182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x v="118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x v="1184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x v="1185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x v="1186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x v="1187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x v="1188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x v="1189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x v="1190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x v="1191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x v="1192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x v="119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x v="1194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x v="1195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x v="1196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x v="1197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x v="1198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x v="1199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x v="1200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x v="1201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x v="1202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x v="1203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x v="1204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x v="1205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x v="1206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x v="1207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x v="1208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x v="1209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x v="1210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x v="121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x v="1212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x v="1213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x v="1214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x v="1215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x v="1216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x v="1217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x v="1218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x v="1219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x v="1220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x v="1221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x v="1222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x v="1223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x v="1224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x v="1225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x v="1226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x v="1227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x v="122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x v="1229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x v="12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x v="1231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x v="1232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x v="1233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x v="1234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x v="1235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x v="1236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x v="1237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x v="1238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x v="1239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x v="1240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x v="1241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x v="124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x v="1243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x v="1244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x v="1245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x v="1246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x v="1247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x v="1248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x v="1249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x v="1250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x v="1251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x v="1252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x v="1253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x v="1254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x v="1255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x v="1256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x v="1257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x v="1258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x v="1259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x v="126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x v="1261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x v="126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x v="1263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x v="1264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x v="126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x v="1266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x v="1267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x v="1268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x v="1269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x v="1270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x v="1271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x v="1272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x v="1273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x v="1274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x v="1275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x v="1276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x v="127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x v="1278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x v="1279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x v="1280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x v="1281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x v="1282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x v="1283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x v="1284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x v="128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x v="1286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x v="1287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x v="1288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x v="1289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x v="1290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x v="12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x v="1292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x v="1293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x v="1294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x v="1295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x v="1296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x v="1297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x v="1298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x v="129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x v="1300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x v="1301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x v="1302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x v="1303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x v="1304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x v="1305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x v="1306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x v="1307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x v="1308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x v="1309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x v="131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x v="1311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x v="131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x v="1313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x v="1314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x v="1315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x v="1316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x v="1317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x v="1318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x v="1319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x v="1320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x v="1321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x v="1322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x v="1323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x v="1324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x v="132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x v="1326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x v="1327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x v="1328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x v="1329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x v="1330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x v="1331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x v="1332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x v="1333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x v="1334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x v="1335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x v="1336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x v="1337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x v="1338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x v="1339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x v="1340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x v="1341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x v="1342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x v="134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x v="1344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x v="1345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x v="1346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x v="1347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x v="1348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x v="1349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x v="1350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x v="1351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x v="1352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x v="1353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x v="1354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x v="135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x v="1356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x v="135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x v="1358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x v="1359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x v="136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x v="1361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x v="1362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x v="1363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x v="1364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x v="1365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x v="1366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x v="1367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x v="1368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x v="1369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x v="137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x v="1371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x v="137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x v="137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x v="1374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x v="1375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x v="137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x v="1377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x v="1378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x v="1379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x v="1380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x v="1381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x v="1382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x v="1383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x v="1384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x v="1385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x v="1386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x v="1387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x v="1388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x v="1389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x v="1390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x v="1391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x v="1392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x v="139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x v="1394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x v="1395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x v="1396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x v="1397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x v="1398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x v="1399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x v="1400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x v="1401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x v="1402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x v="1403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x v="1404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x v="1405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x v="1406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x v="1407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x v="1408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x v="1409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x v="141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x v="1411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x v="1412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x v="1413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x v="1414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x v="1415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x v="1416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x v="1417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x v="1418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x v="14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x v="1420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x v="1421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x v="1422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x v="1423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x v="1424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x v="1425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x v="1426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x v="1427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x v="1428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x v="1429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x v="1430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x v="1431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x v="1432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x v="1433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x v="1434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x v="1435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x v="1436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x v="1437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x v="1438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x v="1439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x v="1440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x v="1441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x v="1442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x v="1443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x v="1444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x v="144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x v="1446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x v="1447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x v="144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x v="1449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x v="1450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x v="1451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x v="1452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x v="1453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x v="1454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x v="1455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x v="1456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x v="1457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x v="1458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x v="1459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x v="1460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x v="1461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x v="1462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x v="1463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x v="1464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x v="1465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x v="14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x v="1467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x v="1468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x v="146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x v="1470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x v="1471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x v="1472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x v="1473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x v="1474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x v="1475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x v="1476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x v="1477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x v="1478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x v="147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x v="1480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x v="1481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x v="1482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x v="1483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x v="1484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x v="1485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x v="1486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x v="1487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x v="1488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x v="1489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x v="1490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x v="1491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x v="1492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x v="1493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x v="1494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x v="1495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x v="1496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x v="1497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x v="149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x v="1499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x v="1500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x v="1501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x v="1502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x v="1503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x v="150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x v="1505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x v="1506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x v="1507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x v="1508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x v="1509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x v="1510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x v="1511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x v="1512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x v="1513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x v="1514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x v="1515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x v="1516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x v="1517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x v="1518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x v="1519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x v="1520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x v="152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x v="1522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x v="1523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x v="1524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x v="1525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x v="1526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x v="1527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x v="1528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x v="1529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x v="1530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x v="1531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x v="1532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x v="1533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x v="1534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x v="1535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x v="1536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x v="153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x v="1538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x v="153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x v="1540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x v="1541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x v="1542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x v="1543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x v="154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x v="1545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x v="1546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x v="1547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x v="1548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x v="154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x v="1550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x v="1551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x v="1552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x v="1553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x v="1554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x v="1555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x v="1556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x v="1557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x v="1558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x v="155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x v="1560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x v="1561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x v="1562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x v="1563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x v="1564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x v="1565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x v="1566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x v="1567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x v="1568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n v="0"/>
    <x v="1"/>
    <s v="US"/>
    <s v="USD"/>
    <n v="1369498714"/>
    <x v="1569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x v="1570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x v="1571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x v="1572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x v="1573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x v="1574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x v="1575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x v="1576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x v="1577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x v="1578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x v="1579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x v="1580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x v="1581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x v="1582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x v="1583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x v="1584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x v="1585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x v="1586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x v="1587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x v="1588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x v="1589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x v="1590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x v="159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x v="1592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x v="1593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x v="1594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x v="1595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x v="1596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x v="15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x v="159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x v="1599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x v="1600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x v="1601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x v="1602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x v="1603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x v="1604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x v="1605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x v="1606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x v="1607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x v="1608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x v="16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x v="16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x v="1611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x v="1612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x v="1613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x v="1614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x v="1615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x v="1616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x v="1617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x v="1618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x v="1619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x v="162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x v="1621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x v="1622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x v="1623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x v="1624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x v="1625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x v="1626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x v="1627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x v="1628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x v="1629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x v="1630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x v="163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x v="1632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x v="1633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x v="1634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x v="1635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x v="1636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x v="1637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x v="163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x v="1639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x v="1640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x v="1641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x v="1642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x v="1643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x v="1644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x v="1645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x v="1646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x v="164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x v="1648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x v="1649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x v="1650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x v="1651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x v="1652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x v="1653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x v="1654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x v="1655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x v="1656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x v="1657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x v="1658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x v="1659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x v="166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x v="166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x v="1662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x v="1663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x v="1664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x v="1665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x v="1666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x v="1667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x v="1668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x v="1669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x v="1670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x v="1671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x v="1672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x v="1673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x v="1674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x v="1675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x v="1676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x v="1677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x v="1678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x v="1679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x v="1680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x v="1681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x v="1682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x v="1683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x v="1684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x v="1685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x v="1686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x v="1687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x v="1688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x v="1689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x v="1690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x v="1691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x v="1692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x v="1693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x v="169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x v="1695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x v="1696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x v="1697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x v="1698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x v="1699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x v="170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x v="1701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x v="1702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x v="1703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x v="1704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x v="1705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x v="1706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x v="1707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x v="1708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x v="1709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x v="1710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x v="1711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x v="1712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x v="1713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x v="1714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x v="171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x v="1716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x v="1717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n v="75"/>
    <x v="2"/>
    <s v="US"/>
    <s v="USD"/>
    <n v="1463201940"/>
    <x v="1718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x v="1719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x v="1720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x v="1721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x v="1722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x v="1723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x v="1724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x v="1725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x v="1726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x v="172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x v="1728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x v="1729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x v="1730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x v="1731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x v="1732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x v="1733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x v="1734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x v="173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x v="1736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x v="1737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x v="1738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x v="1739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x v="1740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x v="174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x v="1742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x v="1743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x v="1744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x v="1745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x v="1746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x v="1747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x v="1748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x v="1749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x v="1750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x v="1751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x v="175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x v="1753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x v="1754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x v="1755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x v="1756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x v="1757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x v="1758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x v="175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x v="1760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x v="1761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x v="1762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x v="1763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x v="1764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x v="1765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x v="1766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x v="1767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x v="1768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x v="176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x v="1770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x v="1771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x v="1772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x v="1773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x v="1774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x v="1775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x v="1776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x v="1777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x v="1778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x v="1779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x v="178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x v="1781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x v="1782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x v="1783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x v="1784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x v="178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x v="1786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x v="178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x v="1788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x v="1789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x v="1790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x v="1791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x v="179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x v="1793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x v="1794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x v="1795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x v="179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x v="1797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x v="1798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x v="1799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x v="180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x v="1801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x v="1802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x v="1803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x v="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x v="1805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x v="1806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x v="1807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x v="1808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x v="180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x v="1810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x v="1811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x v="1812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x v="1813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x v="1814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x v="1815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x v="1816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x v="181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x v="1818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x v="1819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x v="182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x v="1821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x v="182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x v="1823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x v="1824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x v="1825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x v="1826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x v="1827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x v="1828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x v="1829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x v="1830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x v="1831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x v="1832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x v="183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x v="1834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x v="1835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x v="1836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x v="1837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x v="1838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x v="1839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x v="184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x v="1841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x v="1842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x v="1843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x v="184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x v="1845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x v="1846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x v="1847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x v="184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x v="184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x v="185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x v="1851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x v="18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x v="1853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x v="1854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x v="1855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x v="1856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x v="1857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x v="1858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x v="185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x v="1860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x v="186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x v="1862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x v="1863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x v="1864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x v="1865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x v="1866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x v="1867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x v="1868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x v="186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x v="1870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x v="187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x v="187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x v="1873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x v="1874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x v="1875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x v="1876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x v="1877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x v="1878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x v="187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x v="18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x v="1881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x v="188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x v="1883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x v="1884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x v="1885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x v="1886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x v="1887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x v="1888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x v="1889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x v="1890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x v="1891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x v="1892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x v="1893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x v="1894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x v="1895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x v="1896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x v="1897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x v="1898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x v="1899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x v="1900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x v="1901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x v="1902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x v="1903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x v="1904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x v="1905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x v="1906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x v="1907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x v="1908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x v="190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x v="1910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x v="1911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x v="1912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x v="1913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x v="1914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x v="1915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x v="1916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x v="1917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x v="1918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x v="191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x v="1920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x v="1921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x v="1922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x v="1923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x v="1924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x v="1925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x v="192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x v="1927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x v="1928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x v="1929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x v="1930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x v="1931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x v="1932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x v="1933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x v="1934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x v="1935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x v="1936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x v="1937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x v="1938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x v="1939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x v="1940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x v="194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x v="1942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x v="1943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x v="1944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x v="1945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x v="1946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x v="1947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x v="1948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x v="1949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x v="1950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x v="1951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x v="1952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x v="1953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x v="1954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x v="1955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x v="1956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x v="1957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x v="1958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x v="1959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x v="1960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x v="1961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x v="1962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x v="1963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x v="1964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x v="1965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x v="1966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x v="1967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x v="1968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x v="1969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x v="1970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x v="197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x v="1972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x v="1973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x v="1974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x v="1975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x v="1976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x v="1977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x v="1978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x v="1979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x v="1980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x v="1981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x v="1982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x v="1983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x v="1984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x v="1985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x v="1986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x v="1987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x v="1988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x v="1989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x v="1990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x v="1991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x v="1992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x v="1993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x v="1994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x v="1995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x v="1996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x v="1997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x v="199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x v="1999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x v="2000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x v="2001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x v="2002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x v="2003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x v="2004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x v="2005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x v="2006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x v="2007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x v="2008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x v="2009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x v="2010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x v="2011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x v="2012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x v="2013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x v="2014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x v="2015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x v="2016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x v="2017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x v="2018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x v="2019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x v="2020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x v="2021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x v="202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x v="202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x v="202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x v="2025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x v="2026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x v="2027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x v="2028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x v="2029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x v="2030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x v="2031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x v="2032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x v="2033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x v="2034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x v="2035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x v="2036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x v="2037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x v="2038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x v="2039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x v="2040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x v="2041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x v="2042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x v="2043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x v="204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x v="2045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x v="2046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x v="2047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x v="2048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x v="2049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x v="2050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x v="2051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x v="2052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x v="2053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x v="2054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x v="2055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x v="2056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x v="2057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x v="2058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x v="2059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x v="206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x v="2061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x v="2062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x v="2063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x v="2064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x v="2065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x v="2066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x v="2067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x v="2068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x v="2069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x v="2070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x v="2071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x v="207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x v="2073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x v="2074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x v="2075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x v="2076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x v="2077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x v="2078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x v="2079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x v="208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x v="2081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x v="2082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x v="2083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x v="2084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x v="2085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x v="2086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x v="2087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x v="2088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x v="2089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x v="2090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x v="2091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x v="209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x v="2093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x v="2094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x v="2095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x v="2096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x v="2097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x v="2098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x v="2099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x v="2100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x v="2101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x v="2102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x v="2103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x v="210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x v="2105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x v="2106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x v="2107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x v="2108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x v="2109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x v="2110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x v="2111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x v="2112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x v="2113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x v="2114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x v="2115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x v="2116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x v="2117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x v="2118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x v="2119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x v="2120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x v="2121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x v="2122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x v="2123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x v="2124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x v="2125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x v="2126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x v="2127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x v="2128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x v="2129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x v="2130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x v="213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x v="213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x v="2133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x v="2134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x v="2135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x v="213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x v="2137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x v="2138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x v="2139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x v="2140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x v="2141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x v="2142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x v="2143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x v="2144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x v="2145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x v="2146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x v="2147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x v="2148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x v="2149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x v="2150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x v="2151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x v="2152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x v="2153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x v="2154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x v="215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x v="215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x v="2157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x v="2158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x v="2159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x v="2160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x v="2161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x v="2162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x v="2163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x v="216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x v="216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x v="2166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x v="216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x v="2168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x v="2169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x v="2170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x v="2171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x v="2172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x v="217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x v="2174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x v="2175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x v="2176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x v="217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x v="2178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x v="2179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x v="2180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x v="2181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x v="2182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x v="2183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x v="2184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x v="2185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x v="2186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x v="2187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x v="2188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x v="2189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x v="2190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x v="2191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x v="2192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x v="2193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x v="2194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x v="2195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x v="2196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x v="2197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x v="2198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x v="2199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x v="2200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x v="2201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x v="2202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x v="2203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x v="2204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x v="2205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x v="2206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x v="2207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x v="2208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x v="2209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x v="22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x v="2211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x v="2212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x v="2213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x v="2214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x v="2215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x v="2216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x v="2217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x v="2218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x v="2219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x v="2220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x v="2221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x v="2222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x v="2223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x v="2224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x v="222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x v="2226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x v="2227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x v="2228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x v="2229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x v="2230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x v="223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x v="2232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x v="2233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x v="2234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x v="2235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x v="2236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x v="2237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x v="2238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x v="2239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x v="2240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x v="2241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x v="2242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x v="2243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x v="2244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x v="2245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x v="2246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x v="2247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x v="224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x v="2249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x v="2250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x v="2251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x v="2252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x v="2253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x v="2254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x v="2255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x v="225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x v="2257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x v="2258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x v="2259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x v="226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x v="2261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x v="2262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x v="226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x v="226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x v="2265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x v="2266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x v="226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x v="2268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x v="2269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x v="2270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x v="2271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x v="2272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x v="2273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x v="2274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x v="2275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x v="2276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x v="2277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x v="2278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x v="227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x v="2280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x v="2281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x v="2282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x v="2283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x v="2284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x v="2285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x v="2286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x v="2287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x v="2288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x v="2289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x v="229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x v="2291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x v="2292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x v="2293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x v="2294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x v="2295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x v="229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x v="2297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x v="2298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x v="229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x v="2300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x v="2301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x v="2302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x v="2303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x v="2304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x v="2305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x v="2306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x v="2307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x v="2308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x v="2309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x v="2310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x v="2311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x v="2312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x v="2313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x v="2314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x v="2315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x v="2316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x v="2317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x v="2318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x v="2319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x v="232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x v="232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x v="2322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x v="2323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x v="2324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x v="2325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x v="2326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x v="2327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x v="2328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x v="2329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x v="2330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x v="2331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x v="2332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x v="2333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x v="2334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x v="2335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x v="2336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x v="2337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x v="2338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x v="233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x v="2340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x v="2341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x v="2342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x v="2343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x v="2344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x v="2345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x v="2346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x v="2347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x v="234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x v="2349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x v="235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x v="2351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x v="23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x v="2353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x v="2354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x v="2355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x v="2356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x v="2357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x v="2358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x v="2359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x v="236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x v="2361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x v="2362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x v="2363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x v="2364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x v="236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x v="2366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x v="2367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x v="2368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x v="2369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x v="2370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x v="2371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x v="2372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x v="2373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x v="2374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x v="2375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x v="237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x v="2377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x v="2378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x v="2379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x v="2380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x v="2381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x v="2382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x v="2383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x v="2384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x v="2385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x v="2386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x v="2387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x v="2388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x v="2389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x v="2390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x v="2391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x v="2392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x v="2393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x v="2394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x v="2395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x v="2396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x v="2397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x v="2398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x v="2399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x v="2400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x v="2401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x v="2402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x v="2403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x v="2404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x v="240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x v="2406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x v="2407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x v="2408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x v="2409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x v="2410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x v="2411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x v="2412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x v="2413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x v="2414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x v="2415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x v="2416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x v="241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x v="2418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x v="241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x v="2420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x v="2421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x v="2422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x v="2423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x v="2424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x v="2425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x v="2426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x v="2427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x v="2428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x v="2429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x v="2430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x v="2431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x v="2432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x v="243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x v="243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x v="2435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x v="2436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x v="2437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x v="2438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x v="243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x v="2440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x v="2441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x v="2442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x v="2443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x v="2444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x v="2445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x v="2446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x v="2447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x v="2448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x v="2449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x v="2450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x v="2451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x v="2452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x v="2453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x v="2454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x v="2455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x v="2456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x v="2457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x v="245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x v="2459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x v="2460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x v="2461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x v="2462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x v="2463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x v="2464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x v="2465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x v="2466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x v="2467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x v="2468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x v="246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x v="2470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x v="2471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x v="2472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x v="2473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x v="2474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x v="247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x v="2476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x v="2477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x v="2478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x v="2479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x v="2480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x v="2481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x v="2482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x v="248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x v="2484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x v="2485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x v="248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x v="248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x v="248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x v="248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x v="2490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x v="2491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x v="2492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x v="2493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x v="249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x v="249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x v="2496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x v="2497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x v="2498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x v="2499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x v="2500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x v="2501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x v="2502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x v="2503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x v="250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x v="2505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x v="2506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x v="2507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x v="2508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x v="250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x v="2510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x v="2511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x v="2512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x v="2513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x v="2514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x v="2515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x v="2516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x v="2517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x v="251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x v="2519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x v="2520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x v="25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x v="2522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x v="2523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x v="2524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x v="2525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x v="2526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x v="2527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x v="2528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x v="2529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x v="2530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x v="2531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x v="2532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x v="2533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x v="2534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x v="253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x v="253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x v="2537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x v="2538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x v="2539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x v="2540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x v="2541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x v="2542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x v="2543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x v="2544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x v="2545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x v="2546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x v="2547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x v="2548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x v="2549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x v="2550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x v="2551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x v="2552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x v="2553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x v="2554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x v="2555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x v="2556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x v="2557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x v="2558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x v="2559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x v="2560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x v="2561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x v="2562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x v="2563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x v="2564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x v="2565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x v="2566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x v="2567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x v="2568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x v="2569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x v="2570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x v="257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x v="2572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x v="2573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x v="2574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x v="2575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x v="2576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x v="257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x v="2578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x v="2579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x v="2580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x v="2581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x v="2582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x v="2583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x v="2584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x v="2585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x v="258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x v="2587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x v="2588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x v="2589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x v="2590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x v="2591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x v="2592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x v="2593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x v="2594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x v="2595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x v="2596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x v="259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x v="2598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x v="2599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x v="26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x v="2601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x v="2602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x v="2603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x v="2605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x v="2606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x v="2607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x v="260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x v="2609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x v="2610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x v="2611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x v="2612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x v="2613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x v="2614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x v="2615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x v="2616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x v="2617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x v="2618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x v="2619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x v="2620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x v="2621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x v="2622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x v="2623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x v="2624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x v="2625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x v="2626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x v="2627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x v="2628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x v="2629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x v="2630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x v="2631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x v="2632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x v="2633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x v="2634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x v="2635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x v="2636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x v="2637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x v="2638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x v="2639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x v="2640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x v="2641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x v="2642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x v="2643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x v="2644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x v="2645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x v="2646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x v="2647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x v="2648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x v="2649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x v="2650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x v="2651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x v="2652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x v="2653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x v="2654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x v="2655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x v="2656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x v="2657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x v="2658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n v="1333"/>
    <x v="1"/>
    <s v="US"/>
    <s v="USD"/>
    <n v="1429321210"/>
    <x v="2659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x v="2660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x v="2661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x v="2662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x v="2663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x v="2664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x v="2665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x v="2666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x v="2667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x v="2668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x v="2669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x v="267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x v="2671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x v="2672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x v="2673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x v="2674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x v="2675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x v="2676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x v="2677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x v="2678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x v="2679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x v="2680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x v="2681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x v="2682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x v="2683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x v="2684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x v="2685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x v="2686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x v="2687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x v="2688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x v="2689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x v="2690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x v="2691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x v="2692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x v="2693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x v="2694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x v="2695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x v="2696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x v="2697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x v="269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x v="2699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x v="2700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x v="2701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x v="2702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x v="2703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x v="270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x v="2705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x v="2706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x v="2707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x v="2708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x v="2709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x v="2710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x v="2711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x v="2712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x v="2713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x v="2714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x v="2715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x v="2716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x v="2717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x v="2718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x v="2719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x v="2720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x v="2721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x v="2722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x v="2723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x v="2724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x v="272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x v="2726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x v="2727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x v="2728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x v="2729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x v="2730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x v="2731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x v="2732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x v="2733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x v="2734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x v="2735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x v="2736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x v="273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x v="2738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x v="2739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x v="2740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x v="2741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x v="2742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x v="2743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x v="2744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x v="2745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x v="2746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x v="274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x v="2748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x v="2749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x v="2750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x v="2751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x v="2752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x v="275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x v="2754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x v="2755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x v="2756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x v="2757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x v="2758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x v="2759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x v="2760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x v="2761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x v="2762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x v="2763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x v="2764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x v="2765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x v="2766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x v="2767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x v="2768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x v="2769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x v="277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x v="2771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x v="2772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x v="2773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x v="2774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x v="2775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x v="27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x v="2777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x v="2778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x v="2779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x v="2780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x v="2781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x v="2782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x v="2783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x v="2784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x v="2785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x v="2786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x v="2787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x v="2788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x v="2789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x v="2790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x v="2791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x v="2792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x v="2793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x v="2794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x v="2795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x v="2796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x v="2797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x v="2798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x v="2799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x v="2800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x v="2801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x v="2802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x v="2803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x v="2804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x v="2805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x v="2806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x v="2807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x v="2808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x v="2809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x v="2810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x v="2811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x v="2812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x v="2813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x v="2814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x v="2815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x v="2816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x v="2817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x v="2818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x v="281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x v="2820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x v="2821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x v="282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x v="2823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x v="2824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x v="2825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x v="2826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x v="2827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x v="2828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x v="2829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x v="2830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x v="2831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x v="2832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x v="28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x v="2834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x v="2835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x v="2836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x v="2837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x v="2838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x v="2839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x v="2840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x v="2841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x v="2842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x v="2843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x v="2844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x v="2845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x v="2846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x v="2847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x v="2848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x v="2849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x v="2850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x v="2851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x v="2852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x v="2853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x v="2854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x v="2855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x v="2856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x v="2857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x v="2858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x v="2859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x v="2860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x v="2861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x v="2862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x v="286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x v="2864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x v="2865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x v="2866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x v="2867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x v="2868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x v="2869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x v="2870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x v="2871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x v="2872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x v="2873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x v="2874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x v="2875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x v="2876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x v="2877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x v="2878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x v="2879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x v="2880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x v="2881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x v="2882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x v="2883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x v="2884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x v="2885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x v="2886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x v="2887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x v="2888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x v="2889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x v="2890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x v="2891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x v="2892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x v="2893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x v="2894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x v="2895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x v="2896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x v="2897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x v="2898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x v="2899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x v="2900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x v="2901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x v="2902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x v="2903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x v="2904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x v="2905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x v="290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x v="290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x v="2908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x v="2909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x v="2910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x v="2911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x v="2912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x v="2913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x v="291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x v="2915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x v="2916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x v="291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x v="2918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x v="291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x v="292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x v="2921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x v="2922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x v="2923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x v="2924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x v="2925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x v="2926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x v="2927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x v="2928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x v="2929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x v="2930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x v="2931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x v="2932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x v="293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x v="293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x v="2935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x v="2936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x v="2937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x v="2938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x v="2939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x v="2940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x v="2941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x v="2942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x v="2943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x v="2944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x v="2945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x v="2946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x v="294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x v="2948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x v="2949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x v="2950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x v="2951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x v="2952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x v="2953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x v="2954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x v="2955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x v="2956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x v="2957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x v="2958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x v="2959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x v="2960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x v="2961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x v="2962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x v="2963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x v="2964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x v="2965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x v="2966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x v="2967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x v="2968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x v="2969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x v="2970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x v="2971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x v="2972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x v="2973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x v="2974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x v="2975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x v="2976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x v="2977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x v="2978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x v="2979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x v="298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x v="2981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x v="2982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x v="2983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x v="2984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x v="2985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x v="298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x v="2987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x v="2988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x v="2989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x v="299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x v="2991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x v="2992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x v="2993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x v="2994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x v="2995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x v="2996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x v="2997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x v="2998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x v="2999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x v="300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x v="3001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x v="300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x v="3003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x v="300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x v="30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x v="3006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x v="3007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x v="3008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x v="3009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x v="3010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x v="3011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x v="3012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x v="3013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x v="3014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x v="3015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x v="3016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x v="3017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x v="3018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x v="3019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x v="3020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x v="3021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x v="3022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x v="3023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x v="3024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x v="3025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x v="3026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x v="3027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x v="3028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x v="3029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x v="3030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x v="3031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x v="3032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x v="3033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x v="3034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x v="3035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x v="3036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x v="3037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x v="3038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x v="3039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x v="3040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x v="3041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x v="3042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x v="3043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x v="3044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x v="304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x v="304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x v="3047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x v="3048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x v="3049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x v="305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x v="3051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x v="3052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x v="305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x v="30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x v="3055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x v="3056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x v="3057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x v="3058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x v="3059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x v="3060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x v="3061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x v="306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x v="3063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x v="3064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x v="3065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x v="3066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x v="3067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x v="3068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x v="3069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x v="3070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x v="307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x v="307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x v="3073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x v="3074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x v="3075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x v="3076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x v="3077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x v="3078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x v="3079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x v="3080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x v="308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x v="3082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x v="3083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x v="3084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x v="3085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x v="3086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x v="3087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x v="3088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x v="3089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x v="3090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x v="3091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x v="309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x v="3093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x v="3094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x v="3095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x v="309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x v="3097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x v="3098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x v="3099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x v="3100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x v="3101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x v="3102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x v="3103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x v="3104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x v="3105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x v="310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x v="3107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x v="3108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x v="3109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x v="3110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x v="3111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x v="3112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x v="3113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x v="3114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x v="3115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x v="3116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x v="3117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x v="3118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x v="3119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x v="3120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x v="3121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x v="312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x v="3123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x v="3124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x v="86"/>
    <n v="0"/>
    <x v="1"/>
    <s v="US"/>
    <s v="USD"/>
    <n v="1452142672"/>
    <x v="3125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x v="3126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x v="3127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x v="3128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x v="312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x v="3130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x v="3131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x v="3132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x v="3133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x v="3134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x v="3135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x v="3136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x v="3137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x v="3138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x v="3139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x v="3140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x v="3141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x v="3142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x v="3143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x v="3144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x v="3145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x v="314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x v="3147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x v="3148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x v="3149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x v="3150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x v="3151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x v="3152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x v="3153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x v="3154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x v="315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x v="3156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x v="3157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x v="3158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x v="3159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x v="3160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x v="3161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x v="31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x v="3163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x v="3164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x v="3165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x v="3166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x v="3167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x v="3168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x v="3169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x v="3170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x v="3171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x v="3172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x v="3173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x v="3174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x v="3175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x v="3176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x v="3177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x v="3178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x v="3179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x v="3180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x v="3181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x v="3182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x v="3183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x v="3184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x v="3185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x v="3186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x v="3187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x v="3188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x v="3189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x v="3190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x v="3191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x v="3192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x v="3193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x v="3194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x v="3195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x v="3196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x v="3197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x v="3198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x v="3199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x v="3200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x v="3201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x v="3202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x v="3203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x v="3204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x v="3205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x v="3206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x v="3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x v="3208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x v="3209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x v="3210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x v="3211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x v="3212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x v="3213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x v="3214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x v="3215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x v="3216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x v="3217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x v="3218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x v="3219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x v="3220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x v="3221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x v="3222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x v="3223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x v="3224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x v="3225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x v="3226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x v="3227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x v="3228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x v="3229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x v="3230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x v="3231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x v="3232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x v="3233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x v="3234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x v="3235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x v="3236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x v="3237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x v="323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x v="3239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x v="3240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x v="3241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x v="324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x v="3243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x v="3244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x v="3245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x v="3246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x v="3247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x v="3248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x v="3249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x v="3250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x v="3251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x v="3252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x v="3253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x v="3254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x v="325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x v="3256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x v="3257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x v="3258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x v="3259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x v="3260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x v="3261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x v="3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x v="3263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x v="3264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x v="326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x v="3266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x v="3267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x v="326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x v="3269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x v="3270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x v="3271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x v="3272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x v="3273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x v="3274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x v="3275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x v="3276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x v="3277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x v="3278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x v="327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x v="3280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x v="3281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x v="3282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x v="3283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x v="3284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n v="5604"/>
    <x v="0"/>
    <s v="US"/>
    <s v="USD"/>
    <n v="1488258000"/>
    <x v="3285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x v="3286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x v="3287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x v="3288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x v="3289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x v="3290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x v="3291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x v="3292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x v="3293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x v="329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x v="3295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x v="3296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x v="3297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x v="329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x v="3299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x v="3300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x v="3301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x v="3302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x v="3303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x v="3304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x v="3305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x v="3306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x v="3307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x v="3308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x v="3309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x v="3310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x v="3311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x v="3312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x v="3313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x v="3314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x v="3315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x v="3316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x v="3317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x v="3318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x v="3319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x v="3320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x v="3321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x v="3322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x v="3323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x v="3324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x v="3325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x v="3326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x v="3327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x v="3328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x v="3329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x v="3330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x v="3331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x v="3332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x v="3333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x v="3334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x v="3335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x v="333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x v="333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x v="3338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x v="3339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x v="3340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x v="334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x v="3342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x v="3343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x v="3344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x v="3345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x v="3346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x v="3347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x v="3348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x v="3349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x v="3350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x v="3351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x v="3352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x v="3353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x v="3354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x v="3355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x v="3356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x v="3357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x v="3358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x v="3359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x v="3360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x v="3361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x v="3362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x v="3363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x v="3364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x v="3365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x v="3366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x v="3367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x v="3368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x v="3369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x v="3370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x v="3371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x v="3372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x v="3373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x v="3374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x v="3375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x v="3376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x v="3377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x v="3378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x v="3379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x v="3380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x v="3381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x v="3382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x v="3383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x v="3384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x v="3385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x v="338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x v="3387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x v="3388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x v="3389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x v="3390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x v="3391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x v="3392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x v="3393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x v="3394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x v="3395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x v="3396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x v="3397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x v="3398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x v="3399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x v="3400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x v="3401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x v="3402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x v="3403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x v="3404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x v="3405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x v="340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x v="3407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x v="3408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x v="3409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x v="341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x v="3411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x v="341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x v="3413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x v="3414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x v="3415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x v="3416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x v="3417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x v="3418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x v="3419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x v="3420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x v="3421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x v="3422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x v="3423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x v="342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x v="3425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x v="3426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x v="3427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x v="3428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x v="3429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x v="3430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x v="3431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x v="3432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x v="3433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x v="3434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x v="3435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x v="3436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x v="3437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x v="3438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x v="3439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x v="3440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x v="344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x v="344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x v="3443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x v="3444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x v="3445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x v="3446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x v="3447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x v="3448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x v="3449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x v="3450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x v="3451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x v="3452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x v="3453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x v="3454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x v="3455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x v="3456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x v="34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x v="3458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x v="3459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x v="3460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x v="3461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x v="3462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x v="3463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x v="3464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x v="3465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x v="3466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x v="3467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x v="3468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x v="3469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x v="3470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x v="3471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x v="3472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x v="3473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x v="3474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x v="3475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x v="3476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x v="3477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x v="3478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x v="3479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x v="3480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x v="3481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x v="3482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x v="3483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x v="3484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x v="3485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x v="3486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x v="3487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x v="3488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x v="3489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x v="3490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x v="3491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x v="3492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x v="3493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x v="3494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x v="3495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x v="349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x v="3497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x v="3498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x v="3499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x v="3500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x v="3501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x v="3502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x v="3503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x v="3504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x v="350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x v="3506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x v="350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x v="3508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x v="3509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x v="3510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x v="3511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x v="351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x v="3513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x v="3514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x v="3515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x v="3516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x v="3517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x v="3518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x v="3519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x v="3520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x v="3521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x v="3522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x v="3523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x v="3524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x v="3525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x v="3526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x v="3527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x v="352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x v="3529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x v="3530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x v="3531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x v="3532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x v="3533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x v="3534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x v="3535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x v="3536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x v="3537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x v="3538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x v="3539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x v="3540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x v="3541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x v="354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x v="3543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x v="3544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x v="3545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x v="3546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x v="3547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x v="3548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x v="3549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x v="3550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x v="3551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x v="3552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x v="3553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x v="3554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x v="3555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x v="3556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x v="3557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x v="3558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x v="3559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x v="3560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x v="3561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x v="3562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x v="3563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x v="3564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x v="3565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x v="3566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x v="3567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x v="3568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x v="3569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x v="3570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x v="3571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x v="357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x v="3573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x v="3574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x v="3575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x v="3576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x v="3577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x v="3578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x v="3579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x v="3580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x v="3581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x v="35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x v="3583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x v="358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x v="3585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x v="3586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x v="3587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x v="3588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x v="3589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x v="3590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x v="3591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x v="3592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x v="3593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x v="3594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x v="3595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x v="3596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x v="3597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x v="3598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x v="3599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x v="3600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x v="3601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x v="3602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x v="3603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x v="3604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x v="3605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x v="3606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x v="3607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x v="3608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x v="3609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x v="3610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x v="361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x v="3612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x v="3613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x v="3614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x v="3615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x v="3616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x v="3617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x v="3618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x v="3619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x v="3620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x v="3621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x v="3622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x v="3623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x v="3624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x v="3625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x v="3626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x v="362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x v="3628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x v="3629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x v="363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x v="3631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x v="3632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x v="3633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x v="363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x v="3635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x v="3636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x v="3637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x v="3638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x v="3639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x v="364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x v="3641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x v="3642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x v="3643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x v="3644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x v="3645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x v="3646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x v="364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x v="3648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x v="3649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x v="3650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x v="3651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x v="365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x v="3653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x v="3654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x v="3655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x v="365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x v="3657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x v="3658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x v="3659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x v="3660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x v="3661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x v="3662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x v="3663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x v="3664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x v="3665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x v="3666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x v="3667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x v="3668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x v="3669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x v="3670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x v="3671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x v="3672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x v="3673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x v="3674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x v="3675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x v="3676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x v="3677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x v="367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x v="3679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x v="3680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x v="3681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x v="3682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x v="3683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x v="3684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x v="3685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x v="3686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x v="3687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x v="3688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x v="368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x v="3690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x v="3691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x v="3692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x v="3693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x v="3694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x v="3695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x v="369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x v="3697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x v="3698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x v="3699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x v="37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x v="3701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x v="3702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x v="3703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x v="370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x v="3705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x v="3706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x v="3707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x v="3708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x v="3709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x v="3710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x v="3711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x v="3712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x v="3713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x v="3714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x v="3715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x v="3716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x v="3717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x v="3718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x v="3719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x v="3720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x v="3721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x v="3722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x v="3723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x v="3724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x v="3725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x v="3726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x v="3727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x v="3728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x v="3729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x v="3730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x v="3731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x v="3732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x v="3733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x v="3734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x v="3735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x v="3736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x v="3737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x v="3738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x v="3739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x v="3740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x v="3741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x v="3742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x v="3743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x v="3744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x v="3745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x v="3746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x v="3747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x v="3748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x v="3749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x v="3750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x v="3751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x v="3752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x v="3753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x v="3754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x v="3755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x v="3756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x v="3757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x v="375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x v="3759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x v="3760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x v="3761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x v="3762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x v="3763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x v="3764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x v="3765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x v="3766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x v="376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x v="3768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x v="376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x v="377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x v="3771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x v="3772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x v="3773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x v="3774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x v="3775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x v="3776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x v="3777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x v="3778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x v="3779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x v="3780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x v="3781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x v="3782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x v="3783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x v="3784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x v="3785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x v="3786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x v="3787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x v="3788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x v="3789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x v="3790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x v="3791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x v="379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x v="3793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x v="379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x v="3795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x v="379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x v="3797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x v="379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x v="3799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x v="3800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x v="3801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x v="3802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x v="3803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x v="380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x v="3805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x v="3806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x v="3807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x v="3808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x v="3809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x v="3810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x v="3811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x v="3812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x v="3813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x v="3814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x v="3815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x v="3816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x v="3817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x v="3818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x v="3819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x v="3820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x v="3821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x v="3822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x v="3823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x v="3824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x v="3825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x v="3826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x v="3827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x v="3828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x v="3829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x v="3830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x v="3831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x v="3832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x v="3833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x v="3834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x v="3835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x v="3836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x v="3837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x v="3838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x v="3839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x v="3840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x v="3841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x v="384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x v="3843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x v="384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x v="3845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x v="3846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x v="3847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x v="3848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x v="3849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x v="3850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x v="3851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x v="3852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x v="3853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x v="3854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x v="3855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x v="3856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x v="3857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x v="3858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x v="3859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x v="386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x v="3861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x v="3862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x v="3863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x v="386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x v="3865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x v="3866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x v="3867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x v="3868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x v="3869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x v="3870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x v="3871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x v="3872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x v="3873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x v="3874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x v="387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x v="3876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x v="3877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x v="3878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x v="3879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x v="388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x v="3881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x v="3882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x v="3883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x v="3884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x v="3885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x v="3"/>
    <n v="0"/>
    <x v="1"/>
    <s v="AU"/>
    <s v="AUD"/>
    <n v="1418275702"/>
    <x v="3886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x v="3887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x v="388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x v="3889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x v="3890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x v="3891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x v="3892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x v="3893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x v="3894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x v="3895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x v="3896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x v="3897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x v="3898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x v="3899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x v="3900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x v="3901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x v="390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x v="3903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x v="3904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x v="3905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x v="3906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x v="3907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x v="3908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x v="3909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x v="3910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x v="3911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x v="3912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x v="3913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x v="3914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x v="3915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x v="3916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x v="3917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x v="3918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x v="3919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x v="392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x v="3921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x v="3922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x v="3923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x v="3924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x v="3925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x v="3926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x v="3927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x v="3928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x v="3929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x v="3930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x v="3931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x v="3932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x v="3933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x v="3934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x v="3935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x v="3936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x v="3937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x v="3938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x v="393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x v="3940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x v="3941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x v="3942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x v="3943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x v="3944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x v="3945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x v="3946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x v="3947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x v="3948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x v="3949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x v="395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x v="3951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x v="3952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x v="3953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x v="395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x v="3955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x v="3956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x v="3957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x v="3958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x v="3959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x v="3960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x v="3961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x v="3962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x v="3963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x v="3964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x v="3965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x v="3966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x v="396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x v="3968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x v="3969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x v="3970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x v="3971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x v="3972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x v="3973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x v="3974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x v="3975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x v="3976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x v="3977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x v="3978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x v="3979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x v="3980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x v="3981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x v="3982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x v="3983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x v="398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x v="3985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x v="3986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x v="3987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x v="3988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x v="3989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x v="3990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x v="3991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x v="3992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x v="3993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x v="3994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x v="3995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x v="3996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x v="3997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x v="3998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x v="3999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x v="4000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x v="4001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x v="4002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x v="4003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x v="4004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x v="400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x v="4006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x v="4007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x v="4008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x v="4009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x v="4010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x v="4011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x v="4012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x v="401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x v="4014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x v="4015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x v="4016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x v="4017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x v="401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x v="4019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x v="4020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x v="4021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x v="4022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x v="402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x v="4024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x v="4025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x v="4026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x v="4027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x v="4028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x v="4029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x v="4030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x v="4031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x v="4032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x v="4033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x v="4034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x v="4035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x v="4036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x v="4037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x v="4038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x v="4039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x v="4040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x v="4041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x v="4042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x v="4043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x v="4044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x v="4045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x v="4046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x v="4047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x v="4048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x v="4049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x v="4050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x v="4051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x v="4052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x v="4053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x v="4054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x v="4055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x v="4056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x v="4057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x v="4058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x v="4059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x v="4060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x v="4061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x v="4062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x v="4063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x v="4064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x v="4065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x v="4066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x v="4067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x v="4068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x v="4069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x v="407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x v="407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x v="4072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x v="4073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x v="4074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x v="4075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x v="4076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x v="4077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x v="4078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x v="4079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x v="4080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x v="4081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x v="4082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x v="4083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x v="4084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x v="408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x v="4086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x v="4087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x v="4088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x v="4089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x v="4090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x v="409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x v="4092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x v="4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x v="4094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x v="4095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x v="4096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x v="409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x v="4098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x v="4099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x v="410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x v="4101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x v="4102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x v="4103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x v="410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x v="4105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x v="410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x v="4107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x v="4108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x v="4109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x v="4110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x v="4111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x v="4112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x v="411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BE4E38-28D8-4CF7-8269-E775810D175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x="1"/>
        <item x="2"/>
        <item x="3"/>
        <item x="4"/>
        <item sd="0" x="5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U4115"/>
  <sheetViews>
    <sheetView tabSelected="1" zoomScale="85" zoomScaleNormal="85" workbookViewId="0">
      <pane xSplit="3" ySplit="1" topLeftCell="M4039" activePane="bottomRight" state="frozen"/>
      <selection activeCell="K15" sqref="K15"/>
      <selection pane="topRight" activeCell="K15" sqref="K15"/>
      <selection pane="bottomLeft" activeCell="K15" sqref="K15"/>
      <selection pane="bottomRight" activeCell="V4039" sqref="V4039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.1796875" style="5" bestFit="1" customWidth="1"/>
    <col min="5" max="5" width="16.453125" style="7" customWidth="1"/>
    <col min="6" max="6" width="21.36328125" customWidth="1"/>
    <col min="7" max="7" width="6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0.81640625" style="12" bestFit="1" customWidth="1"/>
    <col min="17" max="17" width="41.1796875" customWidth="1"/>
    <col min="19" max="19" width="24" customWidth="1"/>
    <col min="20" max="20" width="12.08984375" customWidth="1"/>
    <col min="21" max="21" width="8.81640625" style="19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3" t="s">
        <v>8358</v>
      </c>
      <c r="R1" s="13" t="s">
        <v>8359</v>
      </c>
      <c r="S1" s="13" t="s">
        <v>8365</v>
      </c>
      <c r="T1" s="13" t="s">
        <v>8366</v>
      </c>
      <c r="U1" s="13" t="s">
        <v>8379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>
        <f>IFERROR(ROUND(E2/L2,2),0)</f>
        <v>63.92</v>
      </c>
      <c r="Q2" s="14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 s="19">
        <f>YEAR(S2)</f>
        <v>2015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 s="19">
        <f t="shared" ref="U3:U66" si="4">YEAR(S3)</f>
        <v>2017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4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 s="19">
        <f t="shared" si="4"/>
        <v>2016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4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 s="19">
        <f t="shared" si="4"/>
        <v>2014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 s="19">
        <f t="shared" si="4"/>
        <v>2015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4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 s="19">
        <f t="shared" si="4"/>
        <v>2016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 s="19">
        <f t="shared" si="4"/>
        <v>2014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 s="19">
        <f t="shared" si="4"/>
        <v>2016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 s="19">
        <f t="shared" si="4"/>
        <v>2016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 s="19">
        <f t="shared" si="4"/>
        <v>2016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 s="19">
        <f t="shared" si="4"/>
        <v>2014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 s="19">
        <f t="shared" si="4"/>
        <v>2016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 s="19">
        <f t="shared" si="4"/>
        <v>2014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 s="19">
        <f t="shared" si="4"/>
        <v>2016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 s="19">
        <f t="shared" si="4"/>
        <v>2014</v>
      </c>
    </row>
    <row r="17" spans="1:21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 s="19">
        <f t="shared" si="4"/>
        <v>2015</v>
      </c>
    </row>
    <row r="18" spans="1:21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 s="19">
        <f t="shared" si="4"/>
        <v>2014</v>
      </c>
    </row>
    <row r="19" spans="1:21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 s="19">
        <f t="shared" si="4"/>
        <v>2014</v>
      </c>
    </row>
    <row r="20" spans="1:21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 s="19">
        <f t="shared" si="4"/>
        <v>2014</v>
      </c>
    </row>
    <row r="21" spans="1:21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 s="19">
        <f t="shared" si="4"/>
        <v>2015</v>
      </c>
    </row>
    <row r="22" spans="1:21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 s="19">
        <f t="shared" si="4"/>
        <v>2015</v>
      </c>
    </row>
    <row r="23" spans="1:21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 s="19">
        <f t="shared" si="4"/>
        <v>2014</v>
      </c>
    </row>
    <row r="24" spans="1:21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 s="19">
        <f t="shared" si="4"/>
        <v>2014</v>
      </c>
    </row>
    <row r="25" spans="1:21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 s="19">
        <f t="shared" si="4"/>
        <v>2015</v>
      </c>
    </row>
    <row r="26" spans="1:21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 s="19">
        <f t="shared" si="4"/>
        <v>2015</v>
      </c>
    </row>
    <row r="27" spans="1:21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 s="19">
        <f t="shared" si="4"/>
        <v>2015</v>
      </c>
    </row>
    <row r="28" spans="1:21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 s="19">
        <f t="shared" si="4"/>
        <v>2014</v>
      </c>
    </row>
    <row r="29" spans="1:21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 s="19">
        <f t="shared" si="4"/>
        <v>2014</v>
      </c>
    </row>
    <row r="30" spans="1:21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 s="19">
        <f t="shared" si="4"/>
        <v>2015</v>
      </c>
    </row>
    <row r="31" spans="1:21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 s="19">
        <f t="shared" si="4"/>
        <v>2014</v>
      </c>
    </row>
    <row r="32" spans="1:21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 s="19">
        <f t="shared" si="4"/>
        <v>2014</v>
      </c>
    </row>
    <row r="33" spans="1:21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 s="19">
        <f t="shared" si="4"/>
        <v>2016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 s="19">
        <f t="shared" si="4"/>
        <v>2016</v>
      </c>
    </row>
    <row r="35" spans="1:21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 s="19">
        <f t="shared" si="4"/>
        <v>2015</v>
      </c>
    </row>
    <row r="36" spans="1:21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 s="19">
        <f t="shared" si="4"/>
        <v>2014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 s="19">
        <f t="shared" si="4"/>
        <v>2015</v>
      </c>
    </row>
    <row r="38" spans="1:21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 s="19">
        <f t="shared" si="4"/>
        <v>2015</v>
      </c>
    </row>
    <row r="39" spans="1:21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 s="19">
        <f t="shared" si="4"/>
        <v>2015</v>
      </c>
    </row>
    <row r="40" spans="1:21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 s="19">
        <f t="shared" si="4"/>
        <v>2013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 s="19">
        <f t="shared" si="4"/>
        <v>2014</v>
      </c>
    </row>
    <row r="42" spans="1:21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 s="19">
        <f t="shared" si="4"/>
        <v>2014</v>
      </c>
    </row>
    <row r="43" spans="1:21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 s="19">
        <f t="shared" si="4"/>
        <v>2014</v>
      </c>
    </row>
    <row r="44" spans="1:21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 s="19">
        <f t="shared" si="4"/>
        <v>2014</v>
      </c>
    </row>
    <row r="45" spans="1:21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 s="19">
        <f t="shared" si="4"/>
        <v>2014</v>
      </c>
    </row>
    <row r="46" spans="1:21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 s="19">
        <f t="shared" si="4"/>
        <v>2014</v>
      </c>
    </row>
    <row r="47" spans="1:21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 s="19">
        <f t="shared" si="4"/>
        <v>2016</v>
      </c>
    </row>
    <row r="48" spans="1:21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 s="19">
        <f t="shared" si="4"/>
        <v>2015</v>
      </c>
    </row>
    <row r="49" spans="1:21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 s="19">
        <f t="shared" si="4"/>
        <v>2014</v>
      </c>
    </row>
    <row r="50" spans="1:21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 s="19">
        <f t="shared" si="4"/>
        <v>2015</v>
      </c>
    </row>
    <row r="51" spans="1:2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 s="19">
        <f t="shared" si="4"/>
        <v>2015</v>
      </c>
    </row>
    <row r="52" spans="1:21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 s="19">
        <f t="shared" si="4"/>
        <v>2014</v>
      </c>
    </row>
    <row r="53" spans="1:21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 s="19">
        <f t="shared" si="4"/>
        <v>2015</v>
      </c>
    </row>
    <row r="54" spans="1:21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 s="19">
        <f t="shared" si="4"/>
        <v>2014</v>
      </c>
    </row>
    <row r="55" spans="1:21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 s="19">
        <f t="shared" si="4"/>
        <v>2014</v>
      </c>
    </row>
    <row r="56" spans="1:21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 s="19">
        <f t="shared" si="4"/>
        <v>2015</v>
      </c>
    </row>
    <row r="57" spans="1:21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 s="19">
        <f t="shared" si="4"/>
        <v>2016</v>
      </c>
    </row>
    <row r="58" spans="1:21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 s="19">
        <f t="shared" si="4"/>
        <v>2015</v>
      </c>
    </row>
    <row r="59" spans="1:21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 s="19">
        <f t="shared" si="4"/>
        <v>2015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 s="19">
        <f t="shared" si="4"/>
        <v>2014</v>
      </c>
    </row>
    <row r="61" spans="1:21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 s="19">
        <f t="shared" si="4"/>
        <v>2015</v>
      </c>
    </row>
    <row r="62" spans="1:21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 s="19">
        <f t="shared" si="4"/>
        <v>2014</v>
      </c>
    </row>
    <row r="63" spans="1:21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 s="19">
        <f t="shared" si="4"/>
        <v>2013</v>
      </c>
    </row>
    <row r="64" spans="1:21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 s="19">
        <f t="shared" si="4"/>
        <v>2013</v>
      </c>
    </row>
    <row r="65" spans="1:21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 s="19">
        <f t="shared" si="4"/>
        <v>2013</v>
      </c>
    </row>
    <row r="66" spans="1:21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5">ROUND(E66/D66*100,0)</f>
        <v>173</v>
      </c>
      <c r="P66">
        <f t="shared" si="1"/>
        <v>86.67</v>
      </c>
      <c r="Q66" s="14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 s="19">
        <f t="shared" si="4"/>
        <v>2013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5"/>
        <v>108</v>
      </c>
      <c r="P67">
        <f t="shared" ref="P67:P130" si="6">IFERROR(ROUND(E67/L67,2),0)</f>
        <v>132.05000000000001</v>
      </c>
      <c r="Q67" s="14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 s="19">
        <f t="shared" ref="U67:U130" si="9">YEAR(S67)</f>
        <v>2014</v>
      </c>
    </row>
    <row r="68" spans="1:21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>
        <f t="shared" si="6"/>
        <v>91.23</v>
      </c>
      <c r="Q68" s="14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 s="19">
        <f t="shared" si="9"/>
        <v>2016</v>
      </c>
    </row>
    <row r="69" spans="1:21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>
        <f t="shared" si="6"/>
        <v>116.25</v>
      </c>
      <c r="Q69" s="14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 s="19">
        <f t="shared" si="9"/>
        <v>2012</v>
      </c>
    </row>
    <row r="70" spans="1:21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>
        <f t="shared" si="6"/>
        <v>21.19</v>
      </c>
      <c r="Q70" s="14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 s="19">
        <f t="shared" si="9"/>
        <v>2014</v>
      </c>
    </row>
    <row r="71" spans="1:21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>
        <f t="shared" si="6"/>
        <v>62.33</v>
      </c>
      <c r="Q71" s="14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 s="19">
        <f t="shared" si="9"/>
        <v>2011</v>
      </c>
    </row>
    <row r="72" spans="1:21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>
        <f t="shared" si="6"/>
        <v>37.409999999999997</v>
      </c>
      <c r="Q72" s="14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 s="19">
        <f t="shared" si="9"/>
        <v>2011</v>
      </c>
    </row>
    <row r="73" spans="1:21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>
        <f t="shared" si="6"/>
        <v>69.72</v>
      </c>
      <c r="Q73" s="14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 s="19">
        <f t="shared" si="9"/>
        <v>2012</v>
      </c>
    </row>
    <row r="74" spans="1:21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>
        <f t="shared" si="6"/>
        <v>58.17</v>
      </c>
      <c r="Q74" s="14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 s="19">
        <f t="shared" si="9"/>
        <v>2012</v>
      </c>
    </row>
    <row r="75" spans="1:21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>
        <f t="shared" si="6"/>
        <v>50</v>
      </c>
      <c r="Q75" s="14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 s="19">
        <f t="shared" si="9"/>
        <v>2011</v>
      </c>
    </row>
    <row r="76" spans="1:21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>
        <f t="shared" si="6"/>
        <v>19.47</v>
      </c>
      <c r="Q76" s="14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 s="19">
        <f t="shared" si="9"/>
        <v>2015</v>
      </c>
    </row>
    <row r="77" spans="1:21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>
        <f t="shared" si="6"/>
        <v>85.96</v>
      </c>
      <c r="Q77" s="14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 s="19">
        <f t="shared" si="9"/>
        <v>2013</v>
      </c>
    </row>
    <row r="78" spans="1:21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>
        <f t="shared" si="6"/>
        <v>30.67</v>
      </c>
      <c r="Q78" s="14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 s="19">
        <f t="shared" si="9"/>
        <v>2011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>
        <f t="shared" si="6"/>
        <v>60.38</v>
      </c>
      <c r="Q79" s="14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 s="19">
        <f t="shared" si="9"/>
        <v>2012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>
        <f t="shared" si="6"/>
        <v>38.6</v>
      </c>
      <c r="Q80" s="14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 s="19">
        <f t="shared" si="9"/>
        <v>2016</v>
      </c>
    </row>
    <row r="81" spans="1:21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>
        <f t="shared" si="6"/>
        <v>40.270000000000003</v>
      </c>
      <c r="Q81" s="14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 s="19">
        <f t="shared" si="9"/>
        <v>2014</v>
      </c>
    </row>
    <row r="82" spans="1:21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>
        <f t="shared" si="6"/>
        <v>273.83</v>
      </c>
      <c r="Q82" s="14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 s="19">
        <f t="shared" si="9"/>
        <v>2013</v>
      </c>
    </row>
    <row r="83" spans="1:21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>
        <f t="shared" si="6"/>
        <v>53.04</v>
      </c>
      <c r="Q83" s="14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 s="19">
        <f t="shared" si="9"/>
        <v>2012</v>
      </c>
    </row>
    <row r="84" spans="1:21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>
        <f t="shared" si="6"/>
        <v>40.01</v>
      </c>
      <c r="Q84" s="14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 s="19">
        <f t="shared" si="9"/>
        <v>2011</v>
      </c>
    </row>
    <row r="85" spans="1:21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>
        <f t="shared" si="6"/>
        <v>15.77</v>
      </c>
      <c r="Q85" s="14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 s="19">
        <f t="shared" si="9"/>
        <v>2015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>
        <f t="shared" si="6"/>
        <v>71.430000000000007</v>
      </c>
      <c r="Q86" s="14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 s="19">
        <f t="shared" si="9"/>
        <v>2011</v>
      </c>
    </row>
    <row r="87" spans="1:21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>
        <f t="shared" si="6"/>
        <v>71.709999999999994</v>
      </c>
      <c r="Q87" s="14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 s="19">
        <f t="shared" si="9"/>
        <v>2011</v>
      </c>
    </row>
    <row r="88" spans="1:21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>
        <f t="shared" si="6"/>
        <v>375.76</v>
      </c>
      <c r="Q88" s="14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 s="19">
        <f t="shared" si="9"/>
        <v>2015</v>
      </c>
    </row>
    <row r="89" spans="1:21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>
        <f t="shared" si="6"/>
        <v>104.6</v>
      </c>
      <c r="Q89" s="14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 s="19">
        <f t="shared" si="9"/>
        <v>2010</v>
      </c>
    </row>
    <row r="90" spans="1:21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>
        <f t="shared" si="6"/>
        <v>60</v>
      </c>
      <c r="Q90" s="14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 s="19">
        <f t="shared" si="9"/>
        <v>2014</v>
      </c>
    </row>
    <row r="91" spans="1:21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>
        <f t="shared" si="6"/>
        <v>123.29</v>
      </c>
      <c r="Q91" s="14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 s="19">
        <f t="shared" si="9"/>
        <v>2013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>
        <f t="shared" si="6"/>
        <v>31.38</v>
      </c>
      <c r="Q92" s="14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 s="19">
        <f t="shared" si="9"/>
        <v>2011</v>
      </c>
    </row>
    <row r="93" spans="1:21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>
        <f t="shared" si="6"/>
        <v>78.260000000000005</v>
      </c>
      <c r="Q93" s="14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 s="19">
        <f t="shared" si="9"/>
        <v>2011</v>
      </c>
    </row>
    <row r="94" spans="1:21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>
        <f t="shared" si="6"/>
        <v>122.33</v>
      </c>
      <c r="Q94" s="14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 s="19">
        <f t="shared" si="9"/>
        <v>2016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>
        <f t="shared" si="6"/>
        <v>73.73</v>
      </c>
      <c r="Q95" s="14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 s="19">
        <f t="shared" si="9"/>
        <v>2012</v>
      </c>
    </row>
    <row r="96" spans="1:21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>
        <f t="shared" si="6"/>
        <v>21.67</v>
      </c>
      <c r="Q96" s="14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 s="19">
        <f t="shared" si="9"/>
        <v>2014</v>
      </c>
    </row>
    <row r="97" spans="1:21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>
        <f t="shared" si="6"/>
        <v>21.9</v>
      </c>
      <c r="Q97" s="14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 s="19">
        <f t="shared" si="9"/>
        <v>2012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>
        <f t="shared" si="6"/>
        <v>50.59</v>
      </c>
      <c r="Q98" s="14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 s="19">
        <f t="shared" si="9"/>
        <v>2010</v>
      </c>
    </row>
    <row r="99" spans="1:21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>
        <f t="shared" si="6"/>
        <v>53.13</v>
      </c>
      <c r="Q99" s="14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 s="19">
        <f t="shared" si="9"/>
        <v>2011</v>
      </c>
    </row>
    <row r="100" spans="1:21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>
        <f t="shared" si="6"/>
        <v>56.67</v>
      </c>
      <c r="Q100" s="14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 s="19">
        <f t="shared" si="9"/>
        <v>2012</v>
      </c>
    </row>
    <row r="101" spans="1:21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>
        <f t="shared" si="6"/>
        <v>40.78</v>
      </c>
      <c r="Q101" s="14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 s="19">
        <f t="shared" si="9"/>
        <v>2013</v>
      </c>
    </row>
    <row r="102" spans="1:21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>
        <f t="shared" si="6"/>
        <v>192.31</v>
      </c>
      <c r="Q102" s="14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 s="19">
        <f t="shared" si="9"/>
        <v>2012</v>
      </c>
    </row>
    <row r="103" spans="1:21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>
        <f t="shared" si="6"/>
        <v>100</v>
      </c>
      <c r="Q103" s="14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 s="19">
        <f t="shared" si="9"/>
        <v>2012</v>
      </c>
    </row>
    <row r="104" spans="1:21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>
        <f t="shared" si="6"/>
        <v>117.92</v>
      </c>
      <c r="Q104" s="14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 s="19">
        <f t="shared" si="9"/>
        <v>2010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>
        <f t="shared" si="6"/>
        <v>27.9</v>
      </c>
      <c r="Q105" s="14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 s="19">
        <f t="shared" si="9"/>
        <v>2014</v>
      </c>
    </row>
    <row r="106" spans="1:21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>
        <f t="shared" si="6"/>
        <v>60</v>
      </c>
      <c r="Q106" s="14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 s="19">
        <f t="shared" si="9"/>
        <v>2011</v>
      </c>
    </row>
    <row r="107" spans="1:21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>
        <f t="shared" si="6"/>
        <v>39.380000000000003</v>
      </c>
      <c r="Q107" s="14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 s="19">
        <f t="shared" si="9"/>
        <v>2016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>
        <f t="shared" si="6"/>
        <v>186.11</v>
      </c>
      <c r="Q108" s="14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 s="19">
        <f t="shared" si="9"/>
        <v>2012</v>
      </c>
    </row>
    <row r="109" spans="1:21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>
        <f t="shared" si="6"/>
        <v>111.38</v>
      </c>
      <c r="Q109" s="14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 s="19">
        <f t="shared" si="9"/>
        <v>2011</v>
      </c>
    </row>
    <row r="110" spans="1:21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>
        <f t="shared" si="6"/>
        <v>78.72</v>
      </c>
      <c r="Q110" s="14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 s="19">
        <f t="shared" si="9"/>
        <v>2013</v>
      </c>
    </row>
    <row r="111" spans="1:21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>
        <f t="shared" si="6"/>
        <v>46.7</v>
      </c>
      <c r="Q111" s="14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 s="19">
        <f t="shared" si="9"/>
        <v>2011</v>
      </c>
    </row>
    <row r="112" spans="1:21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>
        <f t="shared" si="6"/>
        <v>65.38</v>
      </c>
      <c r="Q112" s="14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 s="19">
        <f t="shared" si="9"/>
        <v>2013</v>
      </c>
    </row>
    <row r="113" spans="1:21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>
        <f t="shared" si="6"/>
        <v>102.08</v>
      </c>
      <c r="Q113" s="14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 s="19">
        <f t="shared" si="9"/>
        <v>2015</v>
      </c>
    </row>
    <row r="114" spans="1:21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>
        <f t="shared" si="6"/>
        <v>64.2</v>
      </c>
      <c r="Q114" s="14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 s="19">
        <f t="shared" si="9"/>
        <v>2014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>
        <f t="shared" si="6"/>
        <v>90.38</v>
      </c>
      <c r="Q115" s="14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 s="19">
        <f t="shared" si="9"/>
        <v>2011</v>
      </c>
    </row>
    <row r="116" spans="1:21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>
        <f t="shared" si="6"/>
        <v>88.57</v>
      </c>
      <c r="Q116" s="14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 s="19">
        <f t="shared" si="9"/>
        <v>2011</v>
      </c>
    </row>
    <row r="117" spans="1:2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>
        <f t="shared" si="6"/>
        <v>28.73</v>
      </c>
      <c r="Q117" s="14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 s="19">
        <f t="shared" si="9"/>
        <v>2012</v>
      </c>
    </row>
    <row r="118" spans="1:21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>
        <f t="shared" si="6"/>
        <v>69.790000000000006</v>
      </c>
      <c r="Q118" s="14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 s="19">
        <f t="shared" si="9"/>
        <v>2011</v>
      </c>
    </row>
    <row r="119" spans="1:21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>
        <f t="shared" si="6"/>
        <v>167.49</v>
      </c>
      <c r="Q119" s="14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 s="19">
        <f t="shared" si="9"/>
        <v>2010</v>
      </c>
    </row>
    <row r="120" spans="1:21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>
        <f t="shared" si="6"/>
        <v>144.91</v>
      </c>
      <c r="Q120" s="14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 s="19">
        <f t="shared" si="9"/>
        <v>2011</v>
      </c>
    </row>
    <row r="121" spans="1:21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>
        <f t="shared" si="6"/>
        <v>91.84</v>
      </c>
      <c r="Q121" s="14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 s="19">
        <f t="shared" si="9"/>
        <v>2011</v>
      </c>
    </row>
    <row r="122" spans="1:21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>
        <f t="shared" si="6"/>
        <v>10</v>
      </c>
      <c r="Q122" s="14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 s="19">
        <f t="shared" si="9"/>
        <v>2016</v>
      </c>
    </row>
    <row r="123" spans="1:21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>
        <f t="shared" si="6"/>
        <v>1</v>
      </c>
      <c r="Q123" s="14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 s="19">
        <f t="shared" si="9"/>
        <v>2015</v>
      </c>
    </row>
    <row r="124" spans="1:21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>
        <f t="shared" si="6"/>
        <v>0</v>
      </c>
      <c r="Q124" s="14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 s="19">
        <f t="shared" si="9"/>
        <v>2016</v>
      </c>
    </row>
    <row r="125" spans="1:21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>
        <f t="shared" si="6"/>
        <v>25.17</v>
      </c>
      <c r="Q125" s="14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 s="19">
        <f t="shared" si="9"/>
        <v>2014</v>
      </c>
    </row>
    <row r="126" spans="1:21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>
        <f t="shared" si="6"/>
        <v>0</v>
      </c>
      <c r="Q126" s="14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 s="19">
        <f t="shared" si="9"/>
        <v>2015</v>
      </c>
    </row>
    <row r="127" spans="1:21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>
        <f t="shared" si="6"/>
        <v>11.67</v>
      </c>
      <c r="Q127" s="14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 s="19">
        <f t="shared" si="9"/>
        <v>2016</v>
      </c>
    </row>
    <row r="128" spans="1:21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>
        <f t="shared" si="6"/>
        <v>106.69</v>
      </c>
      <c r="Q128" s="14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 s="19">
        <f t="shared" si="9"/>
        <v>2015</v>
      </c>
    </row>
    <row r="129" spans="1:21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>
        <f t="shared" si="6"/>
        <v>47.5</v>
      </c>
      <c r="Q129" s="14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 s="19">
        <f t="shared" si="9"/>
        <v>2015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0">ROUND(E130/D130*100,0)</f>
        <v>2</v>
      </c>
      <c r="P130">
        <f t="shared" si="6"/>
        <v>311.17</v>
      </c>
      <c r="Q130" s="14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 s="19">
        <f t="shared" si="9"/>
        <v>2016</v>
      </c>
    </row>
    <row r="131" spans="1:21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0"/>
        <v>0</v>
      </c>
      <c r="P131">
        <f t="shared" ref="P131:P194" si="11">IFERROR(ROUND(E131/L131,2),0)</f>
        <v>0</v>
      </c>
      <c r="Q131" s="14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 s="19">
        <f t="shared" ref="U131:U194" si="14">YEAR(S131)</f>
        <v>2014</v>
      </c>
    </row>
    <row r="132" spans="1:21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>
        <f t="shared" si="11"/>
        <v>0</v>
      </c>
      <c r="Q132" s="14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 s="19">
        <f t="shared" si="14"/>
        <v>2014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>
        <f t="shared" si="11"/>
        <v>0</v>
      </c>
      <c r="Q133" s="14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 s="19">
        <f t="shared" si="14"/>
        <v>2016</v>
      </c>
    </row>
    <row r="134" spans="1:21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>
        <f t="shared" si="11"/>
        <v>94.51</v>
      </c>
      <c r="Q134" s="14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 s="19">
        <f t="shared" si="14"/>
        <v>2014</v>
      </c>
    </row>
    <row r="135" spans="1:21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>
        <f t="shared" si="11"/>
        <v>0</v>
      </c>
      <c r="Q135" s="14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 s="19">
        <f t="shared" si="14"/>
        <v>2016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>
        <f t="shared" si="11"/>
        <v>0</v>
      </c>
      <c r="Q136" s="14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 s="19">
        <f t="shared" si="14"/>
        <v>2015</v>
      </c>
    </row>
    <row r="137" spans="1:21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>
        <f t="shared" si="11"/>
        <v>80.599999999999994</v>
      </c>
      <c r="Q137" s="14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 s="19">
        <f t="shared" si="14"/>
        <v>2014</v>
      </c>
    </row>
    <row r="138" spans="1:21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>
        <f t="shared" si="11"/>
        <v>0</v>
      </c>
      <c r="Q138" s="14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 s="19">
        <f t="shared" si="14"/>
        <v>2015</v>
      </c>
    </row>
    <row r="139" spans="1:21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>
        <f t="shared" si="11"/>
        <v>0</v>
      </c>
      <c r="Q139" s="14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 s="19">
        <f t="shared" si="14"/>
        <v>2015</v>
      </c>
    </row>
    <row r="140" spans="1:21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>
        <f t="shared" si="11"/>
        <v>81.239999999999995</v>
      </c>
      <c r="Q140" s="14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 s="19">
        <f t="shared" si="14"/>
        <v>2015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>
        <f t="shared" si="11"/>
        <v>500</v>
      </c>
      <c r="Q141" s="14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 s="19">
        <f t="shared" si="14"/>
        <v>2015</v>
      </c>
    </row>
    <row r="142" spans="1:21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>
        <f t="shared" si="11"/>
        <v>0</v>
      </c>
      <c r="Q142" s="14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 s="19">
        <f t="shared" si="14"/>
        <v>2015</v>
      </c>
    </row>
    <row r="143" spans="1:21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>
        <f t="shared" si="11"/>
        <v>46.18</v>
      </c>
      <c r="Q143" s="14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 s="19">
        <f t="shared" si="14"/>
        <v>2015</v>
      </c>
    </row>
    <row r="144" spans="1:21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>
        <f t="shared" si="11"/>
        <v>10</v>
      </c>
      <c r="Q144" s="14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 s="19">
        <f t="shared" si="14"/>
        <v>2014</v>
      </c>
    </row>
    <row r="145" spans="1:21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>
        <f t="shared" si="11"/>
        <v>0</v>
      </c>
      <c r="Q145" s="14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 s="19">
        <f t="shared" si="14"/>
        <v>2016</v>
      </c>
    </row>
    <row r="146" spans="1:21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>
        <f t="shared" si="11"/>
        <v>55.95</v>
      </c>
      <c r="Q146" s="14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 s="19">
        <f t="shared" si="14"/>
        <v>2015</v>
      </c>
    </row>
    <row r="147" spans="1:21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>
        <f t="shared" si="11"/>
        <v>37.56</v>
      </c>
      <c r="Q147" s="14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 s="19">
        <f t="shared" si="14"/>
        <v>2015</v>
      </c>
    </row>
    <row r="148" spans="1:21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>
        <f t="shared" si="11"/>
        <v>38.33</v>
      </c>
      <c r="Q148" s="14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 s="19">
        <f t="shared" si="14"/>
        <v>2016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>
        <f t="shared" si="11"/>
        <v>0</v>
      </c>
      <c r="Q149" s="14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 s="19">
        <f t="shared" si="14"/>
        <v>2014</v>
      </c>
    </row>
    <row r="150" spans="1:21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>
        <f t="shared" si="11"/>
        <v>20</v>
      </c>
      <c r="Q150" s="14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 s="19">
        <f t="shared" si="14"/>
        <v>2016</v>
      </c>
    </row>
    <row r="151" spans="1:21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>
        <f t="shared" si="11"/>
        <v>15.33</v>
      </c>
      <c r="Q151" s="14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 s="19">
        <f t="shared" si="14"/>
        <v>2014</v>
      </c>
    </row>
    <row r="152" spans="1:21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>
        <f t="shared" si="11"/>
        <v>449.43</v>
      </c>
      <c r="Q152" s="14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 s="19">
        <f t="shared" si="14"/>
        <v>2015</v>
      </c>
    </row>
    <row r="153" spans="1:21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>
        <f t="shared" si="11"/>
        <v>28</v>
      </c>
      <c r="Q153" s="14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 s="19">
        <f t="shared" si="14"/>
        <v>2015</v>
      </c>
    </row>
    <row r="154" spans="1:21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>
        <f t="shared" si="11"/>
        <v>15</v>
      </c>
      <c r="Q154" s="14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 s="19">
        <f t="shared" si="14"/>
        <v>2014</v>
      </c>
    </row>
    <row r="155" spans="1:21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>
        <f t="shared" si="11"/>
        <v>35.9</v>
      </c>
      <c r="Q155" s="14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 s="19">
        <f t="shared" si="14"/>
        <v>2014</v>
      </c>
    </row>
    <row r="156" spans="1:21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>
        <f t="shared" si="11"/>
        <v>13.33</v>
      </c>
      <c r="Q156" s="14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 s="19">
        <f t="shared" si="14"/>
        <v>2015</v>
      </c>
    </row>
    <row r="157" spans="1:21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>
        <f t="shared" si="11"/>
        <v>20.25</v>
      </c>
      <c r="Q157" s="14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 s="19">
        <f t="shared" si="14"/>
        <v>2015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>
        <f t="shared" si="11"/>
        <v>119</v>
      </c>
      <c r="Q158" s="14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 s="19">
        <f t="shared" si="14"/>
        <v>2014</v>
      </c>
    </row>
    <row r="159" spans="1:21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>
        <f t="shared" si="11"/>
        <v>4</v>
      </c>
      <c r="Q159" s="14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 s="19">
        <f t="shared" si="14"/>
        <v>2016</v>
      </c>
    </row>
    <row r="160" spans="1:21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>
        <f t="shared" si="11"/>
        <v>0</v>
      </c>
      <c r="Q160" s="14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 s="19">
        <f t="shared" si="14"/>
        <v>2014</v>
      </c>
    </row>
    <row r="161" spans="1:21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>
        <f t="shared" si="11"/>
        <v>10</v>
      </c>
      <c r="Q161" s="14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 s="19">
        <f t="shared" si="14"/>
        <v>2016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>
        <f t="shared" si="11"/>
        <v>0</v>
      </c>
      <c r="Q162" s="14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 s="19">
        <f t="shared" si="14"/>
        <v>2015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>
        <f t="shared" si="11"/>
        <v>5</v>
      </c>
      <c r="Q163" s="14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 s="19">
        <f t="shared" si="14"/>
        <v>2014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>
        <f t="shared" si="11"/>
        <v>43.5</v>
      </c>
      <c r="Q164" s="14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 s="19">
        <f t="shared" si="14"/>
        <v>2014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>
        <f t="shared" si="11"/>
        <v>0</v>
      </c>
      <c r="Q165" s="14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 s="19">
        <f t="shared" si="14"/>
        <v>2015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>
        <f t="shared" si="11"/>
        <v>91.43</v>
      </c>
      <c r="Q166" s="14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 s="19">
        <f t="shared" si="14"/>
        <v>2014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>
        <f t="shared" si="11"/>
        <v>0</v>
      </c>
      <c r="Q167" s="14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 s="19">
        <f t="shared" si="14"/>
        <v>2015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>
        <f t="shared" si="11"/>
        <v>3000</v>
      </c>
      <c r="Q168" s="14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 s="19">
        <f t="shared" si="14"/>
        <v>2016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>
        <f t="shared" si="11"/>
        <v>5.5</v>
      </c>
      <c r="Q169" s="14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 s="19">
        <f t="shared" si="14"/>
        <v>2015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>
        <f t="shared" si="11"/>
        <v>108.33</v>
      </c>
      <c r="Q170" s="14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 s="19">
        <f t="shared" si="14"/>
        <v>2015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>
        <f t="shared" si="11"/>
        <v>56</v>
      </c>
      <c r="Q171" s="14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 s="19">
        <f t="shared" si="14"/>
        <v>2014</v>
      </c>
    </row>
    <row r="172" spans="1:21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>
        <f t="shared" si="11"/>
        <v>32.5</v>
      </c>
      <c r="Q172" s="14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 s="19">
        <f t="shared" si="14"/>
        <v>2015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>
        <f t="shared" si="11"/>
        <v>1</v>
      </c>
      <c r="Q173" s="14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 s="19">
        <f t="shared" si="14"/>
        <v>2016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>
        <f t="shared" si="11"/>
        <v>0</v>
      </c>
      <c r="Q174" s="14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 s="19">
        <f t="shared" si="14"/>
        <v>2015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>
        <f t="shared" si="11"/>
        <v>0</v>
      </c>
      <c r="Q175" s="14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 s="19">
        <f t="shared" si="14"/>
        <v>2015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>
        <f t="shared" si="11"/>
        <v>0</v>
      </c>
      <c r="Q176" s="14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 s="19">
        <f t="shared" si="14"/>
        <v>2015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>
        <f t="shared" si="11"/>
        <v>49.88</v>
      </c>
      <c r="Q177" s="14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 s="19">
        <f t="shared" si="14"/>
        <v>2014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>
        <f t="shared" si="11"/>
        <v>0</v>
      </c>
      <c r="Q178" s="14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 s="19">
        <f t="shared" si="14"/>
        <v>2015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>
        <f t="shared" si="11"/>
        <v>25.71</v>
      </c>
      <c r="Q179" s="14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 s="19">
        <f t="shared" si="14"/>
        <v>2015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>
        <f t="shared" si="11"/>
        <v>0</v>
      </c>
      <c r="Q180" s="14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 s="19">
        <f t="shared" si="14"/>
        <v>2015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>
        <f t="shared" si="11"/>
        <v>100</v>
      </c>
      <c r="Q181" s="14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 s="19">
        <f t="shared" si="14"/>
        <v>2016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>
        <f t="shared" si="11"/>
        <v>30.85</v>
      </c>
      <c r="Q182" s="14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 s="19">
        <f t="shared" si="14"/>
        <v>2015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>
        <f t="shared" si="11"/>
        <v>180.5</v>
      </c>
      <c r="Q183" s="14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 s="19">
        <f t="shared" si="14"/>
        <v>2015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>
        <f t="shared" si="11"/>
        <v>0</v>
      </c>
      <c r="Q184" s="14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 s="19">
        <f t="shared" si="14"/>
        <v>2016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>
        <f t="shared" si="11"/>
        <v>373.5</v>
      </c>
      <c r="Q185" s="14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 s="19">
        <f t="shared" si="14"/>
        <v>2014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>
        <f t="shared" si="11"/>
        <v>25.5</v>
      </c>
      <c r="Q186" s="14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 s="19">
        <f t="shared" si="14"/>
        <v>2014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>
        <f t="shared" si="11"/>
        <v>220</v>
      </c>
      <c r="Q187" s="14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 s="19">
        <f t="shared" si="14"/>
        <v>2016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>
        <f t="shared" si="11"/>
        <v>0</v>
      </c>
      <c r="Q188" s="14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 s="19">
        <f t="shared" si="14"/>
        <v>2017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>
        <f t="shared" si="11"/>
        <v>160</v>
      </c>
      <c r="Q189" s="14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 s="19">
        <f t="shared" si="14"/>
        <v>2015</v>
      </c>
    </row>
    <row r="190" spans="1:21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>
        <f t="shared" si="11"/>
        <v>0</v>
      </c>
      <c r="Q190" s="14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 s="19">
        <f t="shared" si="14"/>
        <v>2014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>
        <f t="shared" si="11"/>
        <v>69</v>
      </c>
      <c r="Q191" s="14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 s="19">
        <f t="shared" si="14"/>
        <v>2016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>
        <f t="shared" si="11"/>
        <v>50</v>
      </c>
      <c r="Q192" s="14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 s="19">
        <f t="shared" si="14"/>
        <v>2016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>
        <f t="shared" si="11"/>
        <v>83.33</v>
      </c>
      <c r="Q193" s="14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 s="19">
        <f t="shared" si="14"/>
        <v>2015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5">ROUND(E194/D194*100,0)</f>
        <v>0</v>
      </c>
      <c r="P194">
        <f t="shared" si="11"/>
        <v>5.67</v>
      </c>
      <c r="Q194" s="14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 s="19">
        <f t="shared" si="14"/>
        <v>2014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5"/>
        <v>0</v>
      </c>
      <c r="P195">
        <f t="shared" ref="P195:P258" si="16">IFERROR(ROUND(E195/L195,2),0)</f>
        <v>0</v>
      </c>
      <c r="Q195" s="14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 s="19">
        <f t="shared" ref="U195:U258" si="19">YEAR(S195)</f>
        <v>2014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>
        <f t="shared" si="16"/>
        <v>1</v>
      </c>
      <c r="Q196" s="14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 s="19">
        <f t="shared" si="19"/>
        <v>2016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>
        <f t="shared" si="16"/>
        <v>0</v>
      </c>
      <c r="Q197" s="14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 s="19">
        <f t="shared" si="19"/>
        <v>2015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>
        <f t="shared" si="16"/>
        <v>77.11</v>
      </c>
      <c r="Q198" s="14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 s="19">
        <f t="shared" si="19"/>
        <v>2015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>
        <f t="shared" si="16"/>
        <v>32.75</v>
      </c>
      <c r="Q199" s="14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 s="19">
        <f t="shared" si="19"/>
        <v>2017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>
        <f t="shared" si="16"/>
        <v>46.5</v>
      </c>
      <c r="Q200" s="14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 s="19">
        <f t="shared" si="19"/>
        <v>2014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>
        <f t="shared" si="16"/>
        <v>0</v>
      </c>
      <c r="Q201" s="14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 s="19">
        <f t="shared" si="19"/>
        <v>2016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>
        <f t="shared" si="16"/>
        <v>87.31</v>
      </c>
      <c r="Q202" s="14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 s="19">
        <f t="shared" si="19"/>
        <v>2014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>
        <f t="shared" si="16"/>
        <v>54.29</v>
      </c>
      <c r="Q203" s="14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 s="19">
        <f t="shared" si="19"/>
        <v>2015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>
        <f t="shared" si="16"/>
        <v>0</v>
      </c>
      <c r="Q204" s="14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 s="19">
        <f t="shared" si="19"/>
        <v>2015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>
        <f t="shared" si="16"/>
        <v>93.25</v>
      </c>
      <c r="Q205" s="14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 s="19">
        <f t="shared" si="19"/>
        <v>2014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>
        <f t="shared" si="16"/>
        <v>117.68</v>
      </c>
      <c r="Q206" s="14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 s="19">
        <f t="shared" si="19"/>
        <v>2016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>
        <f t="shared" si="16"/>
        <v>76.47</v>
      </c>
      <c r="Q207" s="14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 s="19">
        <f t="shared" si="19"/>
        <v>2015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>
        <f t="shared" si="16"/>
        <v>0</v>
      </c>
      <c r="Q208" s="14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 s="19">
        <f t="shared" si="19"/>
        <v>2016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>
        <f t="shared" si="16"/>
        <v>163.85</v>
      </c>
      <c r="Q209" s="14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 s="19">
        <f t="shared" si="19"/>
        <v>2014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>
        <f t="shared" si="16"/>
        <v>0</v>
      </c>
      <c r="Q210" s="14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 s="19">
        <f t="shared" si="19"/>
        <v>2014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>
        <f t="shared" si="16"/>
        <v>0</v>
      </c>
      <c r="Q211" s="14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 s="19">
        <f t="shared" si="19"/>
        <v>2015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>
        <f t="shared" si="16"/>
        <v>91.82</v>
      </c>
      <c r="Q212" s="14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 s="19">
        <f t="shared" si="19"/>
        <v>2015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>
        <f t="shared" si="16"/>
        <v>185.83</v>
      </c>
      <c r="Q213" s="14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 s="19">
        <f t="shared" si="19"/>
        <v>2015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>
        <f t="shared" si="16"/>
        <v>1</v>
      </c>
      <c r="Q214" s="14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 s="19">
        <f t="shared" si="19"/>
        <v>2016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>
        <f t="shared" si="16"/>
        <v>20</v>
      </c>
      <c r="Q215" s="14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 s="19">
        <f t="shared" si="19"/>
        <v>2015</v>
      </c>
    </row>
    <row r="216" spans="1:21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>
        <f t="shared" si="16"/>
        <v>1</v>
      </c>
      <c r="Q216" s="14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 s="19">
        <f t="shared" si="19"/>
        <v>2015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>
        <f t="shared" si="16"/>
        <v>10</v>
      </c>
      <c r="Q217" s="14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 s="19">
        <f t="shared" si="19"/>
        <v>2016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>
        <f t="shared" si="16"/>
        <v>331.54</v>
      </c>
      <c r="Q218" s="14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 s="19">
        <f t="shared" si="19"/>
        <v>2015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>
        <f t="shared" si="16"/>
        <v>314.29000000000002</v>
      </c>
      <c r="Q219" s="14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 s="19">
        <f t="shared" si="19"/>
        <v>2014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>
        <f t="shared" si="16"/>
        <v>100</v>
      </c>
      <c r="Q220" s="14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 s="19">
        <f t="shared" si="19"/>
        <v>2015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>
        <f t="shared" si="16"/>
        <v>115.99</v>
      </c>
      <c r="Q221" s="14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 s="19">
        <f t="shared" si="19"/>
        <v>2016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>
        <f t="shared" si="16"/>
        <v>120</v>
      </c>
      <c r="Q222" s="14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 s="19">
        <f t="shared" si="19"/>
        <v>2015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>
        <f t="shared" si="16"/>
        <v>0</v>
      </c>
      <c r="Q223" s="14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 s="19">
        <f t="shared" si="19"/>
        <v>2015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>
        <f t="shared" si="16"/>
        <v>65</v>
      </c>
      <c r="Q224" s="14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 s="19">
        <f t="shared" si="19"/>
        <v>2015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>
        <f t="shared" si="16"/>
        <v>0</v>
      </c>
      <c r="Q225" s="14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 s="19">
        <f t="shared" si="19"/>
        <v>2016</v>
      </c>
    </row>
    <row r="226" spans="1:21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>
        <f t="shared" si="16"/>
        <v>0</v>
      </c>
      <c r="Q226" s="14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 s="19">
        <f t="shared" si="19"/>
        <v>2015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>
        <f t="shared" si="16"/>
        <v>0</v>
      </c>
      <c r="Q227" s="14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 s="19">
        <f t="shared" si="19"/>
        <v>2016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>
        <f t="shared" si="16"/>
        <v>125</v>
      </c>
      <c r="Q228" s="14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 s="19">
        <f t="shared" si="19"/>
        <v>2015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>
        <f t="shared" si="16"/>
        <v>0</v>
      </c>
      <c r="Q229" s="14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 s="19">
        <f t="shared" si="19"/>
        <v>2015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>
        <f t="shared" si="16"/>
        <v>0</v>
      </c>
      <c r="Q230" s="14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 s="19">
        <f t="shared" si="19"/>
        <v>2015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>
        <f t="shared" si="16"/>
        <v>0</v>
      </c>
      <c r="Q231" s="14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 s="19">
        <f t="shared" si="19"/>
        <v>2016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>
        <f t="shared" si="16"/>
        <v>30</v>
      </c>
      <c r="Q232" s="14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 s="19">
        <f t="shared" si="19"/>
        <v>2015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>
        <f t="shared" si="16"/>
        <v>0</v>
      </c>
      <c r="Q233" s="14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 s="19">
        <f t="shared" si="19"/>
        <v>2015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>
        <f t="shared" si="16"/>
        <v>15.71</v>
      </c>
      <c r="Q234" s="14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 s="19">
        <f t="shared" si="19"/>
        <v>2015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>
        <f t="shared" si="16"/>
        <v>0</v>
      </c>
      <c r="Q235" s="14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 s="19">
        <f t="shared" si="19"/>
        <v>2016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>
        <f t="shared" si="16"/>
        <v>80.2</v>
      </c>
      <c r="Q236" s="14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 s="19">
        <f t="shared" si="19"/>
        <v>2015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>
        <f t="shared" si="16"/>
        <v>0</v>
      </c>
      <c r="Q237" s="14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 s="19">
        <f t="shared" si="19"/>
        <v>2015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>
        <f t="shared" si="16"/>
        <v>0</v>
      </c>
      <c r="Q238" s="14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 s="19">
        <f t="shared" si="19"/>
        <v>2015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>
        <f t="shared" si="16"/>
        <v>50</v>
      </c>
      <c r="Q239" s="14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 s="19">
        <f t="shared" si="19"/>
        <v>2016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>
        <f t="shared" si="16"/>
        <v>0</v>
      </c>
      <c r="Q240" s="14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 s="19">
        <f t="shared" si="19"/>
        <v>2016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>
        <f t="shared" si="16"/>
        <v>50</v>
      </c>
      <c r="Q241" s="14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 s="19">
        <f t="shared" si="19"/>
        <v>2015</v>
      </c>
    </row>
    <row r="242" spans="1:21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>
        <f t="shared" si="16"/>
        <v>117.85</v>
      </c>
      <c r="Q242" s="14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 s="19">
        <f t="shared" si="19"/>
        <v>2013</v>
      </c>
    </row>
    <row r="243" spans="1:21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>
        <f t="shared" si="16"/>
        <v>109.04</v>
      </c>
      <c r="Q243" s="14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 s="19">
        <f t="shared" si="19"/>
        <v>2014</v>
      </c>
    </row>
    <row r="244" spans="1:21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>
        <f t="shared" si="16"/>
        <v>73.02</v>
      </c>
      <c r="Q244" s="14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 s="19">
        <f t="shared" si="19"/>
        <v>2011</v>
      </c>
    </row>
    <row r="245" spans="1:21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>
        <f t="shared" si="16"/>
        <v>78.2</v>
      </c>
      <c r="Q245" s="14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 s="19">
        <f t="shared" si="19"/>
        <v>2014</v>
      </c>
    </row>
    <row r="246" spans="1:21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>
        <f t="shared" si="16"/>
        <v>47.4</v>
      </c>
      <c r="Q246" s="14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 s="19">
        <f t="shared" si="19"/>
        <v>2010</v>
      </c>
    </row>
    <row r="247" spans="1:21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>
        <f t="shared" si="16"/>
        <v>54.02</v>
      </c>
      <c r="Q247" s="14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 s="19">
        <f t="shared" si="19"/>
        <v>2012</v>
      </c>
    </row>
    <row r="248" spans="1:21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>
        <f t="shared" si="16"/>
        <v>68.489999999999995</v>
      </c>
      <c r="Q248" s="14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 s="19">
        <f t="shared" si="19"/>
        <v>2010</v>
      </c>
    </row>
    <row r="249" spans="1:21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>
        <f t="shared" si="16"/>
        <v>108.15</v>
      </c>
      <c r="Q249" s="14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 s="19">
        <f t="shared" si="19"/>
        <v>2010</v>
      </c>
    </row>
    <row r="250" spans="1:21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>
        <f t="shared" si="16"/>
        <v>589.95000000000005</v>
      </c>
      <c r="Q250" s="14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 s="19">
        <f t="shared" si="19"/>
        <v>2011</v>
      </c>
    </row>
    <row r="251" spans="1:21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>
        <f t="shared" si="16"/>
        <v>48.05</v>
      </c>
      <c r="Q251" s="14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 s="19">
        <f t="shared" si="19"/>
        <v>2010</v>
      </c>
    </row>
    <row r="252" spans="1:21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>
        <f t="shared" si="16"/>
        <v>72.48</v>
      </c>
      <c r="Q252" s="14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 s="19">
        <f t="shared" si="19"/>
        <v>2013</v>
      </c>
    </row>
    <row r="253" spans="1:21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>
        <f t="shared" si="16"/>
        <v>57.08</v>
      </c>
      <c r="Q253" s="14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 s="19">
        <f t="shared" si="19"/>
        <v>2012</v>
      </c>
    </row>
    <row r="254" spans="1:21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>
        <f t="shared" si="16"/>
        <v>85.44</v>
      </c>
      <c r="Q254" s="14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 s="19">
        <f t="shared" si="19"/>
        <v>2010</v>
      </c>
    </row>
    <row r="255" spans="1:21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>
        <f t="shared" si="16"/>
        <v>215.86</v>
      </c>
      <c r="Q255" s="14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 s="19">
        <f t="shared" si="19"/>
        <v>2012</v>
      </c>
    </row>
    <row r="256" spans="1:21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>
        <f t="shared" si="16"/>
        <v>89.39</v>
      </c>
      <c r="Q256" s="14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 s="19">
        <f t="shared" si="19"/>
        <v>2015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>
        <f t="shared" si="16"/>
        <v>45.42</v>
      </c>
      <c r="Q257" s="14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 s="19">
        <f t="shared" si="19"/>
        <v>2011</v>
      </c>
    </row>
    <row r="258" spans="1:21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0">ROUND(E258/D258*100,0)</f>
        <v>139</v>
      </c>
      <c r="P258">
        <f t="shared" si="16"/>
        <v>65.760000000000005</v>
      </c>
      <c r="Q258" s="14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 s="19">
        <f t="shared" si="19"/>
        <v>2013</v>
      </c>
    </row>
    <row r="259" spans="1:21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0"/>
        <v>107</v>
      </c>
      <c r="P259">
        <f t="shared" ref="P259:P322" si="21">IFERROR(ROUND(E259/L259,2),0)</f>
        <v>66.7</v>
      </c>
      <c r="Q259" s="14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 s="19">
        <f t="shared" ref="U259:U322" si="24">YEAR(S259)</f>
        <v>2016</v>
      </c>
    </row>
    <row r="260" spans="1:21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>
        <f t="shared" si="21"/>
        <v>83.35</v>
      </c>
      <c r="Q260" s="14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 s="19">
        <f t="shared" si="24"/>
        <v>2011</v>
      </c>
    </row>
    <row r="261" spans="1:21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>
        <f t="shared" si="21"/>
        <v>105.05</v>
      </c>
      <c r="Q261" s="14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 s="19">
        <f t="shared" si="24"/>
        <v>2015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>
        <f t="shared" si="21"/>
        <v>120.91</v>
      </c>
      <c r="Q262" s="14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 s="19">
        <f t="shared" si="24"/>
        <v>2010</v>
      </c>
    </row>
    <row r="263" spans="1:21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>
        <f t="shared" si="21"/>
        <v>97.64</v>
      </c>
      <c r="Q263" s="14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 s="19">
        <f t="shared" si="24"/>
        <v>2012</v>
      </c>
    </row>
    <row r="264" spans="1:21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>
        <f t="shared" si="21"/>
        <v>41.38</v>
      </c>
      <c r="Q264" s="14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 s="19">
        <f t="shared" si="24"/>
        <v>2011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>
        <f t="shared" si="21"/>
        <v>30.65</v>
      </c>
      <c r="Q265" s="14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 s="19">
        <f t="shared" si="24"/>
        <v>2012</v>
      </c>
    </row>
    <row r="266" spans="1:21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>
        <f t="shared" si="21"/>
        <v>64.95</v>
      </c>
      <c r="Q266" s="14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 s="19">
        <f t="shared" si="24"/>
        <v>2012</v>
      </c>
    </row>
    <row r="267" spans="1:21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>
        <f t="shared" si="21"/>
        <v>95.78</v>
      </c>
      <c r="Q267" s="14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 s="19">
        <f t="shared" si="24"/>
        <v>2010</v>
      </c>
    </row>
    <row r="268" spans="1:21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>
        <f t="shared" si="21"/>
        <v>40.42</v>
      </c>
      <c r="Q268" s="14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 s="19">
        <f t="shared" si="24"/>
        <v>2010</v>
      </c>
    </row>
    <row r="269" spans="1:21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>
        <f t="shared" si="21"/>
        <v>78.58</v>
      </c>
      <c r="Q269" s="14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 s="19">
        <f t="shared" si="24"/>
        <v>2014</v>
      </c>
    </row>
    <row r="270" spans="1:21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>
        <f t="shared" si="21"/>
        <v>50.18</v>
      </c>
      <c r="Q270" s="14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 s="19">
        <f t="shared" si="24"/>
        <v>2011</v>
      </c>
    </row>
    <row r="271" spans="1:21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>
        <f t="shared" si="21"/>
        <v>92.25</v>
      </c>
      <c r="Q271" s="14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 s="19">
        <f t="shared" si="24"/>
        <v>2017</v>
      </c>
    </row>
    <row r="272" spans="1:21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>
        <f t="shared" si="21"/>
        <v>57.54</v>
      </c>
      <c r="Q272" s="14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 s="19">
        <f t="shared" si="24"/>
        <v>2011</v>
      </c>
    </row>
    <row r="273" spans="1:21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>
        <f t="shared" si="21"/>
        <v>109.42</v>
      </c>
      <c r="Q273" s="14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 s="19">
        <f t="shared" si="24"/>
        <v>2013</v>
      </c>
    </row>
    <row r="274" spans="1:21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>
        <f t="shared" si="21"/>
        <v>81.89</v>
      </c>
      <c r="Q274" s="14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 s="19">
        <f t="shared" si="24"/>
        <v>2010</v>
      </c>
    </row>
    <row r="275" spans="1:21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>
        <f t="shared" si="21"/>
        <v>45.67</v>
      </c>
      <c r="Q275" s="14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 s="19">
        <f t="shared" si="24"/>
        <v>2011</v>
      </c>
    </row>
    <row r="276" spans="1:21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>
        <f t="shared" si="21"/>
        <v>55.22</v>
      </c>
      <c r="Q276" s="14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 s="19">
        <f t="shared" si="24"/>
        <v>2012</v>
      </c>
    </row>
    <row r="277" spans="1:21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>
        <f t="shared" si="21"/>
        <v>65.3</v>
      </c>
      <c r="Q277" s="14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 s="19">
        <f t="shared" si="24"/>
        <v>2012</v>
      </c>
    </row>
    <row r="278" spans="1:21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>
        <f t="shared" si="21"/>
        <v>95.23</v>
      </c>
      <c r="Q278" s="14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 s="19">
        <f t="shared" si="24"/>
        <v>2012</v>
      </c>
    </row>
    <row r="279" spans="1:21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>
        <f t="shared" si="21"/>
        <v>75.44</v>
      </c>
      <c r="Q279" s="14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 s="19">
        <f t="shared" si="24"/>
        <v>2015</v>
      </c>
    </row>
    <row r="280" spans="1:21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>
        <f t="shared" si="21"/>
        <v>97.82</v>
      </c>
      <c r="Q280" s="14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 s="19">
        <f t="shared" si="24"/>
        <v>2012</v>
      </c>
    </row>
    <row r="281" spans="1:21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>
        <f t="shared" si="21"/>
        <v>87.69</v>
      </c>
      <c r="Q281" s="14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 s="19">
        <f t="shared" si="24"/>
        <v>2017</v>
      </c>
    </row>
    <row r="282" spans="1:21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>
        <f t="shared" si="21"/>
        <v>54.75</v>
      </c>
      <c r="Q282" s="14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 s="19">
        <f t="shared" si="24"/>
        <v>2014</v>
      </c>
    </row>
    <row r="283" spans="1:21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>
        <f t="shared" si="21"/>
        <v>83.95</v>
      </c>
      <c r="Q283" s="14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 s="19">
        <f t="shared" si="24"/>
        <v>2009</v>
      </c>
    </row>
    <row r="284" spans="1:21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>
        <f t="shared" si="21"/>
        <v>254.39</v>
      </c>
      <c r="Q284" s="14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 s="19">
        <f t="shared" si="24"/>
        <v>2010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>
        <f t="shared" si="21"/>
        <v>101.83</v>
      </c>
      <c r="Q285" s="14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 s="19">
        <f t="shared" si="24"/>
        <v>2011</v>
      </c>
    </row>
    <row r="286" spans="1:21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>
        <f t="shared" si="21"/>
        <v>55.07</v>
      </c>
      <c r="Q286" s="14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 s="19">
        <f t="shared" si="24"/>
        <v>2011</v>
      </c>
    </row>
    <row r="287" spans="1:21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>
        <f t="shared" si="21"/>
        <v>56.9</v>
      </c>
      <c r="Q287" s="14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 s="19">
        <f t="shared" si="24"/>
        <v>2013</v>
      </c>
    </row>
    <row r="288" spans="1:21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>
        <f t="shared" si="21"/>
        <v>121.28</v>
      </c>
      <c r="Q288" s="14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 s="19">
        <f t="shared" si="24"/>
        <v>2013</v>
      </c>
    </row>
    <row r="289" spans="1:21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>
        <f t="shared" si="21"/>
        <v>91.19</v>
      </c>
      <c r="Q289" s="14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 s="19">
        <f t="shared" si="24"/>
        <v>2012</v>
      </c>
    </row>
    <row r="290" spans="1:21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>
        <f t="shared" si="21"/>
        <v>115.45</v>
      </c>
      <c r="Q290" s="14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 s="19">
        <f t="shared" si="24"/>
        <v>2012</v>
      </c>
    </row>
    <row r="291" spans="1:21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>
        <f t="shared" si="21"/>
        <v>67.77</v>
      </c>
      <c r="Q291" s="14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 s="19">
        <f t="shared" si="24"/>
        <v>2013</v>
      </c>
    </row>
    <row r="292" spans="1:21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>
        <f t="shared" si="21"/>
        <v>28.58</v>
      </c>
      <c r="Q292" s="14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 s="19">
        <f t="shared" si="24"/>
        <v>2010</v>
      </c>
    </row>
    <row r="293" spans="1:21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>
        <f t="shared" si="21"/>
        <v>46.88</v>
      </c>
      <c r="Q293" s="14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 s="19">
        <f t="shared" si="24"/>
        <v>2013</v>
      </c>
    </row>
    <row r="294" spans="1:21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>
        <f t="shared" si="21"/>
        <v>154.41999999999999</v>
      </c>
      <c r="Q294" s="14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 s="19">
        <f t="shared" si="24"/>
        <v>2011</v>
      </c>
    </row>
    <row r="295" spans="1:21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>
        <f t="shared" si="21"/>
        <v>201.22</v>
      </c>
      <c r="Q295" s="14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 s="19">
        <f t="shared" si="24"/>
        <v>2014</v>
      </c>
    </row>
    <row r="296" spans="1:21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>
        <f t="shared" si="21"/>
        <v>100</v>
      </c>
      <c r="Q296" s="14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 s="19">
        <f t="shared" si="24"/>
        <v>2010</v>
      </c>
    </row>
    <row r="297" spans="1:21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>
        <f t="shared" si="21"/>
        <v>100.08</v>
      </c>
      <c r="Q297" s="14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 s="19">
        <f t="shared" si="24"/>
        <v>2013</v>
      </c>
    </row>
    <row r="298" spans="1:21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>
        <f t="shared" si="21"/>
        <v>230.09</v>
      </c>
      <c r="Q298" s="14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 s="19">
        <f t="shared" si="24"/>
        <v>2012</v>
      </c>
    </row>
    <row r="299" spans="1:21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>
        <f t="shared" si="21"/>
        <v>141.75</v>
      </c>
      <c r="Q299" s="14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 s="19">
        <f t="shared" si="24"/>
        <v>2015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>
        <f t="shared" si="21"/>
        <v>56.34</v>
      </c>
      <c r="Q300" s="14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 s="19">
        <f t="shared" si="24"/>
        <v>2014</v>
      </c>
    </row>
    <row r="301" spans="1:21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>
        <f t="shared" si="21"/>
        <v>73.34</v>
      </c>
      <c r="Q301" s="14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 s="19">
        <f t="shared" si="24"/>
        <v>2010</v>
      </c>
    </row>
    <row r="302" spans="1:21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>
        <f t="shared" si="21"/>
        <v>85.34</v>
      </c>
      <c r="Q302" s="14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 s="19">
        <f t="shared" si="24"/>
        <v>2011</v>
      </c>
    </row>
    <row r="303" spans="1:21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>
        <f t="shared" si="21"/>
        <v>61.5</v>
      </c>
      <c r="Q303" s="14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 s="19">
        <f t="shared" si="24"/>
        <v>2013</v>
      </c>
    </row>
    <row r="304" spans="1:21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>
        <f t="shared" si="21"/>
        <v>93.02</v>
      </c>
      <c r="Q304" s="14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 s="19">
        <f t="shared" si="24"/>
        <v>2012</v>
      </c>
    </row>
    <row r="305" spans="1:21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>
        <f t="shared" si="21"/>
        <v>50.29</v>
      </c>
      <c r="Q305" s="14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 s="19">
        <f t="shared" si="24"/>
        <v>2012</v>
      </c>
    </row>
    <row r="306" spans="1:21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>
        <f t="shared" si="21"/>
        <v>106.43</v>
      </c>
      <c r="Q306" s="14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 s="19">
        <f t="shared" si="24"/>
        <v>2012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>
        <f t="shared" si="21"/>
        <v>51.72</v>
      </c>
      <c r="Q307" s="14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 s="19">
        <f t="shared" si="24"/>
        <v>2012</v>
      </c>
    </row>
    <row r="308" spans="1:21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>
        <f t="shared" si="21"/>
        <v>36.61</v>
      </c>
      <c r="Q308" s="14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 s="19">
        <f t="shared" si="24"/>
        <v>2013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>
        <f t="shared" si="21"/>
        <v>42.52</v>
      </c>
      <c r="Q309" s="14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 s="19">
        <f t="shared" si="24"/>
        <v>2013</v>
      </c>
    </row>
    <row r="310" spans="1:21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>
        <f t="shared" si="21"/>
        <v>62.71</v>
      </c>
      <c r="Q310" s="14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 s="19">
        <f t="shared" si="24"/>
        <v>2011</v>
      </c>
    </row>
    <row r="311" spans="1:21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>
        <f t="shared" si="21"/>
        <v>89.96</v>
      </c>
      <c r="Q311" s="14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 s="19">
        <f t="shared" si="24"/>
        <v>2012</v>
      </c>
    </row>
    <row r="312" spans="1:21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>
        <f t="shared" si="21"/>
        <v>28.92</v>
      </c>
      <c r="Q312" s="14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 s="19">
        <f t="shared" si="24"/>
        <v>2011</v>
      </c>
    </row>
    <row r="313" spans="1:21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>
        <f t="shared" si="21"/>
        <v>138.80000000000001</v>
      </c>
      <c r="Q313" s="14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 s="19">
        <f t="shared" si="24"/>
        <v>2011</v>
      </c>
    </row>
    <row r="314" spans="1:21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>
        <f t="shared" si="21"/>
        <v>61.3</v>
      </c>
      <c r="Q314" s="14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 s="19">
        <f t="shared" si="24"/>
        <v>2013</v>
      </c>
    </row>
    <row r="315" spans="1:21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>
        <f t="shared" si="21"/>
        <v>80.2</v>
      </c>
      <c r="Q315" s="14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 s="19">
        <f t="shared" si="24"/>
        <v>2010</v>
      </c>
    </row>
    <row r="316" spans="1:21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>
        <f t="shared" si="21"/>
        <v>32.1</v>
      </c>
      <c r="Q316" s="14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 s="19">
        <f t="shared" si="24"/>
        <v>2013</v>
      </c>
    </row>
    <row r="317" spans="1:21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>
        <f t="shared" si="21"/>
        <v>200.89</v>
      </c>
      <c r="Q317" s="14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 s="19">
        <f t="shared" si="24"/>
        <v>2012</v>
      </c>
    </row>
    <row r="318" spans="1:21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>
        <f t="shared" si="21"/>
        <v>108.01</v>
      </c>
      <c r="Q318" s="14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 s="19">
        <f t="shared" si="24"/>
        <v>2014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>
        <f t="shared" si="21"/>
        <v>95.7</v>
      </c>
      <c r="Q319" s="14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 s="19">
        <f t="shared" si="24"/>
        <v>2013</v>
      </c>
    </row>
    <row r="320" spans="1:21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>
        <f t="shared" si="21"/>
        <v>49.88</v>
      </c>
      <c r="Q320" s="14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 s="19">
        <f t="shared" si="24"/>
        <v>2013</v>
      </c>
    </row>
    <row r="321" spans="1:21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>
        <f t="shared" si="21"/>
        <v>110.47</v>
      </c>
      <c r="Q321" s="14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 s="19">
        <f t="shared" si="24"/>
        <v>2009</v>
      </c>
    </row>
    <row r="322" spans="1:21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5">ROUND(E322/D322*100,0)</f>
        <v>107</v>
      </c>
      <c r="P322">
        <f t="shared" si="21"/>
        <v>134.91</v>
      </c>
      <c r="Q322" s="14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 s="19">
        <f t="shared" si="24"/>
        <v>2015</v>
      </c>
    </row>
    <row r="323" spans="1:21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5"/>
        <v>103</v>
      </c>
      <c r="P323">
        <f t="shared" ref="P323:P386" si="26">IFERROR(ROUND(E323/L323,2),0)</f>
        <v>106.62</v>
      </c>
      <c r="Q323" s="14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 s="19">
        <f t="shared" ref="U323:U386" si="29">YEAR(S323)</f>
        <v>2016</v>
      </c>
    </row>
    <row r="324" spans="1:21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>
        <f t="shared" si="26"/>
        <v>145.04</v>
      </c>
      <c r="Q324" s="14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 s="19">
        <f t="shared" si="29"/>
        <v>2016</v>
      </c>
    </row>
    <row r="325" spans="1:21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>
        <f t="shared" si="26"/>
        <v>114.59</v>
      </c>
      <c r="Q325" s="14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 s="19">
        <f t="shared" si="29"/>
        <v>2016</v>
      </c>
    </row>
    <row r="326" spans="1:21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>
        <f t="shared" si="26"/>
        <v>105.32</v>
      </c>
      <c r="Q326" s="14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 s="19">
        <f t="shared" si="29"/>
        <v>2015</v>
      </c>
    </row>
    <row r="327" spans="1:21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>
        <f t="shared" si="26"/>
        <v>70.92</v>
      </c>
      <c r="Q327" s="14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 s="19">
        <f t="shared" si="29"/>
        <v>2016</v>
      </c>
    </row>
    <row r="328" spans="1:21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>
        <f t="shared" si="26"/>
        <v>147.16999999999999</v>
      </c>
      <c r="Q328" s="14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 s="19">
        <f t="shared" si="29"/>
        <v>2017</v>
      </c>
    </row>
    <row r="329" spans="1:21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>
        <f t="shared" si="26"/>
        <v>160.47</v>
      </c>
      <c r="Q329" s="14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 s="19">
        <f t="shared" si="29"/>
        <v>2015</v>
      </c>
    </row>
    <row r="330" spans="1:21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>
        <f t="shared" si="26"/>
        <v>156.05000000000001</v>
      </c>
      <c r="Q330" s="14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 s="19">
        <f t="shared" si="29"/>
        <v>2015</v>
      </c>
    </row>
    <row r="331" spans="1:21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>
        <f t="shared" si="26"/>
        <v>63.17</v>
      </c>
      <c r="Q331" s="14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 s="19">
        <f t="shared" si="29"/>
        <v>2015</v>
      </c>
    </row>
    <row r="332" spans="1:21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>
        <f t="shared" si="26"/>
        <v>104.82</v>
      </c>
      <c r="Q332" s="14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 s="19">
        <f t="shared" si="29"/>
        <v>2013</v>
      </c>
    </row>
    <row r="333" spans="1:21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>
        <f t="shared" si="26"/>
        <v>97.36</v>
      </c>
      <c r="Q333" s="14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 s="19">
        <f t="shared" si="29"/>
        <v>2016</v>
      </c>
    </row>
    <row r="334" spans="1:21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>
        <f t="shared" si="26"/>
        <v>203.63</v>
      </c>
      <c r="Q334" s="14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 s="19">
        <f t="shared" si="29"/>
        <v>2015</v>
      </c>
    </row>
    <row r="335" spans="1:21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>
        <f t="shared" si="26"/>
        <v>188.31</v>
      </c>
      <c r="Q335" s="14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 s="19">
        <f t="shared" si="29"/>
        <v>2016</v>
      </c>
    </row>
    <row r="336" spans="1:21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>
        <f t="shared" si="26"/>
        <v>146.65</v>
      </c>
      <c r="Q336" s="14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 s="19">
        <f t="shared" si="29"/>
        <v>2015</v>
      </c>
    </row>
    <row r="337" spans="1:21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>
        <f t="shared" si="26"/>
        <v>109.19</v>
      </c>
      <c r="Q337" s="14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 s="19">
        <f t="shared" si="29"/>
        <v>2015</v>
      </c>
    </row>
    <row r="338" spans="1:21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>
        <f t="shared" si="26"/>
        <v>59.25</v>
      </c>
      <c r="Q338" s="14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 s="19">
        <f t="shared" si="29"/>
        <v>2015</v>
      </c>
    </row>
    <row r="339" spans="1:21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>
        <f t="shared" si="26"/>
        <v>97.9</v>
      </c>
      <c r="Q339" s="14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 s="19">
        <f t="shared" si="29"/>
        <v>2015</v>
      </c>
    </row>
    <row r="340" spans="1:21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>
        <f t="shared" si="26"/>
        <v>70</v>
      </c>
      <c r="Q340" s="14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 s="19">
        <f t="shared" si="29"/>
        <v>2016</v>
      </c>
    </row>
    <row r="341" spans="1:21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>
        <f t="shared" si="26"/>
        <v>72.87</v>
      </c>
      <c r="Q341" s="14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 s="19">
        <f t="shared" si="29"/>
        <v>2015</v>
      </c>
    </row>
    <row r="342" spans="1:21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>
        <f t="shared" si="26"/>
        <v>146.35</v>
      </c>
      <c r="Q342" s="14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 s="19">
        <f t="shared" si="29"/>
        <v>2017</v>
      </c>
    </row>
    <row r="343" spans="1:21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>
        <f t="shared" si="26"/>
        <v>67.91</v>
      </c>
      <c r="Q343" s="14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 s="19">
        <f t="shared" si="29"/>
        <v>2014</v>
      </c>
    </row>
    <row r="344" spans="1:21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>
        <f t="shared" si="26"/>
        <v>169.85</v>
      </c>
      <c r="Q344" s="14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 s="19">
        <f t="shared" si="29"/>
        <v>2016</v>
      </c>
    </row>
    <row r="345" spans="1:21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>
        <f t="shared" si="26"/>
        <v>58.41</v>
      </c>
      <c r="Q345" s="14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 s="19">
        <f t="shared" si="29"/>
        <v>2014</v>
      </c>
    </row>
    <row r="346" spans="1:21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>
        <f t="shared" si="26"/>
        <v>119.99</v>
      </c>
      <c r="Q346" s="14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 s="19">
        <f t="shared" si="29"/>
        <v>2015</v>
      </c>
    </row>
    <row r="347" spans="1:21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>
        <f t="shared" si="26"/>
        <v>99.86</v>
      </c>
      <c r="Q347" s="14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 s="19">
        <f t="shared" si="29"/>
        <v>2015</v>
      </c>
    </row>
    <row r="348" spans="1:21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>
        <f t="shared" si="26"/>
        <v>90.58</v>
      </c>
      <c r="Q348" s="14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 s="19">
        <f t="shared" si="29"/>
        <v>2015</v>
      </c>
    </row>
    <row r="349" spans="1:21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>
        <f t="shared" si="26"/>
        <v>117.77</v>
      </c>
      <c r="Q349" s="14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 s="19">
        <f t="shared" si="29"/>
        <v>2015</v>
      </c>
    </row>
    <row r="350" spans="1:21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>
        <f t="shared" si="26"/>
        <v>86.55</v>
      </c>
      <c r="Q350" s="14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 s="19">
        <f t="shared" si="29"/>
        <v>2015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>
        <f t="shared" si="26"/>
        <v>71.900000000000006</v>
      </c>
      <c r="Q351" s="14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 s="19">
        <f t="shared" si="29"/>
        <v>2017</v>
      </c>
    </row>
    <row r="352" spans="1:21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>
        <f t="shared" si="26"/>
        <v>129.82</v>
      </c>
      <c r="Q352" s="14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 s="19">
        <f t="shared" si="29"/>
        <v>2016</v>
      </c>
    </row>
    <row r="353" spans="1:21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>
        <f t="shared" si="26"/>
        <v>44.91</v>
      </c>
      <c r="Q353" s="14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 s="19">
        <f t="shared" si="29"/>
        <v>2016</v>
      </c>
    </row>
    <row r="354" spans="1:21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>
        <f t="shared" si="26"/>
        <v>40.76</v>
      </c>
      <c r="Q354" s="14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 s="19">
        <f t="shared" si="29"/>
        <v>2014</v>
      </c>
    </row>
    <row r="355" spans="1:21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>
        <f t="shared" si="26"/>
        <v>103.52</v>
      </c>
      <c r="Q355" s="14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 s="19">
        <f t="shared" si="29"/>
        <v>2015</v>
      </c>
    </row>
    <row r="356" spans="1:21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>
        <f t="shared" si="26"/>
        <v>125.45</v>
      </c>
      <c r="Q356" s="14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 s="19">
        <f t="shared" si="29"/>
        <v>2016</v>
      </c>
    </row>
    <row r="357" spans="1:21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>
        <f t="shared" si="26"/>
        <v>246.61</v>
      </c>
      <c r="Q357" s="14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 s="19">
        <f t="shared" si="29"/>
        <v>2014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>
        <f t="shared" si="26"/>
        <v>79.400000000000006</v>
      </c>
      <c r="Q358" s="14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 s="19">
        <f t="shared" si="29"/>
        <v>2016</v>
      </c>
    </row>
    <row r="359" spans="1:21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>
        <f t="shared" si="26"/>
        <v>86.14</v>
      </c>
      <c r="Q359" s="14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 s="19">
        <f t="shared" si="29"/>
        <v>2015</v>
      </c>
    </row>
    <row r="360" spans="1:21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>
        <f t="shared" si="26"/>
        <v>193.05</v>
      </c>
      <c r="Q360" s="14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 s="19">
        <f t="shared" si="29"/>
        <v>2016</v>
      </c>
    </row>
    <row r="361" spans="1:21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>
        <f t="shared" si="26"/>
        <v>84.02</v>
      </c>
      <c r="Q361" s="14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 s="19">
        <f t="shared" si="29"/>
        <v>2014</v>
      </c>
    </row>
    <row r="362" spans="1:21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>
        <f t="shared" si="26"/>
        <v>139.83000000000001</v>
      </c>
      <c r="Q362" s="14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 s="19">
        <f t="shared" si="29"/>
        <v>2015</v>
      </c>
    </row>
    <row r="363" spans="1:21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>
        <f t="shared" si="26"/>
        <v>109.82</v>
      </c>
      <c r="Q363" s="14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 s="19">
        <f t="shared" si="29"/>
        <v>2014</v>
      </c>
    </row>
    <row r="364" spans="1:21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>
        <f t="shared" si="26"/>
        <v>139.53</v>
      </c>
      <c r="Q364" s="14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 s="19">
        <f t="shared" si="29"/>
        <v>2014</v>
      </c>
    </row>
    <row r="365" spans="1:21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>
        <f t="shared" si="26"/>
        <v>347.85</v>
      </c>
      <c r="Q365" s="14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 s="19">
        <f t="shared" si="29"/>
        <v>2010</v>
      </c>
    </row>
    <row r="366" spans="1:21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>
        <f t="shared" si="26"/>
        <v>68.239999999999995</v>
      </c>
      <c r="Q366" s="14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 s="19">
        <f t="shared" si="29"/>
        <v>2014</v>
      </c>
    </row>
    <row r="367" spans="1:21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>
        <f t="shared" si="26"/>
        <v>239.94</v>
      </c>
      <c r="Q367" s="14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 s="19">
        <f t="shared" si="29"/>
        <v>2014</v>
      </c>
    </row>
    <row r="368" spans="1:21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>
        <f t="shared" si="26"/>
        <v>287.31</v>
      </c>
      <c r="Q368" s="14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 s="19">
        <f t="shared" si="29"/>
        <v>2012</v>
      </c>
    </row>
    <row r="369" spans="1:21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>
        <f t="shared" si="26"/>
        <v>86.85</v>
      </c>
      <c r="Q369" s="14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 s="19">
        <f t="shared" si="29"/>
        <v>2013</v>
      </c>
    </row>
    <row r="370" spans="1:21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>
        <f t="shared" si="26"/>
        <v>81.849999999999994</v>
      </c>
      <c r="Q370" s="14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 s="19">
        <f t="shared" si="29"/>
        <v>2015</v>
      </c>
    </row>
    <row r="371" spans="1:21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>
        <f t="shared" si="26"/>
        <v>42.87</v>
      </c>
      <c r="Q371" s="14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 s="19">
        <f t="shared" si="29"/>
        <v>2011</v>
      </c>
    </row>
    <row r="372" spans="1:21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>
        <f t="shared" si="26"/>
        <v>709.42</v>
      </c>
      <c r="Q372" s="14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 s="19">
        <f t="shared" si="29"/>
        <v>2016</v>
      </c>
    </row>
    <row r="373" spans="1:21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>
        <f t="shared" si="26"/>
        <v>161.26</v>
      </c>
      <c r="Q373" s="14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 s="19">
        <f t="shared" si="29"/>
        <v>2012</v>
      </c>
    </row>
    <row r="374" spans="1:21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>
        <f t="shared" si="26"/>
        <v>41.78</v>
      </c>
      <c r="Q374" s="14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 s="19">
        <f t="shared" si="29"/>
        <v>2016</v>
      </c>
    </row>
    <row r="375" spans="1:21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>
        <f t="shared" si="26"/>
        <v>89.89</v>
      </c>
      <c r="Q375" s="14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 s="19">
        <f t="shared" si="29"/>
        <v>2012</v>
      </c>
    </row>
    <row r="376" spans="1:21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>
        <f t="shared" si="26"/>
        <v>45.05</v>
      </c>
      <c r="Q376" s="14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 s="19">
        <f t="shared" si="29"/>
        <v>2011</v>
      </c>
    </row>
    <row r="377" spans="1:21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>
        <f t="shared" si="26"/>
        <v>42.86</v>
      </c>
      <c r="Q377" s="14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 s="19">
        <f t="shared" si="29"/>
        <v>2014</v>
      </c>
    </row>
    <row r="378" spans="1:21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>
        <f t="shared" si="26"/>
        <v>54.08</v>
      </c>
      <c r="Q378" s="14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 s="19">
        <f t="shared" si="29"/>
        <v>2016</v>
      </c>
    </row>
    <row r="379" spans="1:21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>
        <f t="shared" si="26"/>
        <v>103.22</v>
      </c>
      <c r="Q379" s="14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 s="19">
        <f t="shared" si="29"/>
        <v>2015</v>
      </c>
    </row>
    <row r="380" spans="1:21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>
        <f t="shared" si="26"/>
        <v>40.4</v>
      </c>
      <c r="Q380" s="14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 s="19">
        <f t="shared" si="29"/>
        <v>2016</v>
      </c>
    </row>
    <row r="381" spans="1:21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>
        <f t="shared" si="26"/>
        <v>116.86</v>
      </c>
      <c r="Q381" s="14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 s="19">
        <f t="shared" si="29"/>
        <v>2012</v>
      </c>
    </row>
    <row r="382" spans="1:21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>
        <f t="shared" si="26"/>
        <v>115.51</v>
      </c>
      <c r="Q382" s="14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 s="19">
        <f t="shared" si="29"/>
        <v>2015</v>
      </c>
    </row>
    <row r="383" spans="1:21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>
        <f t="shared" si="26"/>
        <v>104.31</v>
      </c>
      <c r="Q383" s="14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 s="19">
        <f t="shared" si="29"/>
        <v>2012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>
        <f t="shared" si="26"/>
        <v>69.77</v>
      </c>
      <c r="Q384" s="14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 s="19">
        <f t="shared" si="29"/>
        <v>2012</v>
      </c>
    </row>
    <row r="385" spans="1:21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>
        <f t="shared" si="26"/>
        <v>43.02</v>
      </c>
      <c r="Q385" s="14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 s="19">
        <f t="shared" si="29"/>
        <v>2014</v>
      </c>
    </row>
    <row r="386" spans="1:21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0">ROUND(E386/D386*100,0)</f>
        <v>112</v>
      </c>
      <c r="P386">
        <f t="shared" si="26"/>
        <v>58.54</v>
      </c>
      <c r="Q386" s="14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 s="19">
        <f t="shared" si="29"/>
        <v>2014</v>
      </c>
    </row>
    <row r="387" spans="1:21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0"/>
        <v>106</v>
      </c>
      <c r="P387">
        <f t="shared" ref="P387:P450" si="31">IFERROR(ROUND(E387/L387,2),0)</f>
        <v>111.8</v>
      </c>
      <c r="Q387" s="14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 s="19">
        <f t="shared" ref="U387:U450" si="34">YEAR(S387)</f>
        <v>2014</v>
      </c>
    </row>
    <row r="388" spans="1:21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>
        <f t="shared" si="31"/>
        <v>46.23</v>
      </c>
      <c r="Q388" s="14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 s="19">
        <f t="shared" si="34"/>
        <v>2015</v>
      </c>
    </row>
    <row r="389" spans="1:21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>
        <f t="shared" si="31"/>
        <v>144.69</v>
      </c>
      <c r="Q389" s="14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 s="19">
        <f t="shared" si="34"/>
        <v>2015</v>
      </c>
    </row>
    <row r="390" spans="1:21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>
        <f t="shared" si="31"/>
        <v>88.85</v>
      </c>
      <c r="Q390" s="14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 s="19">
        <f t="shared" si="34"/>
        <v>2016</v>
      </c>
    </row>
    <row r="391" spans="1:21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>
        <f t="shared" si="31"/>
        <v>81.75</v>
      </c>
      <c r="Q391" s="14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 s="19">
        <f t="shared" si="34"/>
        <v>2014</v>
      </c>
    </row>
    <row r="392" spans="1:21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>
        <f t="shared" si="31"/>
        <v>71.430000000000007</v>
      </c>
      <c r="Q392" s="14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 s="19">
        <f t="shared" si="34"/>
        <v>2015</v>
      </c>
    </row>
    <row r="393" spans="1:21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>
        <f t="shared" si="31"/>
        <v>104.26</v>
      </c>
      <c r="Q393" s="14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 s="19">
        <f t="shared" si="34"/>
        <v>2011</v>
      </c>
    </row>
    <row r="394" spans="1:21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>
        <f t="shared" si="31"/>
        <v>90.62</v>
      </c>
      <c r="Q394" s="14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 s="19">
        <f t="shared" si="34"/>
        <v>2011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>
        <f t="shared" si="31"/>
        <v>157.33000000000001</v>
      </c>
      <c r="Q395" s="14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 s="19">
        <f t="shared" si="34"/>
        <v>2013</v>
      </c>
    </row>
    <row r="396" spans="1:21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>
        <f t="shared" si="31"/>
        <v>105.18</v>
      </c>
      <c r="Q396" s="14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 s="19">
        <f t="shared" si="34"/>
        <v>2016</v>
      </c>
    </row>
    <row r="397" spans="1:21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>
        <f t="shared" si="31"/>
        <v>58.72</v>
      </c>
      <c r="Q397" s="14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 s="19">
        <f t="shared" si="34"/>
        <v>2012</v>
      </c>
    </row>
    <row r="398" spans="1:21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>
        <f t="shared" si="31"/>
        <v>81.63</v>
      </c>
      <c r="Q398" s="14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 s="19">
        <f t="shared" si="34"/>
        <v>2012</v>
      </c>
    </row>
    <row r="399" spans="1:21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>
        <f t="shared" si="31"/>
        <v>56.46</v>
      </c>
      <c r="Q399" s="14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 s="19">
        <f t="shared" si="34"/>
        <v>2010</v>
      </c>
    </row>
    <row r="400" spans="1:21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>
        <f t="shared" si="31"/>
        <v>140.1</v>
      </c>
      <c r="Q400" s="14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 s="19">
        <f t="shared" si="34"/>
        <v>2015</v>
      </c>
    </row>
    <row r="401" spans="1:21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>
        <f t="shared" si="31"/>
        <v>224.85</v>
      </c>
      <c r="Q401" s="14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 s="19">
        <f t="shared" si="34"/>
        <v>2016</v>
      </c>
    </row>
    <row r="402" spans="1:21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>
        <f t="shared" si="31"/>
        <v>181.13</v>
      </c>
      <c r="Q402" s="14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 s="19">
        <f t="shared" si="34"/>
        <v>2014</v>
      </c>
    </row>
    <row r="403" spans="1:21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>
        <f t="shared" si="31"/>
        <v>711.04</v>
      </c>
      <c r="Q403" s="14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 s="19">
        <f t="shared" si="34"/>
        <v>2011</v>
      </c>
    </row>
    <row r="404" spans="1:21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>
        <f t="shared" si="31"/>
        <v>65.88</v>
      </c>
      <c r="Q404" s="14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 s="19">
        <f t="shared" si="34"/>
        <v>2015</v>
      </c>
    </row>
    <row r="405" spans="1:21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>
        <f t="shared" si="31"/>
        <v>75.19</v>
      </c>
      <c r="Q405" s="14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 s="19">
        <f t="shared" si="34"/>
        <v>2011</v>
      </c>
    </row>
    <row r="406" spans="1:21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>
        <f t="shared" si="31"/>
        <v>133.13999999999999</v>
      </c>
      <c r="Q406" s="14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 s="19">
        <f t="shared" si="34"/>
        <v>2014</v>
      </c>
    </row>
    <row r="407" spans="1:21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>
        <f t="shared" si="31"/>
        <v>55.2</v>
      </c>
      <c r="Q407" s="14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 s="19">
        <f t="shared" si="34"/>
        <v>2014</v>
      </c>
    </row>
    <row r="408" spans="1:21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>
        <f t="shared" si="31"/>
        <v>86.16</v>
      </c>
      <c r="Q408" s="14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 s="19">
        <f t="shared" si="34"/>
        <v>2011</v>
      </c>
    </row>
    <row r="409" spans="1:21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>
        <f t="shared" si="31"/>
        <v>92.32</v>
      </c>
      <c r="Q409" s="14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 s="19">
        <f t="shared" si="34"/>
        <v>2011</v>
      </c>
    </row>
    <row r="410" spans="1:21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>
        <f t="shared" si="31"/>
        <v>160.16</v>
      </c>
      <c r="Q410" s="14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 s="19">
        <f t="shared" si="34"/>
        <v>2013</v>
      </c>
    </row>
    <row r="411" spans="1:21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>
        <f t="shared" si="31"/>
        <v>45.6</v>
      </c>
      <c r="Q411" s="14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 s="19">
        <f t="shared" si="34"/>
        <v>2016</v>
      </c>
    </row>
    <row r="412" spans="1:21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>
        <f t="shared" si="31"/>
        <v>183.29</v>
      </c>
      <c r="Q412" s="14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 s="19">
        <f t="shared" si="34"/>
        <v>2015</v>
      </c>
    </row>
    <row r="413" spans="1:21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>
        <f t="shared" si="31"/>
        <v>125.79</v>
      </c>
      <c r="Q413" s="14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 s="19">
        <f t="shared" si="34"/>
        <v>2013</v>
      </c>
    </row>
    <row r="414" spans="1:21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>
        <f t="shared" si="31"/>
        <v>57.65</v>
      </c>
      <c r="Q414" s="14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 s="19">
        <f t="shared" si="34"/>
        <v>2012</v>
      </c>
    </row>
    <row r="415" spans="1:21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>
        <f t="shared" si="31"/>
        <v>78.66</v>
      </c>
      <c r="Q415" s="14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 s="19">
        <f t="shared" si="34"/>
        <v>2012</v>
      </c>
    </row>
    <row r="416" spans="1:21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>
        <f t="shared" si="31"/>
        <v>91.48</v>
      </c>
      <c r="Q416" s="14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 s="19">
        <f t="shared" si="34"/>
        <v>2013</v>
      </c>
    </row>
    <row r="417" spans="1:21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>
        <f t="shared" si="31"/>
        <v>68.099999999999994</v>
      </c>
      <c r="Q417" s="14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 s="19">
        <f t="shared" si="34"/>
        <v>2014</v>
      </c>
    </row>
    <row r="418" spans="1:21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>
        <f t="shared" si="31"/>
        <v>48.09</v>
      </c>
      <c r="Q418" s="14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 s="19">
        <f t="shared" si="34"/>
        <v>2014</v>
      </c>
    </row>
    <row r="419" spans="1:21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>
        <f t="shared" si="31"/>
        <v>202.42</v>
      </c>
      <c r="Q419" s="14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 s="19">
        <f t="shared" si="34"/>
        <v>2013</v>
      </c>
    </row>
    <row r="420" spans="1:21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>
        <f t="shared" si="31"/>
        <v>216.75</v>
      </c>
      <c r="Q420" s="14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 s="19">
        <f t="shared" si="34"/>
        <v>2015</v>
      </c>
    </row>
    <row r="421" spans="1:21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>
        <f t="shared" si="31"/>
        <v>110.07</v>
      </c>
      <c r="Q421" s="14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 s="19">
        <f t="shared" si="34"/>
        <v>2013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>
        <f t="shared" si="31"/>
        <v>4.83</v>
      </c>
      <c r="Q422" s="14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 s="19">
        <f t="shared" si="34"/>
        <v>2014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>
        <f t="shared" si="31"/>
        <v>50.17</v>
      </c>
      <c r="Q423" s="14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 s="19">
        <f t="shared" si="34"/>
        <v>2015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>
        <f t="shared" si="31"/>
        <v>35.83</v>
      </c>
      <c r="Q424" s="14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 s="19">
        <f t="shared" si="34"/>
        <v>2014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>
        <f t="shared" si="31"/>
        <v>11.77</v>
      </c>
      <c r="Q425" s="14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 s="19">
        <f t="shared" si="34"/>
        <v>2013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>
        <f t="shared" si="31"/>
        <v>40.78</v>
      </c>
      <c r="Q426" s="14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 s="19">
        <f t="shared" si="34"/>
        <v>2012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>
        <f t="shared" si="31"/>
        <v>3</v>
      </c>
      <c r="Q427" s="14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 s="19">
        <f t="shared" si="34"/>
        <v>2015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>
        <f t="shared" si="31"/>
        <v>16.63</v>
      </c>
      <c r="Q428" s="14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 s="19">
        <f t="shared" si="34"/>
        <v>2016</v>
      </c>
    </row>
    <row r="429" spans="1:21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>
        <f t="shared" si="31"/>
        <v>0</v>
      </c>
      <c r="Q429" s="14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 s="19">
        <f t="shared" si="34"/>
        <v>2015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>
        <f t="shared" si="31"/>
        <v>52</v>
      </c>
      <c r="Q430" s="14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 s="19">
        <f t="shared" si="34"/>
        <v>2014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>
        <f t="shared" si="31"/>
        <v>0</v>
      </c>
      <c r="Q431" s="14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 s="19">
        <f t="shared" si="34"/>
        <v>2009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>
        <f t="shared" si="31"/>
        <v>4.8</v>
      </c>
      <c r="Q432" s="14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 s="19">
        <f t="shared" si="34"/>
        <v>2013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>
        <f t="shared" si="31"/>
        <v>51.88</v>
      </c>
      <c r="Q433" s="14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 s="19">
        <f t="shared" si="34"/>
        <v>2016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>
        <f t="shared" si="31"/>
        <v>71.25</v>
      </c>
      <c r="Q434" s="14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 s="19">
        <f t="shared" si="34"/>
        <v>2015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>
        <f t="shared" si="31"/>
        <v>0</v>
      </c>
      <c r="Q435" s="14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 s="19">
        <f t="shared" si="34"/>
        <v>2015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>
        <f t="shared" si="31"/>
        <v>62.5</v>
      </c>
      <c r="Q436" s="14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 s="19">
        <f t="shared" si="34"/>
        <v>2013</v>
      </c>
    </row>
    <row r="437" spans="1:21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>
        <f t="shared" si="31"/>
        <v>1</v>
      </c>
      <c r="Q437" s="14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 s="19">
        <f t="shared" si="34"/>
        <v>2013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>
        <f t="shared" si="31"/>
        <v>0</v>
      </c>
      <c r="Q438" s="14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 s="19">
        <f t="shared" si="34"/>
        <v>2013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>
        <f t="shared" si="31"/>
        <v>0</v>
      </c>
      <c r="Q439" s="14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 s="19">
        <f t="shared" si="34"/>
        <v>2016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>
        <f t="shared" si="31"/>
        <v>170.55</v>
      </c>
      <c r="Q440" s="14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 s="19">
        <f t="shared" si="34"/>
        <v>2015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>
        <f t="shared" si="31"/>
        <v>0</v>
      </c>
      <c r="Q441" s="14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 s="19">
        <f t="shared" si="34"/>
        <v>2014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>
        <f t="shared" si="31"/>
        <v>5</v>
      </c>
      <c r="Q442" s="14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 s="19">
        <f t="shared" si="34"/>
        <v>2016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>
        <f t="shared" si="31"/>
        <v>0</v>
      </c>
      <c r="Q443" s="14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 s="19">
        <f t="shared" si="34"/>
        <v>2013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>
        <f t="shared" si="31"/>
        <v>393.59</v>
      </c>
      <c r="Q444" s="14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 s="19">
        <f t="shared" si="34"/>
        <v>2015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>
        <f t="shared" si="31"/>
        <v>5</v>
      </c>
      <c r="Q445" s="14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 s="19">
        <f t="shared" si="34"/>
        <v>2014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>
        <f t="shared" si="31"/>
        <v>50</v>
      </c>
      <c r="Q446" s="14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 s="19">
        <f t="shared" si="34"/>
        <v>2011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>
        <f t="shared" si="31"/>
        <v>1</v>
      </c>
      <c r="Q447" s="14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 s="19">
        <f t="shared" si="34"/>
        <v>2015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>
        <f t="shared" si="31"/>
        <v>47.88</v>
      </c>
      <c r="Q448" s="14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 s="19">
        <f t="shared" si="34"/>
        <v>2015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>
        <f t="shared" si="31"/>
        <v>5</v>
      </c>
      <c r="Q449" s="14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 s="19">
        <f t="shared" si="34"/>
        <v>2013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35">ROUND(E450/D450*100,0)</f>
        <v>3</v>
      </c>
      <c r="P450">
        <f t="shared" si="31"/>
        <v>20.5</v>
      </c>
      <c r="Q450" s="14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 s="19">
        <f t="shared" si="34"/>
        <v>2014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5"/>
        <v>2</v>
      </c>
      <c r="P451">
        <f t="shared" ref="P451:P514" si="36">IFERROR(ROUND(E451/L451,2),0)</f>
        <v>9</v>
      </c>
      <c r="Q451" s="14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 s="19">
        <f t="shared" ref="U451:U514" si="39">YEAR(S451)</f>
        <v>2013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>
        <f t="shared" si="36"/>
        <v>56.57</v>
      </c>
      <c r="Q452" s="14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 s="19">
        <f t="shared" si="39"/>
        <v>2014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>
        <f t="shared" si="36"/>
        <v>0</v>
      </c>
      <c r="Q453" s="14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 s="19">
        <f t="shared" si="39"/>
        <v>2013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>
        <f t="shared" si="36"/>
        <v>40</v>
      </c>
      <c r="Q454" s="14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 s="19">
        <f t="shared" si="39"/>
        <v>2015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>
        <f t="shared" si="36"/>
        <v>13</v>
      </c>
      <c r="Q455" s="14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 s="19">
        <f t="shared" si="39"/>
        <v>2015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>
        <f t="shared" si="36"/>
        <v>16.399999999999999</v>
      </c>
      <c r="Q456" s="14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 s="19">
        <f t="shared" si="39"/>
        <v>2014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>
        <f t="shared" si="36"/>
        <v>22.5</v>
      </c>
      <c r="Q457" s="14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 s="19">
        <f t="shared" si="39"/>
        <v>2012</v>
      </c>
    </row>
    <row r="458" spans="1:21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>
        <f t="shared" si="36"/>
        <v>20.329999999999998</v>
      </c>
      <c r="Q458" s="14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 s="19">
        <f t="shared" si="39"/>
        <v>2013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>
        <f t="shared" si="36"/>
        <v>0</v>
      </c>
      <c r="Q459" s="14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 s="19">
        <f t="shared" si="39"/>
        <v>2014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>
        <f t="shared" si="36"/>
        <v>16.760000000000002</v>
      </c>
      <c r="Q460" s="14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 s="19">
        <f t="shared" si="39"/>
        <v>2013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>
        <f t="shared" si="36"/>
        <v>25</v>
      </c>
      <c r="Q461" s="14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 s="19">
        <f t="shared" si="39"/>
        <v>2011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>
        <f t="shared" si="36"/>
        <v>12.5</v>
      </c>
      <c r="Q462" s="14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 s="19">
        <f t="shared" si="39"/>
        <v>2014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>
        <f t="shared" si="36"/>
        <v>0</v>
      </c>
      <c r="Q463" s="14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 s="19">
        <f t="shared" si="39"/>
        <v>2013</v>
      </c>
    </row>
    <row r="464" spans="1:21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>
        <f t="shared" si="36"/>
        <v>0</v>
      </c>
      <c r="Q464" s="14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 s="19">
        <f t="shared" si="39"/>
        <v>2011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>
        <f t="shared" si="36"/>
        <v>113.64</v>
      </c>
      <c r="Q465" s="14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 s="19">
        <f t="shared" si="39"/>
        <v>2011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>
        <f t="shared" si="36"/>
        <v>1</v>
      </c>
      <c r="Q466" s="14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 s="19">
        <f t="shared" si="39"/>
        <v>2016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>
        <f t="shared" si="36"/>
        <v>17.25</v>
      </c>
      <c r="Q467" s="14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 s="19">
        <f t="shared" si="39"/>
        <v>2014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>
        <f t="shared" si="36"/>
        <v>15.2</v>
      </c>
      <c r="Q468" s="14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 s="19">
        <f t="shared" si="39"/>
        <v>2012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>
        <f t="shared" si="36"/>
        <v>110.64</v>
      </c>
      <c r="Q469" s="14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 s="19">
        <f t="shared" si="39"/>
        <v>2012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>
        <f t="shared" si="36"/>
        <v>0</v>
      </c>
      <c r="Q470" s="14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 s="19">
        <f t="shared" si="39"/>
        <v>2012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>
        <f t="shared" si="36"/>
        <v>0</v>
      </c>
      <c r="Q471" s="14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 s="19">
        <f t="shared" si="39"/>
        <v>2014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>
        <f t="shared" si="36"/>
        <v>25.5</v>
      </c>
      <c r="Q472" s="14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 s="19">
        <f t="shared" si="39"/>
        <v>2013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>
        <f t="shared" si="36"/>
        <v>38.479999999999997</v>
      </c>
      <c r="Q473" s="14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 s="19">
        <f t="shared" si="39"/>
        <v>2014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>
        <f t="shared" si="36"/>
        <v>28.2</v>
      </c>
      <c r="Q474" s="14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 s="19">
        <f t="shared" si="39"/>
        <v>2014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>
        <f t="shared" si="36"/>
        <v>61.5</v>
      </c>
      <c r="Q475" s="14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 s="19">
        <f t="shared" si="39"/>
        <v>2014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>
        <f t="shared" si="36"/>
        <v>1</v>
      </c>
      <c r="Q476" s="14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 s="19">
        <f t="shared" si="39"/>
        <v>2017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>
        <f t="shared" si="36"/>
        <v>0</v>
      </c>
      <c r="Q477" s="14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 s="19">
        <f t="shared" si="39"/>
        <v>2015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>
        <f t="shared" si="36"/>
        <v>39.57</v>
      </c>
      <c r="Q478" s="14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 s="19">
        <f t="shared" si="39"/>
        <v>2014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>
        <f t="shared" si="36"/>
        <v>0</v>
      </c>
      <c r="Q479" s="14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 s="19">
        <f t="shared" si="39"/>
        <v>2012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>
        <f t="shared" si="36"/>
        <v>0</v>
      </c>
      <c r="Q480" s="14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 s="19">
        <f t="shared" si="39"/>
        <v>2015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>
        <f t="shared" si="36"/>
        <v>88.8</v>
      </c>
      <c r="Q481" s="14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 s="19">
        <f t="shared" si="39"/>
        <v>2014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>
        <f t="shared" si="36"/>
        <v>55.46</v>
      </c>
      <c r="Q482" s="14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 s="19">
        <f t="shared" si="39"/>
        <v>2013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>
        <f t="shared" si="36"/>
        <v>87.14</v>
      </c>
      <c r="Q483" s="14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 s="19">
        <f t="shared" si="39"/>
        <v>2012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>
        <f t="shared" si="36"/>
        <v>10</v>
      </c>
      <c r="Q484" s="14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 s="19">
        <f t="shared" si="39"/>
        <v>2016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>
        <f t="shared" si="36"/>
        <v>51.22</v>
      </c>
      <c r="Q485" s="14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 s="19">
        <f t="shared" si="39"/>
        <v>2012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>
        <f t="shared" si="36"/>
        <v>13.55</v>
      </c>
      <c r="Q486" s="14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 s="19">
        <f t="shared" si="39"/>
        <v>2015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>
        <f t="shared" si="36"/>
        <v>66.52</v>
      </c>
      <c r="Q487" s="14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 s="19">
        <f t="shared" si="39"/>
        <v>2013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>
        <f t="shared" si="36"/>
        <v>50</v>
      </c>
      <c r="Q488" s="14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 s="19">
        <f t="shared" si="39"/>
        <v>2014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>
        <f t="shared" si="36"/>
        <v>0</v>
      </c>
      <c r="Q489" s="14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 s="19">
        <f t="shared" si="39"/>
        <v>2016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>
        <f t="shared" si="36"/>
        <v>0</v>
      </c>
      <c r="Q490" s="14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 s="19">
        <f t="shared" si="39"/>
        <v>2016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>
        <f t="shared" si="36"/>
        <v>71.67</v>
      </c>
      <c r="Q491" s="14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 s="19">
        <f t="shared" si="39"/>
        <v>2011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>
        <f t="shared" si="36"/>
        <v>0</v>
      </c>
      <c r="Q492" s="14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 s="19">
        <f t="shared" si="39"/>
        <v>2012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>
        <f t="shared" si="36"/>
        <v>0</v>
      </c>
      <c r="Q493" s="14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 s="19">
        <f t="shared" si="39"/>
        <v>2015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>
        <f t="shared" si="36"/>
        <v>0</v>
      </c>
      <c r="Q494" s="14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 s="19">
        <f t="shared" si="39"/>
        <v>2016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>
        <f t="shared" si="36"/>
        <v>0</v>
      </c>
      <c r="Q495" s="14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 s="19">
        <f t="shared" si="39"/>
        <v>2015</v>
      </c>
    </row>
    <row r="496" spans="1:21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>
        <f t="shared" si="36"/>
        <v>10.33</v>
      </c>
      <c r="Q496" s="14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 s="19">
        <f t="shared" si="39"/>
        <v>2014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>
        <f t="shared" si="36"/>
        <v>0</v>
      </c>
      <c r="Q497" s="14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 s="19">
        <f t="shared" si="39"/>
        <v>2015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>
        <f t="shared" si="36"/>
        <v>1</v>
      </c>
      <c r="Q498" s="14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 s="19">
        <f t="shared" si="39"/>
        <v>2013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>
        <f t="shared" si="36"/>
        <v>10</v>
      </c>
      <c r="Q499" s="14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 s="19">
        <f t="shared" si="39"/>
        <v>2014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>
        <f t="shared" si="36"/>
        <v>136.09</v>
      </c>
      <c r="Q500" s="14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 s="19">
        <f t="shared" si="39"/>
        <v>2011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>
        <f t="shared" si="36"/>
        <v>73.459999999999994</v>
      </c>
      <c r="Q501" s="14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 s="19">
        <f t="shared" si="39"/>
        <v>2009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>
        <f t="shared" si="36"/>
        <v>53.75</v>
      </c>
      <c r="Q502" s="14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 s="19">
        <f t="shared" si="39"/>
        <v>2010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>
        <f t="shared" si="36"/>
        <v>0</v>
      </c>
      <c r="Q503" s="14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 s="19">
        <f t="shared" si="39"/>
        <v>2011</v>
      </c>
    </row>
    <row r="504" spans="1:21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>
        <f t="shared" si="36"/>
        <v>57.5</v>
      </c>
      <c r="Q504" s="14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 s="19">
        <f t="shared" si="39"/>
        <v>2012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>
        <f t="shared" si="36"/>
        <v>12.67</v>
      </c>
      <c r="Q505" s="14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 s="19">
        <f t="shared" si="39"/>
        <v>2014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>
        <f t="shared" si="36"/>
        <v>67</v>
      </c>
      <c r="Q506" s="14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 s="19">
        <f t="shared" si="39"/>
        <v>2012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>
        <f t="shared" si="36"/>
        <v>3.71</v>
      </c>
      <c r="Q507" s="14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 s="19">
        <f t="shared" si="39"/>
        <v>2015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>
        <f t="shared" si="36"/>
        <v>250</v>
      </c>
      <c r="Q508" s="14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 s="19">
        <f t="shared" si="39"/>
        <v>2013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>
        <f t="shared" si="36"/>
        <v>64</v>
      </c>
      <c r="Q509" s="14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 s="19">
        <f t="shared" si="39"/>
        <v>2012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>
        <f t="shared" si="36"/>
        <v>133.33000000000001</v>
      </c>
      <c r="Q510" s="14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 s="19">
        <f t="shared" si="39"/>
        <v>2012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>
        <f t="shared" si="36"/>
        <v>10</v>
      </c>
      <c r="Q511" s="14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 s="19">
        <f t="shared" si="39"/>
        <v>2015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>
        <f t="shared" si="36"/>
        <v>0</v>
      </c>
      <c r="Q512" s="14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 s="19">
        <f t="shared" si="39"/>
        <v>2016</v>
      </c>
    </row>
    <row r="513" spans="1:21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>
        <f t="shared" si="36"/>
        <v>30</v>
      </c>
      <c r="Q513" s="14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 s="19">
        <f t="shared" si="39"/>
        <v>2013</v>
      </c>
    </row>
    <row r="514" spans="1:21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0">ROUND(E514/D514*100,0)</f>
        <v>0</v>
      </c>
      <c r="P514">
        <f t="shared" si="36"/>
        <v>5.5</v>
      </c>
      <c r="Q514" s="14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 s="19">
        <f t="shared" si="39"/>
        <v>2016</v>
      </c>
    </row>
    <row r="515" spans="1:21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0"/>
        <v>14</v>
      </c>
      <c r="P515">
        <f t="shared" ref="P515:P578" si="41">IFERROR(ROUND(E515/L515,2),0)</f>
        <v>102.38</v>
      </c>
      <c r="Q515" s="14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 s="19">
        <f t="shared" ref="U515:U578" si="44">YEAR(S515)</f>
        <v>2016</v>
      </c>
    </row>
    <row r="516" spans="1:21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>
        <f t="shared" si="41"/>
        <v>16.670000000000002</v>
      </c>
      <c r="Q516" s="14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 s="19">
        <f t="shared" si="44"/>
        <v>2014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>
        <f t="shared" si="41"/>
        <v>725.03</v>
      </c>
      <c r="Q517" s="14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 s="19">
        <f t="shared" si="44"/>
        <v>2015</v>
      </c>
    </row>
    <row r="518" spans="1:21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>
        <f t="shared" si="41"/>
        <v>0</v>
      </c>
      <c r="Q518" s="14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 s="19">
        <f t="shared" si="44"/>
        <v>2015</v>
      </c>
    </row>
    <row r="519" spans="1:21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>
        <f t="shared" si="41"/>
        <v>68.33</v>
      </c>
      <c r="Q519" s="14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 s="19">
        <f t="shared" si="44"/>
        <v>2017</v>
      </c>
    </row>
    <row r="520" spans="1:21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>
        <f t="shared" si="41"/>
        <v>0</v>
      </c>
      <c r="Q520" s="14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 s="19">
        <f t="shared" si="44"/>
        <v>2015</v>
      </c>
    </row>
    <row r="521" spans="1:21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>
        <f t="shared" si="41"/>
        <v>39.229999999999997</v>
      </c>
      <c r="Q521" s="14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 s="19">
        <f t="shared" si="44"/>
        <v>2012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>
        <f t="shared" si="41"/>
        <v>150.15</v>
      </c>
      <c r="Q522" s="14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 s="19">
        <f t="shared" si="44"/>
        <v>2015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>
        <f t="shared" si="41"/>
        <v>93.43</v>
      </c>
      <c r="Q523" s="14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 s="19">
        <f t="shared" si="44"/>
        <v>2016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>
        <f t="shared" si="41"/>
        <v>110.97</v>
      </c>
      <c r="Q524" s="14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 s="19">
        <f t="shared" si="44"/>
        <v>2016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>
        <f t="shared" si="41"/>
        <v>71.790000000000006</v>
      </c>
      <c r="Q525" s="14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 s="19">
        <f t="shared" si="44"/>
        <v>2015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>
        <f t="shared" si="41"/>
        <v>29.26</v>
      </c>
      <c r="Q526" s="14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 s="19">
        <f t="shared" si="44"/>
        <v>2016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>
        <f t="shared" si="41"/>
        <v>1000</v>
      </c>
      <c r="Q527" s="14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 s="19">
        <f t="shared" si="44"/>
        <v>2014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>
        <f t="shared" si="41"/>
        <v>74.349999999999994</v>
      </c>
      <c r="Q528" s="14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 s="19">
        <f t="shared" si="44"/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>
        <f t="shared" si="41"/>
        <v>63.83</v>
      </c>
      <c r="Q529" s="14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 s="19">
        <f t="shared" si="44"/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>
        <f t="shared" si="41"/>
        <v>44.33</v>
      </c>
      <c r="Q530" s="14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 s="19">
        <f t="shared" si="44"/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>
        <f t="shared" si="41"/>
        <v>86.94</v>
      </c>
      <c r="Q531" s="14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 s="19">
        <f t="shared" si="44"/>
        <v>2016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>
        <f t="shared" si="41"/>
        <v>126.55</v>
      </c>
      <c r="Q532" s="14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 s="19">
        <f t="shared" si="44"/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>
        <f t="shared" si="41"/>
        <v>129.03</v>
      </c>
      <c r="Q533" s="14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 s="19">
        <f t="shared" si="44"/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>
        <f t="shared" si="41"/>
        <v>71.239999999999995</v>
      </c>
      <c r="Q534" s="14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 s="19">
        <f t="shared" si="44"/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>
        <f t="shared" si="41"/>
        <v>117.88</v>
      </c>
      <c r="Q535" s="14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 s="19">
        <f t="shared" si="44"/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>
        <f t="shared" si="41"/>
        <v>327.08</v>
      </c>
      <c r="Q536" s="14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 s="19">
        <f t="shared" si="44"/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>
        <f t="shared" si="41"/>
        <v>34.75</v>
      </c>
      <c r="Q537" s="14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 s="19">
        <f t="shared" si="44"/>
        <v>2016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>
        <f t="shared" si="41"/>
        <v>100.06</v>
      </c>
      <c r="Q538" s="14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 s="19">
        <f t="shared" si="44"/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>
        <f t="shared" si="41"/>
        <v>40.85</v>
      </c>
      <c r="Q539" s="14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 s="19">
        <f t="shared" si="44"/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>
        <f t="shared" si="41"/>
        <v>252.02</v>
      </c>
      <c r="Q540" s="14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 s="19">
        <f t="shared" si="44"/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>
        <f t="shared" si="41"/>
        <v>25.16</v>
      </c>
      <c r="Q541" s="14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 s="19">
        <f t="shared" si="44"/>
        <v>2016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>
        <f t="shared" si="41"/>
        <v>1</v>
      </c>
      <c r="Q542" s="14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 s="19">
        <f t="shared" si="44"/>
        <v>2015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>
        <f t="shared" si="41"/>
        <v>25</v>
      </c>
      <c r="Q543" s="14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 s="19">
        <f t="shared" si="44"/>
        <v>2015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>
        <f t="shared" si="41"/>
        <v>1</v>
      </c>
      <c r="Q544" s="14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 s="19">
        <f t="shared" si="44"/>
        <v>2016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>
        <f t="shared" si="41"/>
        <v>35</v>
      </c>
      <c r="Q545" s="14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 s="19">
        <f t="shared" si="44"/>
        <v>2014</v>
      </c>
    </row>
    <row r="546" spans="1:21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>
        <f t="shared" si="41"/>
        <v>3</v>
      </c>
      <c r="Q546" s="14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 s="19">
        <f t="shared" si="44"/>
        <v>2016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>
        <f t="shared" si="41"/>
        <v>402.71</v>
      </c>
      <c r="Q547" s="14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 s="19">
        <f t="shared" si="44"/>
        <v>2015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>
        <f t="shared" si="41"/>
        <v>26</v>
      </c>
      <c r="Q548" s="14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 s="19">
        <f t="shared" si="44"/>
        <v>2015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>
        <f t="shared" si="41"/>
        <v>0</v>
      </c>
      <c r="Q549" s="14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 s="19">
        <f t="shared" si="44"/>
        <v>2016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>
        <f t="shared" si="41"/>
        <v>9</v>
      </c>
      <c r="Q550" s="14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 s="19">
        <f t="shared" si="44"/>
        <v>2015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>
        <f t="shared" si="41"/>
        <v>8.5</v>
      </c>
      <c r="Q551" s="14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 s="19">
        <f t="shared" si="44"/>
        <v>2015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>
        <f t="shared" si="41"/>
        <v>8.75</v>
      </c>
      <c r="Q552" s="14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 s="19">
        <f t="shared" si="44"/>
        <v>2017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>
        <f t="shared" si="41"/>
        <v>135.04</v>
      </c>
      <c r="Q553" s="14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 s="19">
        <f t="shared" si="44"/>
        <v>2015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>
        <f t="shared" si="41"/>
        <v>0</v>
      </c>
      <c r="Q554" s="14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 s="19">
        <f t="shared" si="44"/>
        <v>2015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>
        <f t="shared" si="41"/>
        <v>20.5</v>
      </c>
      <c r="Q555" s="14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 s="19">
        <f t="shared" si="44"/>
        <v>2014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>
        <f t="shared" si="41"/>
        <v>64.36</v>
      </c>
      <c r="Q556" s="14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 s="19">
        <f t="shared" si="44"/>
        <v>2014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>
        <f t="shared" si="41"/>
        <v>0</v>
      </c>
      <c r="Q557" s="14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 s="19">
        <f t="shared" si="44"/>
        <v>2016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>
        <f t="shared" si="41"/>
        <v>200</v>
      </c>
      <c r="Q558" s="14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 s="19">
        <f t="shared" si="44"/>
        <v>2015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>
        <f t="shared" si="41"/>
        <v>68.3</v>
      </c>
      <c r="Q559" s="14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 s="19">
        <f t="shared" si="44"/>
        <v>2016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>
        <f t="shared" si="41"/>
        <v>0</v>
      </c>
      <c r="Q560" s="14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 s="19">
        <f t="shared" si="44"/>
        <v>2015</v>
      </c>
    </row>
    <row r="561" spans="1:21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>
        <f t="shared" si="41"/>
        <v>50</v>
      </c>
      <c r="Q561" s="14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 s="19">
        <f t="shared" si="44"/>
        <v>2015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>
        <f t="shared" si="41"/>
        <v>4</v>
      </c>
      <c r="Q562" s="14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 s="19">
        <f t="shared" si="44"/>
        <v>2014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>
        <f t="shared" si="41"/>
        <v>27.5</v>
      </c>
      <c r="Q563" s="14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 s="19">
        <f t="shared" si="44"/>
        <v>2015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>
        <f t="shared" si="41"/>
        <v>0</v>
      </c>
      <c r="Q564" s="14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 s="19">
        <f t="shared" si="44"/>
        <v>2016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>
        <f t="shared" si="41"/>
        <v>34</v>
      </c>
      <c r="Q565" s="14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 s="19">
        <f t="shared" si="44"/>
        <v>2015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>
        <f t="shared" si="41"/>
        <v>1</v>
      </c>
      <c r="Q566" s="14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 s="19">
        <f t="shared" si="44"/>
        <v>2016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>
        <f t="shared" si="41"/>
        <v>0</v>
      </c>
      <c r="Q567" s="14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 s="19">
        <f t="shared" si="44"/>
        <v>2015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>
        <f t="shared" si="41"/>
        <v>1</v>
      </c>
      <c r="Q568" s="14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 s="19">
        <f t="shared" si="44"/>
        <v>2016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>
        <f t="shared" si="41"/>
        <v>0</v>
      </c>
      <c r="Q569" s="14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 s="19">
        <f t="shared" si="44"/>
        <v>2014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>
        <f t="shared" si="41"/>
        <v>49</v>
      </c>
      <c r="Q570" s="14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 s="19">
        <f t="shared" si="44"/>
        <v>2015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>
        <f t="shared" si="41"/>
        <v>20</v>
      </c>
      <c r="Q571" s="14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 s="19">
        <f t="shared" si="44"/>
        <v>2015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>
        <f t="shared" si="41"/>
        <v>142</v>
      </c>
      <c r="Q572" s="14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 s="19">
        <f t="shared" si="44"/>
        <v>2016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>
        <f t="shared" si="41"/>
        <v>53</v>
      </c>
      <c r="Q573" s="14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 s="19">
        <f t="shared" si="44"/>
        <v>2015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>
        <f t="shared" si="41"/>
        <v>0</v>
      </c>
      <c r="Q574" s="14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 s="19">
        <f t="shared" si="44"/>
        <v>2015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>
        <f t="shared" si="41"/>
        <v>38.44</v>
      </c>
      <c r="Q575" s="14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 s="19">
        <f t="shared" si="44"/>
        <v>2014</v>
      </c>
    </row>
    <row r="576" spans="1:21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>
        <f t="shared" si="41"/>
        <v>20</v>
      </c>
      <c r="Q576" s="14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 s="19">
        <f t="shared" si="44"/>
        <v>2016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>
        <f t="shared" si="41"/>
        <v>64.75</v>
      </c>
      <c r="Q577" s="14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 s="19">
        <f t="shared" si="44"/>
        <v>2015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45">ROUND(E578/D578*100,0)</f>
        <v>0</v>
      </c>
      <c r="P578">
        <f t="shared" si="41"/>
        <v>1</v>
      </c>
      <c r="Q578" s="14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 s="19">
        <f t="shared" si="44"/>
        <v>2015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45"/>
        <v>0</v>
      </c>
      <c r="P579">
        <f t="shared" ref="P579:P642" si="46">IFERROR(ROUND(E579/L579,2),0)</f>
        <v>10</v>
      </c>
      <c r="Q579" s="14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 s="19">
        <f t="shared" ref="U579:U642" si="49">YEAR(S579)</f>
        <v>2016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>
        <f t="shared" si="46"/>
        <v>2</v>
      </c>
      <c r="Q580" s="14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 s="19">
        <f t="shared" si="49"/>
        <v>2015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>
        <f t="shared" si="46"/>
        <v>35</v>
      </c>
      <c r="Q581" s="14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 s="19">
        <f t="shared" si="49"/>
        <v>2014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>
        <f t="shared" si="46"/>
        <v>1</v>
      </c>
      <c r="Q582" s="14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 s="19">
        <f t="shared" si="49"/>
        <v>2016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>
        <f t="shared" si="46"/>
        <v>0</v>
      </c>
      <c r="Q583" s="14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 s="19">
        <f t="shared" si="49"/>
        <v>2015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>
        <f t="shared" si="46"/>
        <v>0</v>
      </c>
      <c r="Q584" s="14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 s="19">
        <f t="shared" si="49"/>
        <v>2015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>
        <f t="shared" si="46"/>
        <v>1</v>
      </c>
      <c r="Q585" s="14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 s="19">
        <f t="shared" si="49"/>
        <v>2015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>
        <f t="shared" si="46"/>
        <v>5</v>
      </c>
      <c r="Q586" s="14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 s="19">
        <f t="shared" si="49"/>
        <v>2015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>
        <f t="shared" si="46"/>
        <v>0</v>
      </c>
      <c r="Q587" s="14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 s="19">
        <f t="shared" si="49"/>
        <v>2015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>
        <f t="shared" si="46"/>
        <v>14</v>
      </c>
      <c r="Q588" s="14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 s="19">
        <f t="shared" si="49"/>
        <v>2015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>
        <f t="shared" si="46"/>
        <v>389.29</v>
      </c>
      <c r="Q589" s="14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 s="19">
        <f t="shared" si="49"/>
        <v>2015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>
        <f t="shared" si="46"/>
        <v>150.5</v>
      </c>
      <c r="Q590" s="14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 s="19">
        <f t="shared" si="49"/>
        <v>2016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>
        <f t="shared" si="46"/>
        <v>1</v>
      </c>
      <c r="Q591" s="14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 s="19">
        <f t="shared" si="49"/>
        <v>2015</v>
      </c>
    </row>
    <row r="592" spans="1:21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>
        <f t="shared" si="46"/>
        <v>24.78</v>
      </c>
      <c r="Q592" s="14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 s="19">
        <f t="shared" si="49"/>
        <v>2016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>
        <f t="shared" si="46"/>
        <v>30.5</v>
      </c>
      <c r="Q593" s="14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 s="19">
        <f t="shared" si="49"/>
        <v>2015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>
        <f t="shared" si="46"/>
        <v>250</v>
      </c>
      <c r="Q594" s="14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 s="19">
        <f t="shared" si="49"/>
        <v>2014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>
        <f t="shared" si="46"/>
        <v>16.43</v>
      </c>
      <c r="Q595" s="14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 s="19">
        <f t="shared" si="49"/>
        <v>2015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>
        <f t="shared" si="46"/>
        <v>13</v>
      </c>
      <c r="Q596" s="14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 s="19">
        <f t="shared" si="49"/>
        <v>2016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>
        <f t="shared" si="46"/>
        <v>53.25</v>
      </c>
      <c r="Q597" s="14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 s="19">
        <f t="shared" si="49"/>
        <v>2015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>
        <f t="shared" si="46"/>
        <v>3</v>
      </c>
      <c r="Q598" s="14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 s="19">
        <f t="shared" si="49"/>
        <v>2016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>
        <f t="shared" si="46"/>
        <v>10</v>
      </c>
      <c r="Q599" s="14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 s="19">
        <f t="shared" si="49"/>
        <v>2016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>
        <f t="shared" si="46"/>
        <v>121.43</v>
      </c>
      <c r="Q600" s="14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 s="19">
        <f t="shared" si="49"/>
        <v>2014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>
        <f t="shared" si="46"/>
        <v>15.5</v>
      </c>
      <c r="Q601" s="14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 s="19">
        <f t="shared" si="49"/>
        <v>2015</v>
      </c>
    </row>
    <row r="602" spans="1:21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>
        <f t="shared" si="46"/>
        <v>100</v>
      </c>
      <c r="Q602" s="14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 s="19">
        <f t="shared" si="49"/>
        <v>2015</v>
      </c>
    </row>
    <row r="603" spans="1:21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>
        <f t="shared" si="46"/>
        <v>23.33</v>
      </c>
      <c r="Q603" s="14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 s="19">
        <f t="shared" si="49"/>
        <v>2014</v>
      </c>
    </row>
    <row r="604" spans="1:21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>
        <f t="shared" si="46"/>
        <v>0</v>
      </c>
      <c r="Q604" s="14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 s="19">
        <f t="shared" si="49"/>
        <v>2015</v>
      </c>
    </row>
    <row r="605" spans="1:21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>
        <f t="shared" si="46"/>
        <v>45.39</v>
      </c>
      <c r="Q605" s="14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 s="19">
        <f t="shared" si="49"/>
        <v>2014</v>
      </c>
    </row>
    <row r="606" spans="1:21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>
        <f t="shared" si="46"/>
        <v>0</v>
      </c>
      <c r="Q606" s="14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 s="19">
        <f t="shared" si="49"/>
        <v>2014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>
        <f t="shared" si="46"/>
        <v>16.38</v>
      </c>
      <c r="Q607" s="14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 s="19">
        <f t="shared" si="49"/>
        <v>2015</v>
      </c>
    </row>
    <row r="608" spans="1:21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>
        <f t="shared" si="46"/>
        <v>10</v>
      </c>
      <c r="Q608" s="14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 s="19">
        <f t="shared" si="49"/>
        <v>2015</v>
      </c>
    </row>
    <row r="609" spans="1:21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>
        <f t="shared" si="46"/>
        <v>0</v>
      </c>
      <c r="Q609" s="14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 s="19">
        <f t="shared" si="49"/>
        <v>2015</v>
      </c>
    </row>
    <row r="610" spans="1:21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>
        <f t="shared" si="46"/>
        <v>292.2</v>
      </c>
      <c r="Q610" s="14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 s="19">
        <f t="shared" si="49"/>
        <v>2015</v>
      </c>
    </row>
    <row r="611" spans="1:21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>
        <f t="shared" si="46"/>
        <v>5</v>
      </c>
      <c r="Q611" s="14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 s="19">
        <f t="shared" si="49"/>
        <v>2015</v>
      </c>
    </row>
    <row r="612" spans="1:21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>
        <f t="shared" si="46"/>
        <v>0</v>
      </c>
      <c r="Q612" s="14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 s="19">
        <f t="shared" si="49"/>
        <v>2015</v>
      </c>
    </row>
    <row r="613" spans="1:21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>
        <f t="shared" si="46"/>
        <v>0</v>
      </c>
      <c r="Q613" s="14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 s="19">
        <f t="shared" si="49"/>
        <v>2015</v>
      </c>
    </row>
    <row r="614" spans="1:21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>
        <f t="shared" si="46"/>
        <v>0</v>
      </c>
      <c r="Q614" s="14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 s="19">
        <f t="shared" si="49"/>
        <v>2016</v>
      </c>
    </row>
    <row r="615" spans="1:21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>
        <f t="shared" si="46"/>
        <v>105.93</v>
      </c>
      <c r="Q615" s="14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 s="19">
        <f t="shared" si="49"/>
        <v>2015</v>
      </c>
    </row>
    <row r="616" spans="1:21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>
        <f t="shared" si="46"/>
        <v>0</v>
      </c>
      <c r="Q616" s="14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 s="19">
        <f t="shared" si="49"/>
        <v>2016</v>
      </c>
    </row>
    <row r="617" spans="1:21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>
        <f t="shared" si="46"/>
        <v>0</v>
      </c>
      <c r="Q617" s="14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 s="19">
        <f t="shared" si="49"/>
        <v>2015</v>
      </c>
    </row>
    <row r="618" spans="1:21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>
        <f t="shared" si="46"/>
        <v>0</v>
      </c>
      <c r="Q618" s="14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 s="19">
        <f t="shared" si="49"/>
        <v>2017</v>
      </c>
    </row>
    <row r="619" spans="1:21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>
        <f t="shared" si="46"/>
        <v>20</v>
      </c>
      <c r="Q619" s="14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 s="19">
        <f t="shared" si="49"/>
        <v>2015</v>
      </c>
    </row>
    <row r="620" spans="1:21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>
        <f t="shared" si="46"/>
        <v>0</v>
      </c>
      <c r="Q620" s="14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 s="19">
        <f t="shared" si="49"/>
        <v>2015</v>
      </c>
    </row>
    <row r="621" spans="1:21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>
        <f t="shared" si="46"/>
        <v>1</v>
      </c>
      <c r="Q621" s="14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 s="19">
        <f t="shared" si="49"/>
        <v>2014</v>
      </c>
    </row>
    <row r="622" spans="1:21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>
        <f t="shared" si="46"/>
        <v>300</v>
      </c>
      <c r="Q622" s="14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 s="19">
        <f t="shared" si="49"/>
        <v>2014</v>
      </c>
    </row>
    <row r="623" spans="1:21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>
        <f t="shared" si="46"/>
        <v>87</v>
      </c>
      <c r="Q623" s="14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 s="19">
        <f t="shared" si="49"/>
        <v>2016</v>
      </c>
    </row>
    <row r="624" spans="1:21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>
        <f t="shared" si="46"/>
        <v>37.89</v>
      </c>
      <c r="Q624" s="14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 s="19">
        <f t="shared" si="49"/>
        <v>2016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>
        <f t="shared" si="46"/>
        <v>0</v>
      </c>
      <c r="Q625" s="14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 s="19">
        <f t="shared" si="49"/>
        <v>2015</v>
      </c>
    </row>
    <row r="626" spans="1:21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>
        <f t="shared" si="46"/>
        <v>0</v>
      </c>
      <c r="Q626" s="14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 s="19">
        <f t="shared" si="49"/>
        <v>2015</v>
      </c>
    </row>
    <row r="627" spans="1:21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>
        <f t="shared" si="46"/>
        <v>0</v>
      </c>
      <c r="Q627" s="14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 s="19">
        <f t="shared" si="49"/>
        <v>2017</v>
      </c>
    </row>
    <row r="628" spans="1:21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>
        <f t="shared" si="46"/>
        <v>111.41</v>
      </c>
      <c r="Q628" s="14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 s="19">
        <f t="shared" si="49"/>
        <v>2015</v>
      </c>
    </row>
    <row r="629" spans="1:21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>
        <f t="shared" si="46"/>
        <v>90</v>
      </c>
      <c r="Q629" s="14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 s="19">
        <f t="shared" si="49"/>
        <v>2016</v>
      </c>
    </row>
    <row r="630" spans="1:21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>
        <f t="shared" si="46"/>
        <v>0</v>
      </c>
      <c r="Q630" s="14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 s="19">
        <f t="shared" si="49"/>
        <v>2014</v>
      </c>
    </row>
    <row r="631" spans="1:21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>
        <f t="shared" si="46"/>
        <v>116.67</v>
      </c>
      <c r="Q631" s="14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 s="19">
        <f t="shared" si="49"/>
        <v>2016</v>
      </c>
    </row>
    <row r="632" spans="1:21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>
        <f t="shared" si="46"/>
        <v>10</v>
      </c>
      <c r="Q632" s="14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 s="19">
        <f t="shared" si="49"/>
        <v>2015</v>
      </c>
    </row>
    <row r="633" spans="1:21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>
        <f t="shared" si="46"/>
        <v>76.67</v>
      </c>
      <c r="Q633" s="14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 s="19">
        <f t="shared" si="49"/>
        <v>2016</v>
      </c>
    </row>
    <row r="634" spans="1:21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>
        <f t="shared" si="46"/>
        <v>0</v>
      </c>
      <c r="Q634" s="14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 s="19">
        <f t="shared" si="49"/>
        <v>2015</v>
      </c>
    </row>
    <row r="635" spans="1:21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>
        <f t="shared" si="46"/>
        <v>49.8</v>
      </c>
      <c r="Q635" s="14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 s="19">
        <f t="shared" si="49"/>
        <v>2016</v>
      </c>
    </row>
    <row r="636" spans="1:21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>
        <f t="shared" si="46"/>
        <v>1</v>
      </c>
      <c r="Q636" s="14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 s="19">
        <f t="shared" si="49"/>
        <v>2015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>
        <f t="shared" si="46"/>
        <v>2</v>
      </c>
      <c r="Q637" s="14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 s="19">
        <f t="shared" si="49"/>
        <v>2015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>
        <f t="shared" si="46"/>
        <v>4</v>
      </c>
      <c r="Q638" s="14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 s="19">
        <f t="shared" si="49"/>
        <v>2015</v>
      </c>
    </row>
    <row r="639" spans="1:21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>
        <f t="shared" si="46"/>
        <v>0</v>
      </c>
      <c r="Q639" s="14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 s="19">
        <f t="shared" si="49"/>
        <v>2017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>
        <f t="shared" si="46"/>
        <v>3</v>
      </c>
      <c r="Q640" s="14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 s="19">
        <f t="shared" si="49"/>
        <v>2017</v>
      </c>
    </row>
    <row r="641" spans="1:21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>
        <f t="shared" si="46"/>
        <v>1</v>
      </c>
      <c r="Q641" s="14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 s="19">
        <f t="shared" si="49"/>
        <v>2014</v>
      </c>
    </row>
    <row r="642" spans="1:21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50">ROUND(E642/D642*100,0)</f>
        <v>144</v>
      </c>
      <c r="P642">
        <f t="shared" si="46"/>
        <v>50.5</v>
      </c>
      <c r="Q642" s="14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 s="19">
        <f t="shared" si="49"/>
        <v>2016</v>
      </c>
    </row>
    <row r="643" spans="1:21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50"/>
        <v>119</v>
      </c>
      <c r="P643">
        <f t="shared" ref="P643:P706" si="51">IFERROR(ROUND(E643/L643,2),0)</f>
        <v>151.32</v>
      </c>
      <c r="Q643" s="14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 s="19">
        <f t="shared" ref="U643:U706" si="54">YEAR(S643)</f>
        <v>2015</v>
      </c>
    </row>
    <row r="644" spans="1:21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>
        <f t="shared" si="51"/>
        <v>134.36000000000001</v>
      </c>
      <c r="Q644" s="14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 s="19">
        <f t="shared" si="54"/>
        <v>2015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>
        <f t="shared" si="51"/>
        <v>174.03</v>
      </c>
      <c r="Q645" s="14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 s="19">
        <f t="shared" si="54"/>
        <v>2015</v>
      </c>
    </row>
    <row r="646" spans="1:21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>
        <f t="shared" si="51"/>
        <v>73.489999999999995</v>
      </c>
      <c r="Q646" s="14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 s="19">
        <f t="shared" si="54"/>
        <v>2014</v>
      </c>
    </row>
    <row r="647" spans="1:21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>
        <f t="shared" si="51"/>
        <v>23.52</v>
      </c>
      <c r="Q647" s="14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 s="19">
        <f t="shared" si="54"/>
        <v>2016</v>
      </c>
    </row>
    <row r="648" spans="1:21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>
        <f t="shared" si="51"/>
        <v>39.07</v>
      </c>
      <c r="Q648" s="14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 s="19">
        <f t="shared" si="54"/>
        <v>2014</v>
      </c>
    </row>
    <row r="649" spans="1:21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>
        <f t="shared" si="51"/>
        <v>125.94</v>
      </c>
      <c r="Q649" s="14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 s="19">
        <f t="shared" si="54"/>
        <v>2016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>
        <f t="shared" si="51"/>
        <v>1644</v>
      </c>
      <c r="Q650" s="14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 s="19">
        <f t="shared" si="54"/>
        <v>2014</v>
      </c>
    </row>
    <row r="651" spans="1:21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>
        <f t="shared" si="51"/>
        <v>42.67</v>
      </c>
      <c r="Q651" s="14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 s="19">
        <f t="shared" si="54"/>
        <v>2014</v>
      </c>
    </row>
    <row r="652" spans="1:21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>
        <f t="shared" si="51"/>
        <v>35.130000000000003</v>
      </c>
      <c r="Q652" s="14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 s="19">
        <f t="shared" si="54"/>
        <v>2014</v>
      </c>
    </row>
    <row r="653" spans="1:21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>
        <f t="shared" si="51"/>
        <v>239.35</v>
      </c>
      <c r="Q653" s="14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 s="19">
        <f t="shared" si="54"/>
        <v>2014</v>
      </c>
    </row>
    <row r="654" spans="1:21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>
        <f t="shared" si="51"/>
        <v>107.64</v>
      </c>
      <c r="Q654" s="14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 s="19">
        <f t="shared" si="54"/>
        <v>2016</v>
      </c>
    </row>
    <row r="655" spans="1:21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>
        <f t="shared" si="51"/>
        <v>95.83</v>
      </c>
      <c r="Q655" s="14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 s="19">
        <f t="shared" si="54"/>
        <v>2015</v>
      </c>
    </row>
    <row r="656" spans="1:21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>
        <f t="shared" si="51"/>
        <v>31.66</v>
      </c>
      <c r="Q656" s="14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 s="19">
        <f t="shared" si="54"/>
        <v>2015</v>
      </c>
    </row>
    <row r="657" spans="1:21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>
        <f t="shared" si="51"/>
        <v>42.89</v>
      </c>
      <c r="Q657" s="14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 s="19">
        <f t="shared" si="54"/>
        <v>2015</v>
      </c>
    </row>
    <row r="658" spans="1:21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>
        <f t="shared" si="51"/>
        <v>122.74</v>
      </c>
      <c r="Q658" s="14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 s="19">
        <f t="shared" si="54"/>
        <v>2016</v>
      </c>
    </row>
    <row r="659" spans="1:21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>
        <f t="shared" si="51"/>
        <v>190.45</v>
      </c>
      <c r="Q659" s="14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 s="19">
        <f t="shared" si="54"/>
        <v>2015</v>
      </c>
    </row>
    <row r="660" spans="1:21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>
        <f t="shared" si="51"/>
        <v>109.34</v>
      </c>
      <c r="Q660" s="14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 s="19">
        <f t="shared" si="54"/>
        <v>2015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>
        <f t="shared" si="51"/>
        <v>143.66999999999999</v>
      </c>
      <c r="Q661" s="14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 s="19">
        <f t="shared" si="54"/>
        <v>2015</v>
      </c>
    </row>
    <row r="662" spans="1:21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>
        <f t="shared" si="51"/>
        <v>84.94</v>
      </c>
      <c r="Q662" s="14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 s="19">
        <f t="shared" si="54"/>
        <v>2014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>
        <f t="shared" si="51"/>
        <v>10.56</v>
      </c>
      <c r="Q663" s="14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 s="19">
        <f t="shared" si="54"/>
        <v>2016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>
        <f t="shared" si="51"/>
        <v>39</v>
      </c>
      <c r="Q664" s="14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 s="19">
        <f t="shared" si="54"/>
        <v>2014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>
        <f t="shared" si="51"/>
        <v>100</v>
      </c>
      <c r="Q665" s="14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 s="19">
        <f t="shared" si="54"/>
        <v>2015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>
        <f t="shared" si="51"/>
        <v>31.17</v>
      </c>
      <c r="Q666" s="14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 s="19">
        <f t="shared" si="54"/>
        <v>2015</v>
      </c>
    </row>
    <row r="667" spans="1:21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>
        <f t="shared" si="51"/>
        <v>155.33000000000001</v>
      </c>
      <c r="Q667" s="14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 s="19">
        <f t="shared" si="54"/>
        <v>2016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>
        <f t="shared" si="51"/>
        <v>2</v>
      </c>
      <c r="Q668" s="14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 s="19">
        <f t="shared" si="54"/>
        <v>2014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>
        <f t="shared" si="51"/>
        <v>178.93</v>
      </c>
      <c r="Q669" s="14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 s="19">
        <f t="shared" si="54"/>
        <v>2016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>
        <f t="shared" si="51"/>
        <v>27.36</v>
      </c>
      <c r="Q670" s="14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 s="19">
        <f t="shared" si="54"/>
        <v>2015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>
        <f t="shared" si="51"/>
        <v>1536.25</v>
      </c>
      <c r="Q671" s="14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 s="19">
        <f t="shared" si="54"/>
        <v>2016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>
        <f t="shared" si="51"/>
        <v>85</v>
      </c>
      <c r="Q672" s="14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 s="19">
        <f t="shared" si="54"/>
        <v>2016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>
        <f t="shared" si="51"/>
        <v>788.53</v>
      </c>
      <c r="Q673" s="14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 s="19">
        <f t="shared" si="54"/>
        <v>2014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>
        <f t="shared" si="51"/>
        <v>50.3</v>
      </c>
      <c r="Q674" s="14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 s="19">
        <f t="shared" si="54"/>
        <v>2014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>
        <f t="shared" si="51"/>
        <v>68.33</v>
      </c>
      <c r="Q675" s="14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 s="19">
        <f t="shared" si="54"/>
        <v>2014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>
        <f t="shared" si="51"/>
        <v>7.5</v>
      </c>
      <c r="Q676" s="14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 s="19">
        <f t="shared" si="54"/>
        <v>2014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>
        <f t="shared" si="51"/>
        <v>34.270000000000003</v>
      </c>
      <c r="Q677" s="14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 s="19">
        <f t="shared" si="54"/>
        <v>2014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>
        <f t="shared" si="51"/>
        <v>61.29</v>
      </c>
      <c r="Q678" s="14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 s="19">
        <f t="shared" si="54"/>
        <v>2015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>
        <f t="shared" si="51"/>
        <v>133.25</v>
      </c>
      <c r="Q679" s="14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 s="19">
        <f t="shared" si="54"/>
        <v>2016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>
        <f t="shared" si="51"/>
        <v>65.180000000000007</v>
      </c>
      <c r="Q680" s="14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 s="19">
        <f t="shared" si="54"/>
        <v>2016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>
        <f t="shared" si="51"/>
        <v>93.9</v>
      </c>
      <c r="Q681" s="14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 s="19">
        <f t="shared" si="54"/>
        <v>2016</v>
      </c>
    </row>
    <row r="682" spans="1:21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>
        <f t="shared" si="51"/>
        <v>150.65</v>
      </c>
      <c r="Q682" s="14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 s="19">
        <f t="shared" si="54"/>
        <v>2014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>
        <f t="shared" si="51"/>
        <v>1</v>
      </c>
      <c r="Q683" s="14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 s="19">
        <f t="shared" si="54"/>
        <v>2016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>
        <f t="shared" si="51"/>
        <v>13.25</v>
      </c>
      <c r="Q684" s="14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 s="19">
        <f t="shared" si="54"/>
        <v>2017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>
        <f t="shared" si="51"/>
        <v>99.33</v>
      </c>
      <c r="Q685" s="14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 s="19">
        <f t="shared" si="54"/>
        <v>2016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>
        <f t="shared" si="51"/>
        <v>177.39</v>
      </c>
      <c r="Q686" s="14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 s="19">
        <f t="shared" si="54"/>
        <v>2014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>
        <f t="shared" si="51"/>
        <v>55.3</v>
      </c>
      <c r="Q687" s="14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 s="19">
        <f t="shared" si="54"/>
        <v>2014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>
        <f t="shared" si="51"/>
        <v>0</v>
      </c>
      <c r="Q688" s="14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 s="19">
        <f t="shared" si="54"/>
        <v>2015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>
        <f t="shared" si="51"/>
        <v>591.66999999999996</v>
      </c>
      <c r="Q689" s="14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 s="19">
        <f t="shared" si="54"/>
        <v>2016</v>
      </c>
    </row>
    <row r="690" spans="1:21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>
        <f t="shared" si="51"/>
        <v>405.5</v>
      </c>
      <c r="Q690" s="14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 s="19">
        <f t="shared" si="54"/>
        <v>2015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>
        <f t="shared" si="51"/>
        <v>343.15</v>
      </c>
      <c r="Q691" s="14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 s="19">
        <f t="shared" si="54"/>
        <v>2016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>
        <f t="shared" si="51"/>
        <v>72.59</v>
      </c>
      <c r="Q692" s="14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 s="19">
        <f t="shared" si="54"/>
        <v>2016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>
        <f t="shared" si="51"/>
        <v>26</v>
      </c>
      <c r="Q693" s="14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 s="19">
        <f t="shared" si="54"/>
        <v>2015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>
        <f t="shared" si="51"/>
        <v>6.5</v>
      </c>
      <c r="Q694" s="14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 s="19">
        <f t="shared" si="54"/>
        <v>2016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>
        <f t="shared" si="51"/>
        <v>119.39</v>
      </c>
      <c r="Q695" s="14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 s="19">
        <f t="shared" si="54"/>
        <v>2015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>
        <f t="shared" si="51"/>
        <v>84.29</v>
      </c>
      <c r="Q696" s="14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 s="19">
        <f t="shared" si="54"/>
        <v>2017</v>
      </c>
    </row>
    <row r="697" spans="1:21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>
        <f t="shared" si="51"/>
        <v>90.86</v>
      </c>
      <c r="Q697" s="14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 s="19">
        <f t="shared" si="54"/>
        <v>2014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>
        <f t="shared" si="51"/>
        <v>1</v>
      </c>
      <c r="Q698" s="14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 s="19">
        <f t="shared" si="54"/>
        <v>2014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>
        <f t="shared" si="51"/>
        <v>20.34</v>
      </c>
      <c r="Q699" s="14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 s="19">
        <f t="shared" si="54"/>
        <v>2016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>
        <f t="shared" si="51"/>
        <v>530.69000000000005</v>
      </c>
      <c r="Q700" s="14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 s="19">
        <f t="shared" si="54"/>
        <v>2014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>
        <f t="shared" si="51"/>
        <v>120.39</v>
      </c>
      <c r="Q701" s="14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 s="19">
        <f t="shared" si="54"/>
        <v>2013</v>
      </c>
    </row>
    <row r="702" spans="1:21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>
        <f t="shared" si="51"/>
        <v>13</v>
      </c>
      <c r="Q702" s="14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 s="19">
        <f t="shared" si="54"/>
        <v>2016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>
        <f t="shared" si="51"/>
        <v>291.33</v>
      </c>
      <c r="Q703" s="14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 s="19">
        <f t="shared" si="54"/>
        <v>2014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>
        <f t="shared" si="51"/>
        <v>124.92</v>
      </c>
      <c r="Q704" s="14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 s="19">
        <f t="shared" si="54"/>
        <v>2016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>
        <f t="shared" si="51"/>
        <v>119.57</v>
      </c>
      <c r="Q705" s="14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 s="19">
        <f t="shared" si="54"/>
        <v>2016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55">ROUND(E706/D706*100,0)</f>
        <v>1</v>
      </c>
      <c r="P706">
        <f t="shared" si="51"/>
        <v>120.25</v>
      </c>
      <c r="Q706" s="14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 s="19">
        <f t="shared" si="54"/>
        <v>2016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55"/>
        <v>1</v>
      </c>
      <c r="P707">
        <f t="shared" ref="P707:P770" si="56">IFERROR(ROUND(E707/L707,2),0)</f>
        <v>195.4</v>
      </c>
      <c r="Q707" s="14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 s="19">
        <f t="shared" ref="U707:U770" si="59">YEAR(S707)</f>
        <v>2016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>
        <f t="shared" si="56"/>
        <v>0</v>
      </c>
      <c r="Q708" s="14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 s="19">
        <f t="shared" si="59"/>
        <v>2016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>
        <f t="shared" si="56"/>
        <v>117.7</v>
      </c>
      <c r="Q709" s="14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 s="19">
        <f t="shared" si="59"/>
        <v>2016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>
        <f t="shared" si="56"/>
        <v>23.95</v>
      </c>
      <c r="Q710" s="14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 s="19">
        <f t="shared" si="59"/>
        <v>2014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>
        <f t="shared" si="56"/>
        <v>30.5</v>
      </c>
      <c r="Q711" s="14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 s="19">
        <f t="shared" si="59"/>
        <v>2014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>
        <f t="shared" si="56"/>
        <v>0</v>
      </c>
      <c r="Q712" s="14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 s="19">
        <f t="shared" si="59"/>
        <v>2014</v>
      </c>
    </row>
    <row r="713" spans="1:21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>
        <f t="shared" si="56"/>
        <v>99.97</v>
      </c>
      <c r="Q713" s="14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 s="19">
        <f t="shared" si="59"/>
        <v>2016</v>
      </c>
    </row>
    <row r="714" spans="1:21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>
        <f t="shared" si="56"/>
        <v>26.25</v>
      </c>
      <c r="Q714" s="14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 s="19">
        <f t="shared" si="59"/>
        <v>2016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>
        <f t="shared" si="56"/>
        <v>199</v>
      </c>
      <c r="Q715" s="14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 s="19">
        <f t="shared" si="59"/>
        <v>2016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>
        <f t="shared" si="56"/>
        <v>80.319999999999993</v>
      </c>
      <c r="Q716" s="14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 s="19">
        <f t="shared" si="59"/>
        <v>2016</v>
      </c>
    </row>
    <row r="717" spans="1:21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>
        <f t="shared" si="56"/>
        <v>115.75</v>
      </c>
      <c r="Q717" s="14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 s="19">
        <f t="shared" si="59"/>
        <v>2015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>
        <f t="shared" si="56"/>
        <v>44.69</v>
      </c>
      <c r="Q718" s="14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 s="19">
        <f t="shared" si="59"/>
        <v>2014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>
        <f t="shared" si="56"/>
        <v>76.25</v>
      </c>
      <c r="Q719" s="14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 s="19">
        <f t="shared" si="59"/>
        <v>2014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>
        <f t="shared" si="56"/>
        <v>22.5</v>
      </c>
      <c r="Q720" s="14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 s="19">
        <f t="shared" si="59"/>
        <v>2017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>
        <f t="shared" si="56"/>
        <v>19.399999999999999</v>
      </c>
      <c r="Q721" s="14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 s="19">
        <f t="shared" si="59"/>
        <v>2016</v>
      </c>
    </row>
    <row r="722" spans="1:21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>
        <f t="shared" si="56"/>
        <v>66.709999999999994</v>
      </c>
      <c r="Q722" s="14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 s="19">
        <f t="shared" si="59"/>
        <v>2012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>
        <f t="shared" si="56"/>
        <v>84.14</v>
      </c>
      <c r="Q723" s="14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 s="19">
        <f t="shared" si="59"/>
        <v>2014</v>
      </c>
    </row>
    <row r="724" spans="1:21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>
        <f t="shared" si="56"/>
        <v>215.73</v>
      </c>
      <c r="Q724" s="14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 s="19">
        <f t="shared" si="59"/>
        <v>2012</v>
      </c>
    </row>
    <row r="725" spans="1:21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>
        <f t="shared" si="56"/>
        <v>54.69</v>
      </c>
      <c r="Q725" s="14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 s="19">
        <f t="shared" si="59"/>
        <v>2015</v>
      </c>
    </row>
    <row r="726" spans="1:21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>
        <f t="shared" si="56"/>
        <v>51.63</v>
      </c>
      <c r="Q726" s="14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 s="19">
        <f t="shared" si="59"/>
        <v>2011</v>
      </c>
    </row>
    <row r="727" spans="1:21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>
        <f t="shared" si="56"/>
        <v>143.36000000000001</v>
      </c>
      <c r="Q727" s="14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 s="19">
        <f t="shared" si="59"/>
        <v>2015</v>
      </c>
    </row>
    <row r="728" spans="1:21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>
        <f t="shared" si="56"/>
        <v>72.430000000000007</v>
      </c>
      <c r="Q728" s="14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 s="19">
        <f t="shared" si="59"/>
        <v>2013</v>
      </c>
    </row>
    <row r="729" spans="1:21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>
        <f t="shared" si="56"/>
        <v>36.53</v>
      </c>
      <c r="Q729" s="14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 s="19">
        <f t="shared" si="59"/>
        <v>2012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>
        <f t="shared" si="56"/>
        <v>60.9</v>
      </c>
      <c r="Q730" s="14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 s="19">
        <f t="shared" si="59"/>
        <v>2011</v>
      </c>
    </row>
    <row r="731" spans="1:21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>
        <f t="shared" si="56"/>
        <v>43.55</v>
      </c>
      <c r="Q731" s="14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 s="19">
        <f t="shared" si="59"/>
        <v>2012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>
        <f t="shared" si="56"/>
        <v>99.77</v>
      </c>
      <c r="Q732" s="14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 s="19">
        <f t="shared" si="59"/>
        <v>2011</v>
      </c>
    </row>
    <row r="733" spans="1:21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>
        <f t="shared" si="56"/>
        <v>88.73</v>
      </c>
      <c r="Q733" s="14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 s="19">
        <f t="shared" si="59"/>
        <v>2011</v>
      </c>
    </row>
    <row r="734" spans="1:21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>
        <f t="shared" si="56"/>
        <v>4.92</v>
      </c>
      <c r="Q734" s="14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 s="19">
        <f t="shared" si="59"/>
        <v>2013</v>
      </c>
    </row>
    <row r="735" spans="1:21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>
        <f t="shared" si="56"/>
        <v>17.82</v>
      </c>
      <c r="Q735" s="14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 s="19">
        <f t="shared" si="59"/>
        <v>2013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>
        <f t="shared" si="56"/>
        <v>187.19</v>
      </c>
      <c r="Q736" s="14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 s="19">
        <f t="shared" si="59"/>
        <v>2015</v>
      </c>
    </row>
    <row r="737" spans="1:21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>
        <f t="shared" si="56"/>
        <v>234.81</v>
      </c>
      <c r="Q737" s="14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 s="19">
        <f t="shared" si="59"/>
        <v>2014</v>
      </c>
    </row>
    <row r="738" spans="1:21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>
        <f t="shared" si="56"/>
        <v>105.05</v>
      </c>
      <c r="Q738" s="14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 s="19">
        <f t="shared" si="59"/>
        <v>2013</v>
      </c>
    </row>
    <row r="739" spans="1:21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>
        <f t="shared" si="56"/>
        <v>56.67</v>
      </c>
      <c r="Q739" s="14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 s="19">
        <f t="shared" si="59"/>
        <v>2014</v>
      </c>
    </row>
    <row r="740" spans="1:21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>
        <f t="shared" si="56"/>
        <v>39.049999999999997</v>
      </c>
      <c r="Q740" s="14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 s="19">
        <f t="shared" si="59"/>
        <v>2014</v>
      </c>
    </row>
    <row r="741" spans="1:21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>
        <f t="shared" si="56"/>
        <v>68.349999999999994</v>
      </c>
      <c r="Q741" s="14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 s="19">
        <f t="shared" si="59"/>
        <v>2014</v>
      </c>
    </row>
    <row r="742" spans="1:21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>
        <f t="shared" si="56"/>
        <v>169.58</v>
      </c>
      <c r="Q742" s="14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 s="19">
        <f t="shared" si="59"/>
        <v>2015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>
        <f t="shared" si="56"/>
        <v>141.41999999999999</v>
      </c>
      <c r="Q743" s="14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 s="19">
        <f t="shared" si="59"/>
        <v>2013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>
        <f t="shared" si="56"/>
        <v>67.39</v>
      </c>
      <c r="Q744" s="14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 s="19">
        <f t="shared" si="59"/>
        <v>2014</v>
      </c>
    </row>
    <row r="745" spans="1:21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>
        <f t="shared" si="56"/>
        <v>54.27</v>
      </c>
      <c r="Q745" s="14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 s="19">
        <f t="shared" si="59"/>
        <v>2012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>
        <f t="shared" si="56"/>
        <v>82.52</v>
      </c>
      <c r="Q746" s="14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 s="19">
        <f t="shared" si="59"/>
        <v>2012</v>
      </c>
    </row>
    <row r="747" spans="1:21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>
        <f t="shared" si="56"/>
        <v>53.73</v>
      </c>
      <c r="Q747" s="14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 s="19">
        <f t="shared" si="59"/>
        <v>2013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>
        <f t="shared" si="56"/>
        <v>34.21</v>
      </c>
      <c r="Q748" s="14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 s="19">
        <f t="shared" si="59"/>
        <v>2012</v>
      </c>
    </row>
    <row r="749" spans="1:21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>
        <f t="shared" si="56"/>
        <v>127.33</v>
      </c>
      <c r="Q749" s="14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 s="19">
        <f t="shared" si="59"/>
        <v>2014</v>
      </c>
    </row>
    <row r="750" spans="1:21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>
        <f t="shared" si="56"/>
        <v>45.57</v>
      </c>
      <c r="Q750" s="14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 s="19">
        <f t="shared" si="59"/>
        <v>2014</v>
      </c>
    </row>
    <row r="751" spans="1:21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>
        <f t="shared" si="56"/>
        <v>95.96</v>
      </c>
      <c r="Q751" s="14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 s="19">
        <f t="shared" si="59"/>
        <v>2016</v>
      </c>
    </row>
    <row r="752" spans="1:21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>
        <f t="shared" si="56"/>
        <v>77.27</v>
      </c>
      <c r="Q752" s="14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 s="19">
        <f t="shared" si="59"/>
        <v>2013</v>
      </c>
    </row>
    <row r="753" spans="1:21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>
        <f t="shared" si="56"/>
        <v>57.34</v>
      </c>
      <c r="Q753" s="14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 s="19">
        <f t="shared" si="59"/>
        <v>2011</v>
      </c>
    </row>
    <row r="754" spans="1:21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>
        <f t="shared" si="56"/>
        <v>53.19</v>
      </c>
      <c r="Q754" s="14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 s="19">
        <f t="shared" si="59"/>
        <v>2016</v>
      </c>
    </row>
    <row r="755" spans="1:21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>
        <f t="shared" si="56"/>
        <v>492.31</v>
      </c>
      <c r="Q755" s="14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 s="19">
        <f t="shared" si="59"/>
        <v>2015</v>
      </c>
    </row>
    <row r="756" spans="1:21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>
        <f t="shared" si="56"/>
        <v>42.35</v>
      </c>
      <c r="Q756" s="14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 s="19">
        <f t="shared" si="59"/>
        <v>2012</v>
      </c>
    </row>
    <row r="757" spans="1:21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>
        <f t="shared" si="56"/>
        <v>37.47</v>
      </c>
      <c r="Q757" s="14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 s="19">
        <f t="shared" si="59"/>
        <v>2013</v>
      </c>
    </row>
    <row r="758" spans="1:21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>
        <f t="shared" si="56"/>
        <v>37.450000000000003</v>
      </c>
      <c r="Q758" s="14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 s="19">
        <f t="shared" si="59"/>
        <v>2011</v>
      </c>
    </row>
    <row r="759" spans="1:21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>
        <f t="shared" si="56"/>
        <v>33.06</v>
      </c>
      <c r="Q759" s="14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 s="19">
        <f t="shared" si="59"/>
        <v>2012</v>
      </c>
    </row>
    <row r="760" spans="1:21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>
        <f t="shared" si="56"/>
        <v>134.21</v>
      </c>
      <c r="Q760" s="14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 s="19">
        <f t="shared" si="59"/>
        <v>2010</v>
      </c>
    </row>
    <row r="761" spans="1:21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>
        <f t="shared" si="56"/>
        <v>51.47</v>
      </c>
      <c r="Q761" s="14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 s="19">
        <f t="shared" si="59"/>
        <v>2014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>
        <f t="shared" si="56"/>
        <v>0</v>
      </c>
      <c r="Q762" s="14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 s="19">
        <f t="shared" si="59"/>
        <v>2016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>
        <f t="shared" si="56"/>
        <v>39.17</v>
      </c>
      <c r="Q763" s="14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 s="19">
        <f t="shared" si="59"/>
        <v>2014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>
        <f t="shared" si="56"/>
        <v>0</v>
      </c>
      <c r="Q764" s="14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 s="19">
        <f t="shared" si="59"/>
        <v>2016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>
        <f t="shared" si="56"/>
        <v>5</v>
      </c>
      <c r="Q765" s="14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 s="19">
        <f t="shared" si="59"/>
        <v>2013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>
        <f t="shared" si="56"/>
        <v>0</v>
      </c>
      <c r="Q766" s="14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 s="19">
        <f t="shared" si="59"/>
        <v>2015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>
        <f t="shared" si="56"/>
        <v>57.3</v>
      </c>
      <c r="Q767" s="14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 s="19">
        <f t="shared" si="59"/>
        <v>2014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>
        <f t="shared" si="56"/>
        <v>0</v>
      </c>
      <c r="Q768" s="14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 s="19">
        <f t="shared" si="59"/>
        <v>2015</v>
      </c>
    </row>
    <row r="769" spans="1:21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>
        <f t="shared" si="56"/>
        <v>59</v>
      </c>
      <c r="Q769" s="14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 s="19">
        <f t="shared" si="59"/>
        <v>2015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60">ROUND(E770/D770*100,0)</f>
        <v>0</v>
      </c>
      <c r="P770">
        <f t="shared" si="56"/>
        <v>0</v>
      </c>
      <c r="Q770" s="14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 s="19">
        <f t="shared" si="59"/>
        <v>2013</v>
      </c>
    </row>
    <row r="771" spans="1:21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60"/>
        <v>41</v>
      </c>
      <c r="P771">
        <f t="shared" ref="P771:P834" si="61">IFERROR(ROUND(E771/L771,2),0)</f>
        <v>31.85</v>
      </c>
      <c r="Q771" s="14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 s="19">
        <f t="shared" ref="U771:U834" si="64">YEAR(S771)</f>
        <v>2013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>
        <f t="shared" si="61"/>
        <v>0</v>
      </c>
      <c r="Q772" s="14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 s="19">
        <f t="shared" si="64"/>
        <v>2013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>
        <f t="shared" si="61"/>
        <v>10</v>
      </c>
      <c r="Q773" s="14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 s="19">
        <f t="shared" si="64"/>
        <v>2015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>
        <f t="shared" si="61"/>
        <v>50</v>
      </c>
      <c r="Q774" s="14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 s="19">
        <f t="shared" si="64"/>
        <v>2009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>
        <f t="shared" si="61"/>
        <v>16</v>
      </c>
      <c r="Q775" s="14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 s="19">
        <f t="shared" si="64"/>
        <v>2015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>
        <f t="shared" si="61"/>
        <v>39</v>
      </c>
      <c r="Q776" s="14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 s="19">
        <f t="shared" si="64"/>
        <v>2014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>
        <f t="shared" si="61"/>
        <v>34</v>
      </c>
      <c r="Q777" s="14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 s="19">
        <f t="shared" si="64"/>
        <v>2011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>
        <f t="shared" si="61"/>
        <v>63.12</v>
      </c>
      <c r="Q778" s="14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 s="19">
        <f t="shared" si="64"/>
        <v>2015</v>
      </c>
    </row>
    <row r="779" spans="1:21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>
        <f t="shared" si="61"/>
        <v>7</v>
      </c>
      <c r="Q779" s="14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 s="19">
        <f t="shared" si="64"/>
        <v>2013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>
        <f t="shared" si="61"/>
        <v>2</v>
      </c>
      <c r="Q780" s="14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 s="19">
        <f t="shared" si="64"/>
        <v>2014</v>
      </c>
    </row>
    <row r="781" spans="1:21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>
        <f t="shared" si="61"/>
        <v>66.67</v>
      </c>
      <c r="Q781" s="14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 s="19">
        <f t="shared" si="64"/>
        <v>2010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>
        <f t="shared" si="61"/>
        <v>38.520000000000003</v>
      </c>
      <c r="Q782" s="14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 s="19">
        <f t="shared" si="64"/>
        <v>2011</v>
      </c>
    </row>
    <row r="783" spans="1:21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>
        <f t="shared" si="61"/>
        <v>42.61</v>
      </c>
      <c r="Q783" s="14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 s="19">
        <f t="shared" si="64"/>
        <v>2013</v>
      </c>
    </row>
    <row r="784" spans="1:21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>
        <f t="shared" si="61"/>
        <v>50</v>
      </c>
      <c r="Q784" s="14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 s="19">
        <f t="shared" si="64"/>
        <v>2012</v>
      </c>
    </row>
    <row r="785" spans="1:21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>
        <f t="shared" si="61"/>
        <v>63.49</v>
      </c>
      <c r="Q785" s="14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 s="19">
        <f t="shared" si="64"/>
        <v>2012</v>
      </c>
    </row>
    <row r="786" spans="1:21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>
        <f t="shared" si="61"/>
        <v>102.5</v>
      </c>
      <c r="Q786" s="14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 s="19">
        <f t="shared" si="64"/>
        <v>2014</v>
      </c>
    </row>
    <row r="787" spans="1:21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>
        <f t="shared" si="61"/>
        <v>31.14</v>
      </c>
      <c r="Q787" s="14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 s="19">
        <f t="shared" si="64"/>
        <v>2013</v>
      </c>
    </row>
    <row r="788" spans="1:21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>
        <f t="shared" si="61"/>
        <v>162.27000000000001</v>
      </c>
      <c r="Q788" s="14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 s="19">
        <f t="shared" si="64"/>
        <v>2012</v>
      </c>
    </row>
    <row r="789" spans="1:21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>
        <f t="shared" si="61"/>
        <v>80.59</v>
      </c>
      <c r="Q789" s="14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 s="19">
        <f t="shared" si="64"/>
        <v>2013</v>
      </c>
    </row>
    <row r="790" spans="1:21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>
        <f t="shared" si="61"/>
        <v>59.85</v>
      </c>
      <c r="Q790" s="14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 s="19">
        <f t="shared" si="64"/>
        <v>2012</v>
      </c>
    </row>
    <row r="791" spans="1:21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>
        <f t="shared" si="61"/>
        <v>132.86000000000001</v>
      </c>
      <c r="Q791" s="14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 s="19">
        <f t="shared" si="64"/>
        <v>2013</v>
      </c>
    </row>
    <row r="792" spans="1:21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>
        <f t="shared" si="61"/>
        <v>92.55</v>
      </c>
      <c r="Q792" s="14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 s="19">
        <f t="shared" si="64"/>
        <v>2013</v>
      </c>
    </row>
    <row r="793" spans="1:21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>
        <f t="shared" si="61"/>
        <v>60.86</v>
      </c>
      <c r="Q793" s="14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 s="19">
        <f t="shared" si="64"/>
        <v>2013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>
        <f t="shared" si="61"/>
        <v>41.85</v>
      </c>
      <c r="Q794" s="14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 s="19">
        <f t="shared" si="64"/>
        <v>2013</v>
      </c>
    </row>
    <row r="795" spans="1:21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>
        <f t="shared" si="61"/>
        <v>88.33</v>
      </c>
      <c r="Q795" s="14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 s="19">
        <f t="shared" si="64"/>
        <v>2013</v>
      </c>
    </row>
    <row r="796" spans="1:21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>
        <f t="shared" si="61"/>
        <v>158.96</v>
      </c>
      <c r="Q796" s="14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 s="19">
        <f t="shared" si="64"/>
        <v>2011</v>
      </c>
    </row>
    <row r="797" spans="1:21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>
        <f t="shared" si="61"/>
        <v>85.05</v>
      </c>
      <c r="Q797" s="14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 s="19">
        <f t="shared" si="64"/>
        <v>2012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>
        <f t="shared" si="61"/>
        <v>112.61</v>
      </c>
      <c r="Q798" s="14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 s="19">
        <f t="shared" si="64"/>
        <v>2013</v>
      </c>
    </row>
    <row r="799" spans="1:21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>
        <f t="shared" si="61"/>
        <v>45.44</v>
      </c>
      <c r="Q799" s="14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 s="19">
        <f t="shared" si="64"/>
        <v>2012</v>
      </c>
    </row>
    <row r="800" spans="1:21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>
        <f t="shared" si="61"/>
        <v>46.22</v>
      </c>
      <c r="Q800" s="14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 s="19">
        <f t="shared" si="64"/>
        <v>2014</v>
      </c>
    </row>
    <row r="801" spans="1:21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>
        <f t="shared" si="61"/>
        <v>178.61</v>
      </c>
      <c r="Q801" s="14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 s="19">
        <f t="shared" si="64"/>
        <v>2012</v>
      </c>
    </row>
    <row r="802" spans="1:21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>
        <f t="shared" si="61"/>
        <v>40.75</v>
      </c>
      <c r="Q802" s="14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 s="19">
        <f t="shared" si="64"/>
        <v>2014</v>
      </c>
    </row>
    <row r="803" spans="1:21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>
        <f t="shared" si="61"/>
        <v>43.73</v>
      </c>
      <c r="Q803" s="14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 s="19">
        <f t="shared" si="64"/>
        <v>2011</v>
      </c>
    </row>
    <row r="804" spans="1:21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>
        <f t="shared" si="61"/>
        <v>81.069999999999993</v>
      </c>
      <c r="Q804" s="14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 s="19">
        <f t="shared" si="64"/>
        <v>2012</v>
      </c>
    </row>
    <row r="805" spans="1:21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>
        <f t="shared" si="61"/>
        <v>74.61</v>
      </c>
      <c r="Q805" s="14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 s="19">
        <f t="shared" si="64"/>
        <v>2011</v>
      </c>
    </row>
    <row r="806" spans="1:21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>
        <f t="shared" si="61"/>
        <v>305.56</v>
      </c>
      <c r="Q806" s="14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 s="19">
        <f t="shared" si="64"/>
        <v>2011</v>
      </c>
    </row>
    <row r="807" spans="1:21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>
        <f t="shared" si="61"/>
        <v>58.33</v>
      </c>
      <c r="Q807" s="14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 s="19">
        <f t="shared" si="64"/>
        <v>2011</v>
      </c>
    </row>
    <row r="808" spans="1:2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>
        <f t="shared" si="61"/>
        <v>117.68</v>
      </c>
      <c r="Q808" s="14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 s="19">
        <f t="shared" si="64"/>
        <v>2011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>
        <f t="shared" si="61"/>
        <v>73.77</v>
      </c>
      <c r="Q809" s="14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 s="19">
        <f t="shared" si="64"/>
        <v>2017</v>
      </c>
    </row>
    <row r="810" spans="1:21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>
        <f t="shared" si="61"/>
        <v>104.65</v>
      </c>
      <c r="Q810" s="14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 s="19">
        <f t="shared" si="64"/>
        <v>2014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>
        <f t="shared" si="61"/>
        <v>79.83</v>
      </c>
      <c r="Q811" s="14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 s="19">
        <f t="shared" si="64"/>
        <v>2013</v>
      </c>
    </row>
    <row r="812" spans="1:21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>
        <f t="shared" si="61"/>
        <v>58.33</v>
      </c>
      <c r="Q812" s="14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 s="19">
        <f t="shared" si="64"/>
        <v>2012</v>
      </c>
    </row>
    <row r="813" spans="1:21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>
        <f t="shared" si="61"/>
        <v>86.67</v>
      </c>
      <c r="Q813" s="14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 s="19">
        <f t="shared" si="64"/>
        <v>2013</v>
      </c>
    </row>
    <row r="814" spans="1:21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>
        <f t="shared" si="61"/>
        <v>27.61</v>
      </c>
      <c r="Q814" s="14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 s="19">
        <f t="shared" si="64"/>
        <v>2013</v>
      </c>
    </row>
    <row r="815" spans="1:21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>
        <f t="shared" si="61"/>
        <v>25</v>
      </c>
      <c r="Q815" s="14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 s="19">
        <f t="shared" si="64"/>
        <v>2012</v>
      </c>
    </row>
    <row r="816" spans="1:21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>
        <f t="shared" si="61"/>
        <v>45.46</v>
      </c>
      <c r="Q816" s="14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 s="19">
        <f t="shared" si="64"/>
        <v>2011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>
        <f t="shared" si="61"/>
        <v>99.53</v>
      </c>
      <c r="Q817" s="14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 s="19">
        <f t="shared" si="64"/>
        <v>2014</v>
      </c>
    </row>
    <row r="818" spans="1:21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>
        <f t="shared" si="61"/>
        <v>39.31</v>
      </c>
      <c r="Q818" s="14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 s="19">
        <f t="shared" si="64"/>
        <v>2013</v>
      </c>
    </row>
    <row r="819" spans="1:21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>
        <f t="shared" si="61"/>
        <v>89.42</v>
      </c>
      <c r="Q819" s="14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 s="19">
        <f t="shared" si="64"/>
        <v>2012</v>
      </c>
    </row>
    <row r="820" spans="1:21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>
        <f t="shared" si="61"/>
        <v>28.68</v>
      </c>
      <c r="Q820" s="14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 s="19">
        <f t="shared" si="64"/>
        <v>2012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>
        <f t="shared" si="61"/>
        <v>31.07</v>
      </c>
      <c r="Q821" s="14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 s="19">
        <f t="shared" si="64"/>
        <v>2013</v>
      </c>
    </row>
    <row r="822" spans="1:21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>
        <f t="shared" si="61"/>
        <v>70.55</v>
      </c>
      <c r="Q822" s="14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 s="19">
        <f t="shared" si="64"/>
        <v>2014</v>
      </c>
    </row>
    <row r="823" spans="1:21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>
        <f t="shared" si="61"/>
        <v>224.13</v>
      </c>
      <c r="Q823" s="14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 s="19">
        <f t="shared" si="64"/>
        <v>2015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>
        <f t="shared" si="61"/>
        <v>51.81</v>
      </c>
      <c r="Q824" s="14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 s="19">
        <f t="shared" si="64"/>
        <v>2012</v>
      </c>
    </row>
    <row r="825" spans="1:21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>
        <f t="shared" si="61"/>
        <v>43.52</v>
      </c>
      <c r="Q825" s="14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 s="19">
        <f t="shared" si="64"/>
        <v>2015</v>
      </c>
    </row>
    <row r="826" spans="1:21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>
        <f t="shared" si="61"/>
        <v>39.82</v>
      </c>
      <c r="Q826" s="14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 s="19">
        <f t="shared" si="64"/>
        <v>2010</v>
      </c>
    </row>
    <row r="827" spans="1:21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>
        <f t="shared" si="61"/>
        <v>126.81</v>
      </c>
      <c r="Q827" s="14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 s="19">
        <f t="shared" si="64"/>
        <v>2012</v>
      </c>
    </row>
    <row r="828" spans="1:21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>
        <f t="shared" si="61"/>
        <v>113.88</v>
      </c>
      <c r="Q828" s="14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 s="19">
        <f t="shared" si="64"/>
        <v>2012</v>
      </c>
    </row>
    <row r="829" spans="1:21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>
        <f t="shared" si="61"/>
        <v>28.18</v>
      </c>
      <c r="Q829" s="14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 s="19">
        <f t="shared" si="64"/>
        <v>2012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>
        <f t="shared" si="61"/>
        <v>36.61</v>
      </c>
      <c r="Q830" s="14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 s="19">
        <f t="shared" si="64"/>
        <v>2012</v>
      </c>
    </row>
    <row r="831" spans="1:21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>
        <f t="shared" si="61"/>
        <v>32.5</v>
      </c>
      <c r="Q831" s="14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 s="19">
        <f t="shared" si="64"/>
        <v>2016</v>
      </c>
    </row>
    <row r="832" spans="1:21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>
        <f t="shared" si="61"/>
        <v>60.66</v>
      </c>
      <c r="Q832" s="14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 s="19">
        <f t="shared" si="64"/>
        <v>2013</v>
      </c>
    </row>
    <row r="833" spans="1:21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>
        <f t="shared" si="61"/>
        <v>175</v>
      </c>
      <c r="Q833" s="14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 s="19">
        <f t="shared" si="64"/>
        <v>2012</v>
      </c>
    </row>
    <row r="834" spans="1:21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65">ROUND(E834/D834*100,0)</f>
        <v>101</v>
      </c>
      <c r="P834">
        <f t="shared" si="61"/>
        <v>97.99</v>
      </c>
      <c r="Q834" s="14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 s="19">
        <f t="shared" si="64"/>
        <v>2011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65"/>
        <v>102</v>
      </c>
      <c r="P835">
        <f t="shared" ref="P835:P898" si="66">IFERROR(ROUND(E835/L835,2),0)</f>
        <v>148.78</v>
      </c>
      <c r="Q835" s="14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 s="19">
        <f t="shared" ref="U835:U898" si="69">YEAR(S835)</f>
        <v>2014</v>
      </c>
    </row>
    <row r="836" spans="1:21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>
        <f t="shared" si="66"/>
        <v>96.08</v>
      </c>
      <c r="Q836" s="14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 s="19">
        <f t="shared" si="69"/>
        <v>2013</v>
      </c>
    </row>
    <row r="837" spans="1:21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>
        <f t="shared" si="66"/>
        <v>58.63</v>
      </c>
      <c r="Q837" s="14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 s="19">
        <f t="shared" si="69"/>
        <v>2012</v>
      </c>
    </row>
    <row r="838" spans="1:2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>
        <f t="shared" si="66"/>
        <v>109.71</v>
      </c>
      <c r="Q838" s="14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 s="19">
        <f t="shared" si="69"/>
        <v>2013</v>
      </c>
    </row>
    <row r="839" spans="1:21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>
        <f t="shared" si="66"/>
        <v>49.11</v>
      </c>
      <c r="Q839" s="14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 s="19">
        <f t="shared" si="69"/>
        <v>2014</v>
      </c>
    </row>
    <row r="840" spans="1:21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>
        <f t="shared" si="66"/>
        <v>47.67</v>
      </c>
      <c r="Q840" s="14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 s="19">
        <f t="shared" si="69"/>
        <v>2011</v>
      </c>
    </row>
    <row r="841" spans="1:21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>
        <f t="shared" si="66"/>
        <v>60.74</v>
      </c>
      <c r="Q841" s="14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 s="19">
        <f t="shared" si="69"/>
        <v>2012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>
        <f t="shared" si="66"/>
        <v>63.38</v>
      </c>
      <c r="Q842" s="14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 s="19">
        <f t="shared" si="69"/>
        <v>2016</v>
      </c>
    </row>
    <row r="843" spans="1:21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>
        <f t="shared" si="66"/>
        <v>53.89</v>
      </c>
      <c r="Q843" s="14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 s="19">
        <f t="shared" si="69"/>
        <v>2014</v>
      </c>
    </row>
    <row r="844" spans="1:21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>
        <f t="shared" si="66"/>
        <v>66.87</v>
      </c>
      <c r="Q844" s="14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 s="19">
        <f t="shared" si="69"/>
        <v>2013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>
        <f t="shared" si="66"/>
        <v>63.1</v>
      </c>
      <c r="Q845" s="14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 s="19">
        <f t="shared" si="69"/>
        <v>2016</v>
      </c>
    </row>
    <row r="846" spans="1:21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>
        <f t="shared" si="66"/>
        <v>36.630000000000003</v>
      </c>
      <c r="Q846" s="14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 s="19">
        <f t="shared" si="69"/>
        <v>2014</v>
      </c>
    </row>
    <row r="847" spans="1:21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>
        <f t="shared" si="66"/>
        <v>34.01</v>
      </c>
      <c r="Q847" s="14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 s="19">
        <f t="shared" si="69"/>
        <v>2016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>
        <f t="shared" si="66"/>
        <v>28.55</v>
      </c>
      <c r="Q848" s="14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 s="19">
        <f t="shared" si="69"/>
        <v>2014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>
        <f t="shared" si="66"/>
        <v>10</v>
      </c>
      <c r="Q849" s="14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 s="19">
        <f t="shared" si="69"/>
        <v>2015</v>
      </c>
    </row>
    <row r="850" spans="1:21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>
        <f t="shared" si="66"/>
        <v>18.75</v>
      </c>
      <c r="Q850" s="14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 s="19">
        <f t="shared" si="69"/>
        <v>2015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>
        <f t="shared" si="66"/>
        <v>41.7</v>
      </c>
      <c r="Q851" s="14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 s="19">
        <f t="shared" si="69"/>
        <v>2015</v>
      </c>
    </row>
    <row r="852" spans="1:21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>
        <f t="shared" si="66"/>
        <v>46.67</v>
      </c>
      <c r="Q852" s="14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 s="19">
        <f t="shared" si="69"/>
        <v>2016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>
        <f t="shared" si="66"/>
        <v>37.270000000000003</v>
      </c>
      <c r="Q853" s="14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 s="19">
        <f t="shared" si="69"/>
        <v>2016</v>
      </c>
    </row>
    <row r="854" spans="1:21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>
        <f t="shared" si="66"/>
        <v>59.26</v>
      </c>
      <c r="Q854" s="14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 s="19">
        <f t="shared" si="69"/>
        <v>2016</v>
      </c>
    </row>
    <row r="855" spans="1:21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>
        <f t="shared" si="66"/>
        <v>30</v>
      </c>
      <c r="Q855" s="14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 s="19">
        <f t="shared" si="69"/>
        <v>2015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>
        <f t="shared" si="66"/>
        <v>65.86</v>
      </c>
      <c r="Q856" s="14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 s="19">
        <f t="shared" si="69"/>
        <v>2016</v>
      </c>
    </row>
    <row r="857" spans="1:21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>
        <f t="shared" si="66"/>
        <v>31.91</v>
      </c>
      <c r="Q857" s="14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 s="19">
        <f t="shared" si="69"/>
        <v>2016</v>
      </c>
    </row>
    <row r="858" spans="1:21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>
        <f t="shared" si="66"/>
        <v>19.46</v>
      </c>
      <c r="Q858" s="14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 s="19">
        <f t="shared" si="69"/>
        <v>2016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>
        <f t="shared" si="66"/>
        <v>50</v>
      </c>
      <c r="Q859" s="14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 s="19">
        <f t="shared" si="69"/>
        <v>2015</v>
      </c>
    </row>
    <row r="860" spans="1:21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>
        <f t="shared" si="66"/>
        <v>22.74</v>
      </c>
      <c r="Q860" s="14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 s="19">
        <f t="shared" si="69"/>
        <v>2015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>
        <f t="shared" si="66"/>
        <v>42.72</v>
      </c>
      <c r="Q861" s="14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 s="19">
        <f t="shared" si="69"/>
        <v>2015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>
        <f t="shared" si="66"/>
        <v>52.92</v>
      </c>
      <c r="Q862" s="14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 s="19">
        <f t="shared" si="69"/>
        <v>2013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>
        <f t="shared" si="66"/>
        <v>50.5</v>
      </c>
      <c r="Q863" s="14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 s="19">
        <f t="shared" si="69"/>
        <v>2016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>
        <f t="shared" si="66"/>
        <v>42.5</v>
      </c>
      <c r="Q864" s="14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 s="19">
        <f t="shared" si="69"/>
        <v>2013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>
        <f t="shared" si="66"/>
        <v>18</v>
      </c>
      <c r="Q865" s="14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 s="19">
        <f t="shared" si="69"/>
        <v>2012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>
        <f t="shared" si="66"/>
        <v>34.18</v>
      </c>
      <c r="Q866" s="14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 s="19">
        <f t="shared" si="69"/>
        <v>2013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>
        <f t="shared" si="66"/>
        <v>22.5</v>
      </c>
      <c r="Q867" s="14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 s="19">
        <f t="shared" si="69"/>
        <v>2012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>
        <f t="shared" si="66"/>
        <v>58.18</v>
      </c>
      <c r="Q868" s="14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 s="19">
        <f t="shared" si="69"/>
        <v>2015</v>
      </c>
    </row>
    <row r="869" spans="1:21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>
        <f t="shared" si="66"/>
        <v>109.18</v>
      </c>
      <c r="Q869" s="14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 s="19">
        <f t="shared" si="69"/>
        <v>2009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>
        <f t="shared" si="66"/>
        <v>50</v>
      </c>
      <c r="Q870" s="14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 s="19">
        <f t="shared" si="69"/>
        <v>2013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>
        <f t="shared" si="66"/>
        <v>346.67</v>
      </c>
      <c r="Q871" s="14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 s="19">
        <f t="shared" si="69"/>
        <v>2013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>
        <f t="shared" si="66"/>
        <v>12.4</v>
      </c>
      <c r="Q872" s="14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 s="19">
        <f t="shared" si="69"/>
        <v>2013</v>
      </c>
    </row>
    <row r="873" spans="1:21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>
        <f t="shared" si="66"/>
        <v>27.08</v>
      </c>
      <c r="Q873" s="14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 s="19">
        <f t="shared" si="69"/>
        <v>2013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>
        <f t="shared" si="66"/>
        <v>32.5</v>
      </c>
      <c r="Q874" s="14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 s="19">
        <f t="shared" si="69"/>
        <v>2011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>
        <f t="shared" si="66"/>
        <v>9</v>
      </c>
      <c r="Q875" s="14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 s="19">
        <f t="shared" si="69"/>
        <v>2012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>
        <f t="shared" si="66"/>
        <v>34.76</v>
      </c>
      <c r="Q876" s="14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 s="19">
        <f t="shared" si="69"/>
        <v>2013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>
        <f t="shared" si="66"/>
        <v>0</v>
      </c>
      <c r="Q877" s="14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 s="19">
        <f t="shared" si="69"/>
        <v>2015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>
        <f t="shared" si="66"/>
        <v>28.58</v>
      </c>
      <c r="Q878" s="14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 s="19">
        <f t="shared" si="69"/>
        <v>2013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>
        <f t="shared" si="66"/>
        <v>46.59</v>
      </c>
      <c r="Q879" s="14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 s="19">
        <f t="shared" si="69"/>
        <v>2013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>
        <f t="shared" si="66"/>
        <v>32.5</v>
      </c>
      <c r="Q880" s="14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 s="19">
        <f t="shared" si="69"/>
        <v>2010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>
        <f t="shared" si="66"/>
        <v>21.47</v>
      </c>
      <c r="Q881" s="14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 s="19">
        <f t="shared" si="69"/>
        <v>2012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>
        <f t="shared" si="66"/>
        <v>14.13</v>
      </c>
      <c r="Q882" s="14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 s="19">
        <f t="shared" si="69"/>
        <v>2012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>
        <f t="shared" si="66"/>
        <v>30</v>
      </c>
      <c r="Q883" s="14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 s="19">
        <f t="shared" si="69"/>
        <v>2011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>
        <f t="shared" si="66"/>
        <v>21.57</v>
      </c>
      <c r="Q884" s="14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 s="19">
        <f t="shared" si="69"/>
        <v>2011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>
        <f t="shared" si="66"/>
        <v>83.38</v>
      </c>
      <c r="Q885" s="14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 s="19">
        <f t="shared" si="69"/>
        <v>2016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>
        <f t="shared" si="66"/>
        <v>10</v>
      </c>
      <c r="Q886" s="14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 s="19">
        <f t="shared" si="69"/>
        <v>2012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>
        <f t="shared" si="66"/>
        <v>35.71</v>
      </c>
      <c r="Q887" s="14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 s="19">
        <f t="shared" si="69"/>
        <v>2016</v>
      </c>
    </row>
    <row r="888" spans="1:21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>
        <f t="shared" si="66"/>
        <v>29.29</v>
      </c>
      <c r="Q888" s="14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 s="19">
        <f t="shared" si="69"/>
        <v>2016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>
        <f t="shared" si="66"/>
        <v>0</v>
      </c>
      <c r="Q889" s="14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 s="19">
        <f t="shared" si="69"/>
        <v>2012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>
        <f t="shared" si="66"/>
        <v>18</v>
      </c>
      <c r="Q890" s="14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 s="19">
        <f t="shared" si="69"/>
        <v>2011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>
        <f t="shared" si="66"/>
        <v>73.760000000000005</v>
      </c>
      <c r="Q891" s="14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 s="19">
        <f t="shared" si="69"/>
        <v>2014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>
        <f t="shared" si="66"/>
        <v>31.25</v>
      </c>
      <c r="Q892" s="14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 s="19">
        <f t="shared" si="69"/>
        <v>2013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>
        <f t="shared" si="66"/>
        <v>28.89</v>
      </c>
      <c r="Q893" s="14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 s="19">
        <f t="shared" si="69"/>
        <v>2014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>
        <f t="shared" si="66"/>
        <v>143.82</v>
      </c>
      <c r="Q894" s="14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 s="19">
        <f t="shared" si="69"/>
        <v>2010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>
        <f t="shared" si="66"/>
        <v>40</v>
      </c>
      <c r="Q895" s="14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 s="19">
        <f t="shared" si="69"/>
        <v>2015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>
        <f t="shared" si="66"/>
        <v>147.81</v>
      </c>
      <c r="Q896" s="14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 s="19">
        <f t="shared" si="69"/>
        <v>2016</v>
      </c>
    </row>
    <row r="897" spans="1:21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>
        <f t="shared" si="66"/>
        <v>27.86</v>
      </c>
      <c r="Q897" s="14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 s="19">
        <f t="shared" si="69"/>
        <v>2010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70">ROUND(E898/D898*100,0)</f>
        <v>40</v>
      </c>
      <c r="P898">
        <f t="shared" si="66"/>
        <v>44.44</v>
      </c>
      <c r="Q898" s="14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 s="19">
        <f t="shared" si="69"/>
        <v>2015</v>
      </c>
    </row>
    <row r="899" spans="1:21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70"/>
        <v>0</v>
      </c>
      <c r="P899">
        <f t="shared" ref="P899:P962" si="71">IFERROR(ROUND(E899/L899,2),0)</f>
        <v>0</v>
      </c>
      <c r="Q899" s="14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 s="19">
        <f t="shared" ref="U899:U962" si="74">YEAR(S899)</f>
        <v>2012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>
        <f t="shared" si="71"/>
        <v>35</v>
      </c>
      <c r="Q900" s="14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 s="19">
        <f t="shared" si="74"/>
        <v>2011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>
        <f t="shared" si="71"/>
        <v>35</v>
      </c>
      <c r="Q901" s="14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 s="19">
        <f t="shared" si="74"/>
        <v>2011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>
        <f t="shared" si="71"/>
        <v>10.5</v>
      </c>
      <c r="Q902" s="14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 s="19">
        <f t="shared" si="74"/>
        <v>2016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>
        <f t="shared" si="71"/>
        <v>0</v>
      </c>
      <c r="Q903" s="14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 s="19">
        <f t="shared" si="74"/>
        <v>2010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>
        <f t="shared" si="71"/>
        <v>30</v>
      </c>
      <c r="Q904" s="14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 s="19">
        <f t="shared" si="74"/>
        <v>2014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>
        <f t="shared" si="71"/>
        <v>40</v>
      </c>
      <c r="Q905" s="14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 s="19">
        <f t="shared" si="74"/>
        <v>2012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>
        <f t="shared" si="71"/>
        <v>50.33</v>
      </c>
      <c r="Q906" s="14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 s="19">
        <f t="shared" si="74"/>
        <v>2015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>
        <f t="shared" si="71"/>
        <v>32.67</v>
      </c>
      <c r="Q907" s="14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 s="19">
        <f t="shared" si="74"/>
        <v>2010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>
        <f t="shared" si="71"/>
        <v>0</v>
      </c>
      <c r="Q908" s="14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 s="19">
        <f t="shared" si="74"/>
        <v>2014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>
        <f t="shared" si="71"/>
        <v>0</v>
      </c>
      <c r="Q909" s="14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 s="19">
        <f t="shared" si="74"/>
        <v>2011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>
        <f t="shared" si="71"/>
        <v>0</v>
      </c>
      <c r="Q910" s="14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 s="19">
        <f t="shared" si="74"/>
        <v>2010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>
        <f t="shared" si="71"/>
        <v>65</v>
      </c>
      <c r="Q911" s="14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 s="19">
        <f t="shared" si="74"/>
        <v>2012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>
        <f t="shared" si="71"/>
        <v>24.6</v>
      </c>
      <c r="Q912" s="14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 s="19">
        <f t="shared" si="74"/>
        <v>2017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>
        <f t="shared" si="71"/>
        <v>0</v>
      </c>
      <c r="Q913" s="14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 s="19">
        <f t="shared" si="74"/>
        <v>2014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>
        <f t="shared" si="71"/>
        <v>15</v>
      </c>
      <c r="Q914" s="14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 s="19">
        <f t="shared" si="74"/>
        <v>2012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>
        <f t="shared" si="71"/>
        <v>82.58</v>
      </c>
      <c r="Q915" s="14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 s="19">
        <f t="shared" si="74"/>
        <v>2012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>
        <f t="shared" si="71"/>
        <v>0</v>
      </c>
      <c r="Q916" s="14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 s="19">
        <f t="shared" si="74"/>
        <v>2012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>
        <f t="shared" si="71"/>
        <v>41.67</v>
      </c>
      <c r="Q917" s="14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 s="19">
        <f t="shared" si="74"/>
        <v>2012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>
        <f t="shared" si="71"/>
        <v>0</v>
      </c>
      <c r="Q918" s="14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 s="19">
        <f t="shared" si="74"/>
        <v>2010</v>
      </c>
    </row>
    <row r="919" spans="1:21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>
        <f t="shared" si="71"/>
        <v>30</v>
      </c>
      <c r="Q919" s="14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 s="19">
        <f t="shared" si="74"/>
        <v>2014</v>
      </c>
    </row>
    <row r="920" spans="1:21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>
        <f t="shared" si="71"/>
        <v>19.600000000000001</v>
      </c>
      <c r="Q920" s="14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 s="19">
        <f t="shared" si="74"/>
        <v>2014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>
        <f t="shared" si="71"/>
        <v>100</v>
      </c>
      <c r="Q921" s="14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 s="19">
        <f t="shared" si="74"/>
        <v>2012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>
        <f t="shared" si="71"/>
        <v>0</v>
      </c>
      <c r="Q922" s="14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 s="19">
        <f t="shared" si="74"/>
        <v>2013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>
        <f t="shared" si="71"/>
        <v>231.75</v>
      </c>
      <c r="Q923" s="14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 s="19">
        <f t="shared" si="74"/>
        <v>2011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>
        <f t="shared" si="71"/>
        <v>189.33</v>
      </c>
      <c r="Q924" s="14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 s="19">
        <f t="shared" si="74"/>
        <v>2014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>
        <f t="shared" si="71"/>
        <v>55</v>
      </c>
      <c r="Q925" s="14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 s="19">
        <f t="shared" si="74"/>
        <v>2014</v>
      </c>
    </row>
    <row r="926" spans="1:21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>
        <f t="shared" si="71"/>
        <v>21.8</v>
      </c>
      <c r="Q926" s="14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 s="19">
        <f t="shared" si="74"/>
        <v>2013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>
        <f t="shared" si="71"/>
        <v>32</v>
      </c>
      <c r="Q927" s="14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 s="19">
        <f t="shared" si="74"/>
        <v>2013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>
        <f t="shared" si="71"/>
        <v>0</v>
      </c>
      <c r="Q928" s="14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 s="19">
        <f t="shared" si="74"/>
        <v>2010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>
        <f t="shared" si="71"/>
        <v>0</v>
      </c>
      <c r="Q929" s="14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 s="19">
        <f t="shared" si="74"/>
        <v>2012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>
        <f t="shared" si="71"/>
        <v>56.25</v>
      </c>
      <c r="Q930" s="14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 s="19">
        <f t="shared" si="74"/>
        <v>2012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>
        <f t="shared" si="71"/>
        <v>0</v>
      </c>
      <c r="Q931" s="14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 s="19">
        <f t="shared" si="74"/>
        <v>2012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>
        <f t="shared" si="71"/>
        <v>69</v>
      </c>
      <c r="Q932" s="14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 s="19">
        <f t="shared" si="74"/>
        <v>2010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>
        <f t="shared" si="71"/>
        <v>18.71</v>
      </c>
      <c r="Q933" s="14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 s="19">
        <f t="shared" si="74"/>
        <v>2014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>
        <f t="shared" si="71"/>
        <v>46.03</v>
      </c>
      <c r="Q934" s="14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 s="19">
        <f t="shared" si="74"/>
        <v>2013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>
        <f t="shared" si="71"/>
        <v>60</v>
      </c>
      <c r="Q935" s="14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 s="19">
        <f t="shared" si="74"/>
        <v>2014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>
        <f t="shared" si="71"/>
        <v>50.67</v>
      </c>
      <c r="Q936" s="14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 s="19">
        <f t="shared" si="74"/>
        <v>2014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>
        <f t="shared" si="71"/>
        <v>25</v>
      </c>
      <c r="Q937" s="14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 s="19">
        <f t="shared" si="74"/>
        <v>2015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>
        <f t="shared" si="71"/>
        <v>0</v>
      </c>
      <c r="Q938" s="14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 s="19">
        <f t="shared" si="74"/>
        <v>2011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>
        <f t="shared" si="71"/>
        <v>20</v>
      </c>
      <c r="Q939" s="14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 s="19">
        <f t="shared" si="74"/>
        <v>2013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>
        <f t="shared" si="71"/>
        <v>25</v>
      </c>
      <c r="Q940" s="14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 s="19">
        <f t="shared" si="74"/>
        <v>2012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>
        <f t="shared" si="71"/>
        <v>20</v>
      </c>
      <c r="Q941" s="14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 s="19">
        <f t="shared" si="74"/>
        <v>2013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>
        <f t="shared" si="71"/>
        <v>110.29</v>
      </c>
      <c r="Q942" s="14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 s="19">
        <f t="shared" si="74"/>
        <v>2015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>
        <f t="shared" si="71"/>
        <v>37.450000000000003</v>
      </c>
      <c r="Q943" s="14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 s="19">
        <f t="shared" si="74"/>
        <v>2017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>
        <f t="shared" si="71"/>
        <v>41.75</v>
      </c>
      <c r="Q944" s="14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 s="19">
        <f t="shared" si="74"/>
        <v>2016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>
        <f t="shared" si="71"/>
        <v>24.08</v>
      </c>
      <c r="Q945" s="14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 s="19">
        <f t="shared" si="74"/>
        <v>2016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>
        <f t="shared" si="71"/>
        <v>69.41</v>
      </c>
      <c r="Q946" s="14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 s="19">
        <f t="shared" si="74"/>
        <v>2016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>
        <f t="shared" si="71"/>
        <v>155.25</v>
      </c>
      <c r="Q947" s="14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 s="19">
        <f t="shared" si="74"/>
        <v>2016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>
        <f t="shared" si="71"/>
        <v>57.2</v>
      </c>
      <c r="Q948" s="14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 s="19">
        <f t="shared" si="74"/>
        <v>2016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>
        <f t="shared" si="71"/>
        <v>0</v>
      </c>
      <c r="Q949" s="14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 s="19">
        <f t="shared" si="74"/>
        <v>2016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>
        <f t="shared" si="71"/>
        <v>60</v>
      </c>
      <c r="Q950" s="14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 s="19">
        <f t="shared" si="74"/>
        <v>2016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>
        <f t="shared" si="71"/>
        <v>39</v>
      </c>
      <c r="Q951" s="14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 s="19">
        <f t="shared" si="74"/>
        <v>2015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>
        <f t="shared" si="71"/>
        <v>58.42</v>
      </c>
      <c r="Q952" s="14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 s="19">
        <f t="shared" si="74"/>
        <v>2015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>
        <f t="shared" si="71"/>
        <v>158.63999999999999</v>
      </c>
      <c r="Q953" s="14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 s="19">
        <f t="shared" si="74"/>
        <v>2016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>
        <f t="shared" si="71"/>
        <v>99.86</v>
      </c>
      <c r="Q954" s="14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 s="19">
        <f t="shared" si="74"/>
        <v>2016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>
        <f t="shared" si="71"/>
        <v>25.2</v>
      </c>
      <c r="Q955" s="14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 s="19">
        <f t="shared" si="74"/>
        <v>2014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>
        <f t="shared" si="71"/>
        <v>89.19</v>
      </c>
      <c r="Q956" s="14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 s="19">
        <f t="shared" si="74"/>
        <v>2015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>
        <f t="shared" si="71"/>
        <v>182.62</v>
      </c>
      <c r="Q957" s="14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 s="19">
        <f t="shared" si="74"/>
        <v>2016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>
        <f t="shared" si="71"/>
        <v>50.65</v>
      </c>
      <c r="Q958" s="14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 s="19">
        <f t="shared" si="74"/>
        <v>2015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>
        <f t="shared" si="71"/>
        <v>33.29</v>
      </c>
      <c r="Q959" s="14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 s="19">
        <f t="shared" si="74"/>
        <v>2016</v>
      </c>
    </row>
    <row r="960" spans="1:21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>
        <f t="shared" si="71"/>
        <v>51.82</v>
      </c>
      <c r="Q960" s="14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 s="19">
        <f t="shared" si="74"/>
        <v>2015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>
        <f t="shared" si="71"/>
        <v>113.63</v>
      </c>
      <c r="Q961" s="14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 s="19">
        <f t="shared" si="74"/>
        <v>2014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75">ROUND(E962/D962*100,0)</f>
        <v>46</v>
      </c>
      <c r="P962">
        <f t="shared" si="71"/>
        <v>136.46</v>
      </c>
      <c r="Q962" s="14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 s="19">
        <f t="shared" si="74"/>
        <v>2017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75"/>
        <v>42</v>
      </c>
      <c r="P963">
        <f t="shared" ref="P963:P1026" si="76">IFERROR(ROUND(E963/L963,2),0)</f>
        <v>364.35</v>
      </c>
      <c r="Q963" s="14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 s="19">
        <f t="shared" ref="U963:U1026" si="79">YEAR(S963)</f>
        <v>2017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>
        <f t="shared" si="76"/>
        <v>19.239999999999998</v>
      </c>
      <c r="Q964" s="14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 s="19">
        <f t="shared" si="79"/>
        <v>2016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>
        <f t="shared" si="76"/>
        <v>41.89</v>
      </c>
      <c r="Q965" s="14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 s="19">
        <f t="shared" si="79"/>
        <v>2016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>
        <f t="shared" si="76"/>
        <v>30.31</v>
      </c>
      <c r="Q966" s="14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 s="19">
        <f t="shared" si="79"/>
        <v>2015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>
        <f t="shared" si="76"/>
        <v>49.67</v>
      </c>
      <c r="Q967" s="14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 s="19">
        <f t="shared" si="79"/>
        <v>2016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>
        <f t="shared" si="76"/>
        <v>59.2</v>
      </c>
      <c r="Q968" s="14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 s="19">
        <f t="shared" si="79"/>
        <v>2016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>
        <f t="shared" si="76"/>
        <v>43.98</v>
      </c>
      <c r="Q969" s="14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 s="19">
        <f t="shared" si="79"/>
        <v>2016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>
        <f t="shared" si="76"/>
        <v>26.5</v>
      </c>
      <c r="Q970" s="14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 s="19">
        <f t="shared" si="79"/>
        <v>2014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>
        <f t="shared" si="76"/>
        <v>1272.73</v>
      </c>
      <c r="Q971" s="14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 s="19">
        <f t="shared" si="79"/>
        <v>2017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>
        <f t="shared" si="76"/>
        <v>164</v>
      </c>
      <c r="Q972" s="14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 s="19">
        <f t="shared" si="79"/>
        <v>2016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>
        <f t="shared" si="76"/>
        <v>45.2</v>
      </c>
      <c r="Q973" s="14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 s="19">
        <f t="shared" si="79"/>
        <v>2015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>
        <f t="shared" si="76"/>
        <v>153.88999999999999</v>
      </c>
      <c r="Q974" s="14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 s="19">
        <f t="shared" si="79"/>
        <v>2014</v>
      </c>
    </row>
    <row r="975" spans="1:21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>
        <f t="shared" si="76"/>
        <v>51.38</v>
      </c>
      <c r="Q975" s="14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 s="19">
        <f t="shared" si="79"/>
        <v>2015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>
        <f t="shared" si="76"/>
        <v>93.33</v>
      </c>
      <c r="Q976" s="14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 s="19">
        <f t="shared" si="79"/>
        <v>2016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>
        <f t="shared" si="76"/>
        <v>108.63</v>
      </c>
      <c r="Q977" s="14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 s="19">
        <f t="shared" si="79"/>
        <v>2016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>
        <f t="shared" si="76"/>
        <v>160.5</v>
      </c>
      <c r="Q978" s="14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 s="19">
        <f t="shared" si="79"/>
        <v>2015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>
        <f t="shared" si="76"/>
        <v>75.75</v>
      </c>
      <c r="Q979" s="14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 s="19">
        <f t="shared" si="79"/>
        <v>2016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>
        <f t="shared" si="76"/>
        <v>790.84</v>
      </c>
      <c r="Q980" s="14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 s="19">
        <f t="shared" si="79"/>
        <v>2016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>
        <f t="shared" si="76"/>
        <v>301.94</v>
      </c>
      <c r="Q981" s="14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 s="19">
        <f t="shared" si="79"/>
        <v>2016</v>
      </c>
    </row>
    <row r="982" spans="1:21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>
        <f t="shared" si="76"/>
        <v>47.94</v>
      </c>
      <c r="Q982" s="14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 s="19">
        <f t="shared" si="79"/>
        <v>2014</v>
      </c>
    </row>
    <row r="983" spans="1:21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>
        <f t="shared" si="76"/>
        <v>2.75</v>
      </c>
      <c r="Q983" s="14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 s="19">
        <f t="shared" si="79"/>
        <v>2014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>
        <f t="shared" si="76"/>
        <v>1</v>
      </c>
      <c r="Q984" s="14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 s="19">
        <f t="shared" si="79"/>
        <v>2016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>
        <f t="shared" si="76"/>
        <v>171.79</v>
      </c>
      <c r="Q985" s="14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 s="19">
        <f t="shared" si="79"/>
        <v>2016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>
        <f t="shared" si="76"/>
        <v>35.33</v>
      </c>
      <c r="Q986" s="14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 s="19">
        <f t="shared" si="79"/>
        <v>2015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>
        <f t="shared" si="76"/>
        <v>82.09</v>
      </c>
      <c r="Q987" s="14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 s="19">
        <f t="shared" si="79"/>
        <v>2015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>
        <f t="shared" si="76"/>
        <v>110.87</v>
      </c>
      <c r="Q988" s="14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 s="19">
        <f t="shared" si="79"/>
        <v>2015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>
        <f t="shared" si="76"/>
        <v>161.22</v>
      </c>
      <c r="Q989" s="14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 s="19">
        <f t="shared" si="79"/>
        <v>2014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>
        <f t="shared" si="76"/>
        <v>0</v>
      </c>
      <c r="Q990" s="14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 s="19">
        <f t="shared" si="79"/>
        <v>2016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>
        <f t="shared" si="76"/>
        <v>52.41</v>
      </c>
      <c r="Q991" s="14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 s="19">
        <f t="shared" si="79"/>
        <v>2016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>
        <f t="shared" si="76"/>
        <v>13</v>
      </c>
      <c r="Q992" s="14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 s="19">
        <f t="shared" si="79"/>
        <v>2014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>
        <f t="shared" si="76"/>
        <v>30.29</v>
      </c>
      <c r="Q993" s="14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 s="19">
        <f t="shared" si="79"/>
        <v>2016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>
        <f t="shared" si="76"/>
        <v>116.75</v>
      </c>
      <c r="Q994" s="14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 s="19">
        <f t="shared" si="79"/>
        <v>2016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>
        <f t="shared" si="76"/>
        <v>89.6</v>
      </c>
      <c r="Q995" s="14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 s="19">
        <f t="shared" si="79"/>
        <v>2016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>
        <f t="shared" si="76"/>
        <v>424.45</v>
      </c>
      <c r="Q996" s="14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 s="19">
        <f t="shared" si="79"/>
        <v>2014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>
        <f t="shared" si="76"/>
        <v>80.67</v>
      </c>
      <c r="Q997" s="14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 s="19">
        <f t="shared" si="79"/>
        <v>2014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>
        <f t="shared" si="76"/>
        <v>13</v>
      </c>
      <c r="Q998" s="14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 s="19">
        <f t="shared" si="79"/>
        <v>2014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>
        <f t="shared" si="76"/>
        <v>8.1300000000000008</v>
      </c>
      <c r="Q999" s="14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 s="19">
        <f t="shared" si="79"/>
        <v>2014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>
        <f t="shared" si="76"/>
        <v>153.43</v>
      </c>
      <c r="Q1000" s="14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 s="19">
        <f t="shared" si="79"/>
        <v>2015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>
        <f t="shared" si="76"/>
        <v>292.08</v>
      </c>
      <c r="Q1001" s="14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 s="19">
        <f t="shared" si="79"/>
        <v>2014</v>
      </c>
    </row>
    <row r="1002" spans="1:21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>
        <f t="shared" si="76"/>
        <v>3304</v>
      </c>
      <c r="Q1002" s="14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 s="19">
        <f t="shared" si="79"/>
        <v>2017</v>
      </c>
    </row>
    <row r="1003" spans="1:21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>
        <f t="shared" si="76"/>
        <v>1300</v>
      </c>
      <c r="Q1003" s="14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 s="19">
        <f t="shared" si="79"/>
        <v>2016</v>
      </c>
    </row>
    <row r="1004" spans="1:21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>
        <f t="shared" si="76"/>
        <v>134.55000000000001</v>
      </c>
      <c r="Q1004" s="14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 s="19">
        <f t="shared" si="79"/>
        <v>2015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>
        <f t="shared" si="76"/>
        <v>214.07</v>
      </c>
      <c r="Q1005" s="14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 s="19">
        <f t="shared" si="79"/>
        <v>2017</v>
      </c>
    </row>
    <row r="1006" spans="1:21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>
        <f t="shared" si="76"/>
        <v>216.34</v>
      </c>
      <c r="Q1006" s="14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 s="19">
        <f t="shared" si="79"/>
        <v>2016</v>
      </c>
    </row>
    <row r="1007" spans="1:21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>
        <f t="shared" si="76"/>
        <v>932.31</v>
      </c>
      <c r="Q1007" s="14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 s="19">
        <f t="shared" si="79"/>
        <v>2015</v>
      </c>
    </row>
    <row r="1008" spans="1:21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>
        <f t="shared" si="76"/>
        <v>29.25</v>
      </c>
      <c r="Q1008" s="14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 s="19">
        <f t="shared" si="79"/>
        <v>2014</v>
      </c>
    </row>
    <row r="1009" spans="1:21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>
        <f t="shared" si="76"/>
        <v>174.95</v>
      </c>
      <c r="Q1009" s="14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 s="19">
        <f t="shared" si="79"/>
        <v>2016</v>
      </c>
    </row>
    <row r="1010" spans="1:21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>
        <f t="shared" si="76"/>
        <v>250</v>
      </c>
      <c r="Q1010" s="14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 s="19">
        <f t="shared" si="79"/>
        <v>2016</v>
      </c>
    </row>
    <row r="1011" spans="1:21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>
        <f t="shared" si="76"/>
        <v>65</v>
      </c>
      <c r="Q1011" s="14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 s="19">
        <f t="shared" si="79"/>
        <v>2016</v>
      </c>
    </row>
    <row r="1012" spans="1:21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>
        <f t="shared" si="76"/>
        <v>55</v>
      </c>
      <c r="Q1012" s="14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 s="19">
        <f t="shared" si="79"/>
        <v>2016</v>
      </c>
    </row>
    <row r="1013" spans="1:21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>
        <f t="shared" si="76"/>
        <v>75</v>
      </c>
      <c r="Q1013" s="14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 s="19">
        <f t="shared" si="79"/>
        <v>2014</v>
      </c>
    </row>
    <row r="1014" spans="1:21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>
        <f t="shared" si="76"/>
        <v>1389.36</v>
      </c>
      <c r="Q1014" s="14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 s="19">
        <f t="shared" si="79"/>
        <v>2016</v>
      </c>
    </row>
    <row r="1015" spans="1:21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>
        <f t="shared" si="76"/>
        <v>95.91</v>
      </c>
      <c r="Q1015" s="14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 s="19">
        <f t="shared" si="79"/>
        <v>2015</v>
      </c>
    </row>
    <row r="1016" spans="1:21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>
        <f t="shared" si="76"/>
        <v>191.25</v>
      </c>
      <c r="Q1016" s="14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 s="19">
        <f t="shared" si="79"/>
        <v>2014</v>
      </c>
    </row>
    <row r="1017" spans="1:21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>
        <f t="shared" si="76"/>
        <v>40</v>
      </c>
      <c r="Q1017" s="14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 s="19">
        <f t="shared" si="79"/>
        <v>2015</v>
      </c>
    </row>
    <row r="1018" spans="1:21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>
        <f t="shared" si="76"/>
        <v>74.790000000000006</v>
      </c>
      <c r="Q1018" s="14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 s="19">
        <f t="shared" si="79"/>
        <v>2016</v>
      </c>
    </row>
    <row r="1019" spans="1:21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>
        <f t="shared" si="76"/>
        <v>161.12</v>
      </c>
      <c r="Q1019" s="14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 s="19">
        <f t="shared" si="79"/>
        <v>2015</v>
      </c>
    </row>
    <row r="1020" spans="1:21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>
        <f t="shared" si="76"/>
        <v>88.71</v>
      </c>
      <c r="Q1020" s="14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 s="19">
        <f t="shared" si="79"/>
        <v>2016</v>
      </c>
    </row>
    <row r="1021" spans="1:21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>
        <f t="shared" si="76"/>
        <v>53.25</v>
      </c>
      <c r="Q1021" s="14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 s="19">
        <f t="shared" si="79"/>
        <v>2015</v>
      </c>
    </row>
    <row r="1022" spans="1:21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>
        <f t="shared" si="76"/>
        <v>106.2</v>
      </c>
      <c r="Q1022" s="14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 s="19">
        <f t="shared" si="79"/>
        <v>2015</v>
      </c>
    </row>
    <row r="1023" spans="1:21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>
        <f t="shared" si="76"/>
        <v>22.08</v>
      </c>
      <c r="Q1023" s="14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 s="19">
        <f t="shared" si="79"/>
        <v>2015</v>
      </c>
    </row>
    <row r="1024" spans="1:21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>
        <f t="shared" si="76"/>
        <v>31.05</v>
      </c>
      <c r="Q1024" s="14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 s="19">
        <f t="shared" si="79"/>
        <v>2015</v>
      </c>
    </row>
    <row r="1025" spans="1:21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>
        <f t="shared" si="76"/>
        <v>36.21</v>
      </c>
      <c r="Q1025" s="14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 s="19">
        <f t="shared" si="79"/>
        <v>2015</v>
      </c>
    </row>
    <row r="1026" spans="1:21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80">ROUND(E1026/D1026*100,0)</f>
        <v>119</v>
      </c>
      <c r="P1026">
        <f t="shared" si="76"/>
        <v>388.98</v>
      </c>
      <c r="Q1026" s="14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 s="19">
        <f t="shared" si="79"/>
        <v>2016</v>
      </c>
    </row>
    <row r="1027" spans="1:21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80"/>
        <v>110</v>
      </c>
      <c r="P1027">
        <f t="shared" ref="P1027:P1090" si="81">IFERROR(ROUND(E1027/L1027,2),0)</f>
        <v>71.849999999999994</v>
      </c>
      <c r="Q1027" s="14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 s="19">
        <f t="shared" ref="U1027:U1090" si="84">YEAR(S1027)</f>
        <v>2015</v>
      </c>
    </row>
    <row r="1028" spans="1:21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>
        <f t="shared" si="81"/>
        <v>57.38</v>
      </c>
      <c r="Q1028" s="14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 s="19">
        <f t="shared" si="84"/>
        <v>2016</v>
      </c>
    </row>
    <row r="1029" spans="1:21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>
        <f t="shared" si="81"/>
        <v>69.67</v>
      </c>
      <c r="Q1029" s="14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 s="19">
        <f t="shared" si="84"/>
        <v>2014</v>
      </c>
    </row>
    <row r="1030" spans="1:21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>
        <f t="shared" si="81"/>
        <v>45.99</v>
      </c>
      <c r="Q1030" s="14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 s="19">
        <f t="shared" si="84"/>
        <v>2017</v>
      </c>
    </row>
    <row r="1031" spans="1:21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>
        <f t="shared" si="81"/>
        <v>79.260000000000005</v>
      </c>
      <c r="Q1031" s="14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 s="19">
        <f t="shared" si="84"/>
        <v>2015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>
        <f t="shared" si="81"/>
        <v>43.03</v>
      </c>
      <c r="Q1032" s="14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 s="19">
        <f t="shared" si="84"/>
        <v>2016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>
        <f t="shared" si="81"/>
        <v>108.48</v>
      </c>
      <c r="Q1033" s="14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 s="19">
        <f t="shared" si="84"/>
        <v>2015</v>
      </c>
    </row>
    <row r="1034" spans="1:2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>
        <f t="shared" si="81"/>
        <v>61.03</v>
      </c>
      <c r="Q1034" s="14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 s="19">
        <f t="shared" si="84"/>
        <v>2016</v>
      </c>
    </row>
    <row r="1035" spans="1:21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>
        <f t="shared" si="81"/>
        <v>50.59</v>
      </c>
      <c r="Q1035" s="14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 s="19">
        <f t="shared" si="84"/>
        <v>2016</v>
      </c>
    </row>
    <row r="1036" spans="1:21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>
        <f t="shared" si="81"/>
        <v>39.159999999999997</v>
      </c>
      <c r="Q1036" s="14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 s="19">
        <f t="shared" si="84"/>
        <v>2016</v>
      </c>
    </row>
    <row r="1037" spans="1:21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>
        <f t="shared" si="81"/>
        <v>65.16</v>
      </c>
      <c r="Q1037" s="14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 s="19">
        <f t="shared" si="84"/>
        <v>2015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>
        <f t="shared" si="81"/>
        <v>23.96</v>
      </c>
      <c r="Q1038" s="14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 s="19">
        <f t="shared" si="84"/>
        <v>2012</v>
      </c>
    </row>
    <row r="1039" spans="1:21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>
        <f t="shared" si="81"/>
        <v>48.62</v>
      </c>
      <c r="Q1039" s="14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 s="19">
        <f t="shared" si="84"/>
        <v>2015</v>
      </c>
    </row>
    <row r="1040" spans="1:21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>
        <f t="shared" si="81"/>
        <v>35.74</v>
      </c>
      <c r="Q1040" s="14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 s="19">
        <f t="shared" si="84"/>
        <v>2016</v>
      </c>
    </row>
    <row r="1041" spans="1:21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>
        <f t="shared" si="81"/>
        <v>21.37</v>
      </c>
      <c r="Q1041" s="14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 s="19">
        <f t="shared" si="84"/>
        <v>2016</v>
      </c>
    </row>
    <row r="1042" spans="1:21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>
        <f t="shared" si="81"/>
        <v>250</v>
      </c>
      <c r="Q1042" s="14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 s="19">
        <f t="shared" si="84"/>
        <v>2016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>
        <f t="shared" si="81"/>
        <v>0</v>
      </c>
      <c r="Q1043" s="14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 s="19">
        <f t="shared" si="84"/>
        <v>2014</v>
      </c>
    </row>
    <row r="1044" spans="1:21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>
        <f t="shared" si="81"/>
        <v>10</v>
      </c>
      <c r="Q1044" s="14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 s="19">
        <f t="shared" si="84"/>
        <v>2014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>
        <f t="shared" si="81"/>
        <v>29.24</v>
      </c>
      <c r="Q1045" s="14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 s="19">
        <f t="shared" si="84"/>
        <v>2015</v>
      </c>
    </row>
    <row r="1046" spans="1:21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>
        <f t="shared" si="81"/>
        <v>3</v>
      </c>
      <c r="Q1046" s="14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 s="19">
        <f t="shared" si="84"/>
        <v>2015</v>
      </c>
    </row>
    <row r="1047" spans="1:21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>
        <f t="shared" si="81"/>
        <v>33.25</v>
      </c>
      <c r="Q1047" s="14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 s="19">
        <f t="shared" si="84"/>
        <v>2014</v>
      </c>
    </row>
    <row r="1048" spans="1:21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>
        <f t="shared" si="81"/>
        <v>0</v>
      </c>
      <c r="Q1048" s="14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 s="19">
        <f t="shared" si="84"/>
        <v>2015</v>
      </c>
    </row>
    <row r="1049" spans="1:21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>
        <f t="shared" si="81"/>
        <v>1</v>
      </c>
      <c r="Q1049" s="14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 s="19">
        <f t="shared" si="84"/>
        <v>2014</v>
      </c>
    </row>
    <row r="1050" spans="1:21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>
        <f t="shared" si="81"/>
        <v>53</v>
      </c>
      <c r="Q1050" s="14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 s="19">
        <f t="shared" si="84"/>
        <v>2016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>
        <f t="shared" si="81"/>
        <v>0</v>
      </c>
      <c r="Q1051" s="14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 s="19">
        <f t="shared" si="84"/>
        <v>2016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>
        <f t="shared" si="81"/>
        <v>0</v>
      </c>
      <c r="Q1052" s="14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 s="19">
        <f t="shared" si="84"/>
        <v>2015</v>
      </c>
    </row>
    <row r="1053" spans="1:21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>
        <f t="shared" si="81"/>
        <v>0</v>
      </c>
      <c r="Q1053" s="14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 s="19">
        <f t="shared" si="84"/>
        <v>2014</v>
      </c>
    </row>
    <row r="1054" spans="1:21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>
        <f t="shared" si="81"/>
        <v>0</v>
      </c>
      <c r="Q1054" s="14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 s="19">
        <f t="shared" si="84"/>
        <v>2016</v>
      </c>
    </row>
    <row r="1055" spans="1:21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>
        <f t="shared" si="81"/>
        <v>15</v>
      </c>
      <c r="Q1055" s="14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 s="19">
        <f t="shared" si="84"/>
        <v>2017</v>
      </c>
    </row>
    <row r="1056" spans="1:21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>
        <f t="shared" si="81"/>
        <v>0</v>
      </c>
      <c r="Q1056" s="14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 s="19">
        <f t="shared" si="84"/>
        <v>2014</v>
      </c>
    </row>
    <row r="1057" spans="1:21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>
        <f t="shared" si="81"/>
        <v>0</v>
      </c>
      <c r="Q1057" s="14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 s="19">
        <f t="shared" si="84"/>
        <v>2016</v>
      </c>
    </row>
    <row r="1058" spans="1:21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>
        <f t="shared" si="81"/>
        <v>0</v>
      </c>
      <c r="Q1058" s="14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 s="19">
        <f t="shared" si="84"/>
        <v>2015</v>
      </c>
    </row>
    <row r="1059" spans="1:21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>
        <f t="shared" si="81"/>
        <v>0</v>
      </c>
      <c r="Q1059" s="14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 s="19">
        <f t="shared" si="84"/>
        <v>2016</v>
      </c>
    </row>
    <row r="1060" spans="1:21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>
        <f t="shared" si="81"/>
        <v>0</v>
      </c>
      <c r="Q1060" s="14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 s="19">
        <f t="shared" si="84"/>
        <v>2015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>
        <f t="shared" si="81"/>
        <v>0</v>
      </c>
      <c r="Q1061" s="14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 s="19">
        <f t="shared" si="84"/>
        <v>2015</v>
      </c>
    </row>
    <row r="1062" spans="1:21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>
        <f t="shared" si="81"/>
        <v>50</v>
      </c>
      <c r="Q1062" s="14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 s="19">
        <f t="shared" si="84"/>
        <v>2015</v>
      </c>
    </row>
    <row r="1063" spans="1:21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>
        <f t="shared" si="81"/>
        <v>0</v>
      </c>
      <c r="Q1063" s="14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 s="19">
        <f t="shared" si="84"/>
        <v>2016</v>
      </c>
    </row>
    <row r="1064" spans="1:2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>
        <f t="shared" si="81"/>
        <v>47.5</v>
      </c>
      <c r="Q1064" s="14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 s="19">
        <f t="shared" si="84"/>
        <v>2016</v>
      </c>
    </row>
    <row r="1065" spans="1:21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>
        <f t="shared" si="81"/>
        <v>0</v>
      </c>
      <c r="Q1065" s="14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 s="19">
        <f t="shared" si="84"/>
        <v>2016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>
        <f t="shared" si="81"/>
        <v>65.67</v>
      </c>
      <c r="Q1066" s="14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 s="19">
        <f t="shared" si="84"/>
        <v>2013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>
        <f t="shared" si="81"/>
        <v>16.2</v>
      </c>
      <c r="Q1067" s="14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 s="19">
        <f t="shared" si="84"/>
        <v>2014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>
        <f t="shared" si="81"/>
        <v>34.130000000000003</v>
      </c>
      <c r="Q1068" s="14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 s="19">
        <f t="shared" si="84"/>
        <v>2013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>
        <f t="shared" si="81"/>
        <v>13</v>
      </c>
      <c r="Q1069" s="14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 s="19">
        <f t="shared" si="84"/>
        <v>2013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>
        <f t="shared" si="81"/>
        <v>11.25</v>
      </c>
      <c r="Q1070" s="14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 s="19">
        <f t="shared" si="84"/>
        <v>2016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>
        <f t="shared" si="81"/>
        <v>40.479999999999997</v>
      </c>
      <c r="Q1071" s="14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 s="19">
        <f t="shared" si="84"/>
        <v>2013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>
        <f t="shared" si="81"/>
        <v>35</v>
      </c>
      <c r="Q1072" s="14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 s="19">
        <f t="shared" si="84"/>
        <v>2012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>
        <f t="shared" si="81"/>
        <v>0</v>
      </c>
      <c r="Q1073" s="14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 s="19">
        <f t="shared" si="84"/>
        <v>2015</v>
      </c>
    </row>
    <row r="1074" spans="1:21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>
        <f t="shared" si="81"/>
        <v>12.75</v>
      </c>
      <c r="Q1074" s="14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 s="19">
        <f t="shared" si="84"/>
        <v>2014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>
        <f t="shared" si="81"/>
        <v>10</v>
      </c>
      <c r="Q1075" s="14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 s="19">
        <f t="shared" si="84"/>
        <v>2011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>
        <f t="shared" si="81"/>
        <v>113.57</v>
      </c>
      <c r="Q1076" s="14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 s="19">
        <f t="shared" si="84"/>
        <v>2013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>
        <f t="shared" si="81"/>
        <v>15</v>
      </c>
      <c r="Q1077" s="14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 s="19">
        <f t="shared" si="84"/>
        <v>2012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>
        <f t="shared" si="81"/>
        <v>48.28</v>
      </c>
      <c r="Q1078" s="14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 s="19">
        <f t="shared" si="84"/>
        <v>2014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>
        <f t="shared" si="81"/>
        <v>43.98</v>
      </c>
      <c r="Q1079" s="14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 s="19">
        <f t="shared" si="84"/>
        <v>2015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>
        <f t="shared" si="81"/>
        <v>9</v>
      </c>
      <c r="Q1080" s="14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 s="19">
        <f t="shared" si="84"/>
        <v>2011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>
        <f t="shared" si="81"/>
        <v>37.67</v>
      </c>
      <c r="Q1081" s="14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 s="19">
        <f t="shared" si="84"/>
        <v>2016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>
        <f t="shared" si="81"/>
        <v>18.579999999999998</v>
      </c>
      <c r="Q1082" s="14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 s="19">
        <f t="shared" si="84"/>
        <v>2014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>
        <f t="shared" si="81"/>
        <v>3</v>
      </c>
      <c r="Q1083" s="14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 s="19">
        <f t="shared" si="84"/>
        <v>2014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>
        <f t="shared" si="81"/>
        <v>18.670000000000002</v>
      </c>
      <c r="Q1084" s="14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 s="19">
        <f t="shared" si="84"/>
        <v>2012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>
        <f t="shared" si="81"/>
        <v>410</v>
      </c>
      <c r="Q1085" s="14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 s="19">
        <f t="shared" si="84"/>
        <v>2014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>
        <f t="shared" si="81"/>
        <v>0</v>
      </c>
      <c r="Q1086" s="14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 s="19">
        <f t="shared" si="84"/>
        <v>2014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>
        <f t="shared" si="81"/>
        <v>114</v>
      </c>
      <c r="Q1087" s="14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 s="19">
        <f t="shared" si="84"/>
        <v>2016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>
        <f t="shared" si="81"/>
        <v>7.5</v>
      </c>
      <c r="Q1088" s="14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 s="19">
        <f t="shared" si="84"/>
        <v>2014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>
        <f t="shared" si="81"/>
        <v>0</v>
      </c>
      <c r="Q1089" s="14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 s="19">
        <f t="shared" si="84"/>
        <v>2014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85">ROUND(E1090/D1090*100,0)</f>
        <v>14</v>
      </c>
      <c r="P1090">
        <f t="shared" si="81"/>
        <v>43.42</v>
      </c>
      <c r="Q1090" s="14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 s="19">
        <f t="shared" si="84"/>
        <v>2014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85"/>
        <v>8</v>
      </c>
      <c r="P1091">
        <f t="shared" ref="P1091:P1154" si="86">IFERROR(ROUND(E1091/L1091,2),0)</f>
        <v>23.96</v>
      </c>
      <c r="Q1091" s="14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 s="19">
        <f t="shared" ref="U1091:U1154" si="89">YEAR(S1091)</f>
        <v>2015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>
        <f t="shared" si="86"/>
        <v>5</v>
      </c>
      <c r="Q1092" s="14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 s="19">
        <f t="shared" si="89"/>
        <v>2015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>
        <f t="shared" si="86"/>
        <v>12.5</v>
      </c>
      <c r="Q1093" s="14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 s="19">
        <f t="shared" si="89"/>
        <v>2016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>
        <f t="shared" si="86"/>
        <v>3</v>
      </c>
      <c r="Q1094" s="14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 s="19">
        <f t="shared" si="89"/>
        <v>2012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>
        <f t="shared" si="86"/>
        <v>10.56</v>
      </c>
      <c r="Q1095" s="14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 s="19">
        <f t="shared" si="89"/>
        <v>2016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>
        <f t="shared" si="86"/>
        <v>122</v>
      </c>
      <c r="Q1096" s="14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 s="19">
        <f t="shared" si="89"/>
        <v>2011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>
        <f t="shared" si="86"/>
        <v>267.81</v>
      </c>
      <c r="Q1097" s="14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 s="19">
        <f t="shared" si="89"/>
        <v>2013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>
        <f t="shared" si="86"/>
        <v>74.209999999999994</v>
      </c>
      <c r="Q1098" s="14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 s="19">
        <f t="shared" si="89"/>
        <v>2014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>
        <f t="shared" si="86"/>
        <v>6.71</v>
      </c>
      <c r="Q1099" s="14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 s="19">
        <f t="shared" si="89"/>
        <v>2014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>
        <f t="shared" si="86"/>
        <v>81.95</v>
      </c>
      <c r="Q1100" s="14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 s="19">
        <f t="shared" si="89"/>
        <v>2014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>
        <f t="shared" si="86"/>
        <v>25</v>
      </c>
      <c r="Q1101" s="14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 s="19">
        <f t="shared" si="89"/>
        <v>2015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>
        <f t="shared" si="86"/>
        <v>10</v>
      </c>
      <c r="Q1102" s="14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 s="19">
        <f t="shared" si="89"/>
        <v>2016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>
        <f t="shared" si="86"/>
        <v>6.83</v>
      </c>
      <c r="Q1103" s="14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 s="19">
        <f t="shared" si="89"/>
        <v>2016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>
        <f t="shared" si="86"/>
        <v>17.71</v>
      </c>
      <c r="Q1104" s="14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 s="19">
        <f t="shared" si="89"/>
        <v>2013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>
        <f t="shared" si="86"/>
        <v>16.2</v>
      </c>
      <c r="Q1105" s="14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 s="19">
        <f t="shared" si="89"/>
        <v>2016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>
        <f t="shared" si="86"/>
        <v>80.3</v>
      </c>
      <c r="Q1106" s="14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 s="19">
        <f t="shared" si="89"/>
        <v>2014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>
        <f t="shared" si="86"/>
        <v>71.55</v>
      </c>
      <c r="Q1107" s="14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 s="19">
        <f t="shared" si="89"/>
        <v>2014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>
        <f t="shared" si="86"/>
        <v>23.57</v>
      </c>
      <c r="Q1108" s="14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 s="19">
        <f t="shared" si="89"/>
        <v>2012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>
        <f t="shared" si="86"/>
        <v>0</v>
      </c>
      <c r="Q1109" s="14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 s="19">
        <f t="shared" si="89"/>
        <v>2014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>
        <f t="shared" si="86"/>
        <v>34.880000000000003</v>
      </c>
      <c r="Q1110" s="14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 s="19">
        <f t="shared" si="89"/>
        <v>2012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>
        <f t="shared" si="86"/>
        <v>15</v>
      </c>
      <c r="Q1111" s="14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 s="19">
        <f t="shared" si="89"/>
        <v>2016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>
        <f t="shared" si="86"/>
        <v>23.18</v>
      </c>
      <c r="Q1112" s="14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 s="19">
        <f t="shared" si="89"/>
        <v>2012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>
        <f t="shared" si="86"/>
        <v>1</v>
      </c>
      <c r="Q1113" s="14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 s="19">
        <f t="shared" si="89"/>
        <v>2015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>
        <f t="shared" si="86"/>
        <v>100.23</v>
      </c>
      <c r="Q1114" s="14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 s="19">
        <f t="shared" si="89"/>
        <v>2014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>
        <f t="shared" si="86"/>
        <v>5</v>
      </c>
      <c r="Q1115" s="14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 s="19">
        <f t="shared" si="89"/>
        <v>2014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>
        <f t="shared" si="86"/>
        <v>3.33</v>
      </c>
      <c r="Q1116" s="14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 s="19">
        <f t="shared" si="89"/>
        <v>2013</v>
      </c>
    </row>
    <row r="1117" spans="1:21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>
        <f t="shared" si="86"/>
        <v>13.25</v>
      </c>
      <c r="Q1117" s="14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 s="19">
        <f t="shared" si="89"/>
        <v>2016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>
        <f t="shared" si="86"/>
        <v>17.850000000000001</v>
      </c>
      <c r="Q1118" s="14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 s="19">
        <f t="shared" si="89"/>
        <v>2012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>
        <f t="shared" si="86"/>
        <v>10.38</v>
      </c>
      <c r="Q1119" s="14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 s="19">
        <f t="shared" si="89"/>
        <v>2015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>
        <f t="shared" si="86"/>
        <v>36.33</v>
      </c>
      <c r="Q1120" s="14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 s="19">
        <f t="shared" si="89"/>
        <v>2014</v>
      </c>
    </row>
    <row r="1121" spans="1:21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>
        <f t="shared" si="86"/>
        <v>5</v>
      </c>
      <c r="Q1121" s="14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 s="19">
        <f t="shared" si="89"/>
        <v>2014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>
        <f t="shared" si="86"/>
        <v>0</v>
      </c>
      <c r="Q1122" s="14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 s="19">
        <f t="shared" si="89"/>
        <v>2011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>
        <f t="shared" si="86"/>
        <v>5.8</v>
      </c>
      <c r="Q1123" s="14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 s="19">
        <f t="shared" si="89"/>
        <v>2016</v>
      </c>
    </row>
    <row r="1124" spans="1:21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>
        <f t="shared" si="86"/>
        <v>0</v>
      </c>
      <c r="Q1124" s="14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 s="19">
        <f t="shared" si="89"/>
        <v>2013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>
        <f t="shared" si="86"/>
        <v>3.67</v>
      </c>
      <c r="Q1125" s="14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 s="19">
        <f t="shared" si="89"/>
        <v>2014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>
        <f t="shared" si="86"/>
        <v>60.71</v>
      </c>
      <c r="Q1126" s="14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 s="19">
        <f t="shared" si="89"/>
        <v>2015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>
        <f t="shared" si="86"/>
        <v>0</v>
      </c>
      <c r="Q1127" s="14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 s="19">
        <f t="shared" si="89"/>
        <v>2015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>
        <f t="shared" si="86"/>
        <v>5</v>
      </c>
      <c r="Q1128" s="14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 s="19">
        <f t="shared" si="89"/>
        <v>2016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>
        <f t="shared" si="86"/>
        <v>25.43</v>
      </c>
      <c r="Q1129" s="14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 s="19">
        <f t="shared" si="89"/>
        <v>2014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>
        <f t="shared" si="86"/>
        <v>1</v>
      </c>
      <c r="Q1130" s="14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 s="19">
        <f t="shared" si="89"/>
        <v>2014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>
        <f t="shared" si="86"/>
        <v>10.5</v>
      </c>
      <c r="Q1131" s="14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 s="19">
        <f t="shared" si="89"/>
        <v>2016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>
        <f t="shared" si="86"/>
        <v>3.67</v>
      </c>
      <c r="Q1132" s="14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 s="19">
        <f t="shared" si="89"/>
        <v>2014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>
        <f t="shared" si="86"/>
        <v>0</v>
      </c>
      <c r="Q1133" s="14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 s="19">
        <f t="shared" si="89"/>
        <v>2015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>
        <f t="shared" si="86"/>
        <v>110.62</v>
      </c>
      <c r="Q1134" s="14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 s="19">
        <f t="shared" si="89"/>
        <v>2016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>
        <f t="shared" si="86"/>
        <v>20</v>
      </c>
      <c r="Q1135" s="14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 s="19">
        <f t="shared" si="89"/>
        <v>2014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>
        <f t="shared" si="86"/>
        <v>1</v>
      </c>
      <c r="Q1136" s="14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 s="19">
        <f t="shared" si="89"/>
        <v>2014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>
        <f t="shared" si="86"/>
        <v>50</v>
      </c>
      <c r="Q1137" s="14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 s="19">
        <f t="shared" si="89"/>
        <v>2016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>
        <f t="shared" si="86"/>
        <v>45</v>
      </c>
      <c r="Q1138" s="14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 s="19">
        <f t="shared" si="89"/>
        <v>2015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>
        <f t="shared" si="86"/>
        <v>253.21</v>
      </c>
      <c r="Q1139" s="14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 s="19">
        <f t="shared" si="89"/>
        <v>2016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>
        <f t="shared" si="86"/>
        <v>31.25</v>
      </c>
      <c r="Q1140" s="14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 s="19">
        <f t="shared" si="89"/>
        <v>2017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>
        <f t="shared" si="86"/>
        <v>5</v>
      </c>
      <c r="Q1141" s="14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 s="19">
        <f t="shared" si="89"/>
        <v>2014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>
        <f t="shared" si="86"/>
        <v>0</v>
      </c>
      <c r="Q1142" s="14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 s="19">
        <f t="shared" si="89"/>
        <v>2015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>
        <f t="shared" si="86"/>
        <v>0</v>
      </c>
      <c r="Q1143" s="14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 s="19">
        <f t="shared" si="89"/>
        <v>2015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>
        <f t="shared" si="86"/>
        <v>0</v>
      </c>
      <c r="Q1144" s="14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 s="19">
        <f t="shared" si="89"/>
        <v>2015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>
        <f t="shared" si="86"/>
        <v>23.25</v>
      </c>
      <c r="Q1145" s="14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 s="19">
        <f t="shared" si="89"/>
        <v>2015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>
        <f t="shared" si="86"/>
        <v>0</v>
      </c>
      <c r="Q1146" s="14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 s="19">
        <f t="shared" si="89"/>
        <v>2015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>
        <f t="shared" si="86"/>
        <v>100</v>
      </c>
      <c r="Q1147" s="14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 s="19">
        <f t="shared" si="89"/>
        <v>2014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>
        <f t="shared" si="86"/>
        <v>44.17</v>
      </c>
      <c r="Q1148" s="14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 s="19">
        <f t="shared" si="89"/>
        <v>2014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>
        <f t="shared" si="86"/>
        <v>0</v>
      </c>
      <c r="Q1149" s="14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 s="19">
        <f t="shared" si="89"/>
        <v>2014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>
        <f t="shared" si="86"/>
        <v>24.33</v>
      </c>
      <c r="Q1150" s="14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 s="19">
        <f t="shared" si="89"/>
        <v>2016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>
        <f t="shared" si="86"/>
        <v>37.5</v>
      </c>
      <c r="Q1151" s="14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 s="19">
        <f t="shared" si="89"/>
        <v>2016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>
        <f t="shared" si="86"/>
        <v>42</v>
      </c>
      <c r="Q1152" s="14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 s="19">
        <f t="shared" si="89"/>
        <v>2015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>
        <f t="shared" si="86"/>
        <v>0</v>
      </c>
      <c r="Q1153" s="14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 s="19">
        <f t="shared" si="89"/>
        <v>2015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90">ROUND(E1154/D1154*100,0)</f>
        <v>6</v>
      </c>
      <c r="P1154">
        <f t="shared" si="86"/>
        <v>60.73</v>
      </c>
      <c r="Q1154" s="14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 s="19">
        <f t="shared" si="89"/>
        <v>2015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90"/>
        <v>1</v>
      </c>
      <c r="P1155">
        <f t="shared" ref="P1155:P1218" si="91">IFERROR(ROUND(E1155/L1155,2),0)</f>
        <v>50</v>
      </c>
      <c r="Q1155" s="14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 s="19">
        <f t="shared" ref="U1155:U1218" si="94">YEAR(S1155)</f>
        <v>2015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>
        <f t="shared" si="91"/>
        <v>108.33</v>
      </c>
      <c r="Q1156" s="14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 s="19">
        <f t="shared" si="94"/>
        <v>2015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>
        <f t="shared" si="91"/>
        <v>23.5</v>
      </c>
      <c r="Q1157" s="14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 s="19">
        <f t="shared" si="94"/>
        <v>2014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>
        <f t="shared" si="91"/>
        <v>0</v>
      </c>
      <c r="Q1158" s="14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 s="19">
        <f t="shared" si="94"/>
        <v>2015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>
        <f t="shared" si="91"/>
        <v>50.33</v>
      </c>
      <c r="Q1159" s="14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 s="19">
        <f t="shared" si="94"/>
        <v>2014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>
        <f t="shared" si="91"/>
        <v>11.67</v>
      </c>
      <c r="Q1160" s="14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 s="19">
        <f t="shared" si="94"/>
        <v>2014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>
        <f t="shared" si="91"/>
        <v>0</v>
      </c>
      <c r="Q1161" s="14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 s="19">
        <f t="shared" si="94"/>
        <v>2015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>
        <f t="shared" si="91"/>
        <v>60.79</v>
      </c>
      <c r="Q1162" s="14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 s="19">
        <f t="shared" si="94"/>
        <v>2015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>
        <f t="shared" si="91"/>
        <v>0</v>
      </c>
      <c r="Q1163" s="14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 s="19">
        <f t="shared" si="94"/>
        <v>2015</v>
      </c>
    </row>
    <row r="1164" spans="1:21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>
        <f t="shared" si="91"/>
        <v>17.5</v>
      </c>
      <c r="Q1164" s="14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 s="19">
        <f t="shared" si="94"/>
        <v>2014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>
        <f t="shared" si="91"/>
        <v>0</v>
      </c>
      <c r="Q1165" s="14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 s="19">
        <f t="shared" si="94"/>
        <v>2014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>
        <f t="shared" si="91"/>
        <v>0</v>
      </c>
      <c r="Q1166" s="14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 s="19">
        <f t="shared" si="94"/>
        <v>2016</v>
      </c>
    </row>
    <row r="1167" spans="1:21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>
        <f t="shared" si="91"/>
        <v>82.82</v>
      </c>
      <c r="Q1167" s="14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 s="19">
        <f t="shared" si="94"/>
        <v>2014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>
        <f t="shared" si="91"/>
        <v>358.88</v>
      </c>
      <c r="Q1168" s="14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 s="19">
        <f t="shared" si="94"/>
        <v>2015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>
        <f t="shared" si="91"/>
        <v>61.19</v>
      </c>
      <c r="Q1169" s="14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 s="19">
        <f t="shared" si="94"/>
        <v>2014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>
        <f t="shared" si="91"/>
        <v>340</v>
      </c>
      <c r="Q1170" s="14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 s="19">
        <f t="shared" si="94"/>
        <v>2016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>
        <f t="shared" si="91"/>
        <v>5.67</v>
      </c>
      <c r="Q1171" s="14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 s="19">
        <f t="shared" si="94"/>
        <v>2015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>
        <f t="shared" si="91"/>
        <v>50</v>
      </c>
      <c r="Q1172" s="14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 s="19">
        <f t="shared" si="94"/>
        <v>2015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>
        <f t="shared" si="91"/>
        <v>25</v>
      </c>
      <c r="Q1173" s="14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 s="19">
        <f t="shared" si="94"/>
        <v>2014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>
        <f t="shared" si="91"/>
        <v>0</v>
      </c>
      <c r="Q1174" s="14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 s="19">
        <f t="shared" si="94"/>
        <v>2014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>
        <f t="shared" si="91"/>
        <v>30</v>
      </c>
      <c r="Q1175" s="14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 s="19">
        <f t="shared" si="94"/>
        <v>2015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>
        <f t="shared" si="91"/>
        <v>46.63</v>
      </c>
      <c r="Q1176" s="14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 s="19">
        <f t="shared" si="94"/>
        <v>2016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>
        <f t="shared" si="91"/>
        <v>65</v>
      </c>
      <c r="Q1177" s="14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 s="19">
        <f t="shared" si="94"/>
        <v>2015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>
        <f t="shared" si="91"/>
        <v>10</v>
      </c>
      <c r="Q1178" s="14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 s="19">
        <f t="shared" si="94"/>
        <v>2017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>
        <f t="shared" si="91"/>
        <v>0</v>
      </c>
      <c r="Q1179" s="14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 s="19">
        <f t="shared" si="94"/>
        <v>2014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>
        <f t="shared" si="91"/>
        <v>5</v>
      </c>
      <c r="Q1180" s="14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 s="19">
        <f t="shared" si="94"/>
        <v>2014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>
        <f t="shared" si="91"/>
        <v>640</v>
      </c>
      <c r="Q1181" s="14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 s="19">
        <f t="shared" si="94"/>
        <v>2015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>
        <f t="shared" si="91"/>
        <v>69.12</v>
      </c>
      <c r="Q1182" s="14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 s="19">
        <f t="shared" si="94"/>
        <v>2014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>
        <f t="shared" si="91"/>
        <v>1.33</v>
      </c>
      <c r="Q1183" s="14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 s="19">
        <f t="shared" si="94"/>
        <v>2015</v>
      </c>
    </row>
    <row r="1184" spans="1:21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>
        <f t="shared" si="91"/>
        <v>10.5</v>
      </c>
      <c r="Q1184" s="14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 s="19">
        <f t="shared" si="94"/>
        <v>2016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>
        <f t="shared" si="91"/>
        <v>33.33</v>
      </c>
      <c r="Q1185" s="14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 s="19">
        <f t="shared" si="94"/>
        <v>2016</v>
      </c>
    </row>
    <row r="1186" spans="1:21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>
        <f t="shared" si="91"/>
        <v>61.56</v>
      </c>
      <c r="Q1186" s="14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 s="19">
        <f t="shared" si="94"/>
        <v>2017</v>
      </c>
    </row>
    <row r="1187" spans="1:21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>
        <f t="shared" si="91"/>
        <v>118.74</v>
      </c>
      <c r="Q1187" s="14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 s="19">
        <f t="shared" si="94"/>
        <v>2015</v>
      </c>
    </row>
    <row r="1188" spans="1:21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>
        <f t="shared" si="91"/>
        <v>65.08</v>
      </c>
      <c r="Q1188" s="14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 s="19">
        <f t="shared" si="94"/>
        <v>2015</v>
      </c>
    </row>
    <row r="1189" spans="1:21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>
        <f t="shared" si="91"/>
        <v>130.16</v>
      </c>
      <c r="Q1189" s="14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 s="19">
        <f t="shared" si="94"/>
        <v>2015</v>
      </c>
    </row>
    <row r="1190" spans="1:21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>
        <f t="shared" si="91"/>
        <v>37.78</v>
      </c>
      <c r="Q1190" s="14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 s="19">
        <f t="shared" si="94"/>
        <v>2016</v>
      </c>
    </row>
    <row r="1191" spans="1:21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>
        <f t="shared" si="91"/>
        <v>112.79</v>
      </c>
      <c r="Q1191" s="14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 s="19">
        <f t="shared" si="94"/>
        <v>2016</v>
      </c>
    </row>
    <row r="1192" spans="1:21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>
        <f t="shared" si="91"/>
        <v>51.92</v>
      </c>
      <c r="Q1192" s="14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 s="19">
        <f t="shared" si="94"/>
        <v>2014</v>
      </c>
    </row>
    <row r="1193" spans="1:21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>
        <f t="shared" si="91"/>
        <v>89.24</v>
      </c>
      <c r="Q1193" s="14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 s="19">
        <f t="shared" si="94"/>
        <v>2016</v>
      </c>
    </row>
    <row r="1194" spans="1:21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>
        <f t="shared" si="91"/>
        <v>19.329999999999998</v>
      </c>
      <c r="Q1194" s="14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 s="19">
        <f t="shared" si="94"/>
        <v>2017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>
        <f t="shared" si="91"/>
        <v>79.97</v>
      </c>
      <c r="Q1195" s="14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 s="19">
        <f t="shared" si="94"/>
        <v>2016</v>
      </c>
    </row>
    <row r="1196" spans="1:21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>
        <f t="shared" si="91"/>
        <v>56.41</v>
      </c>
      <c r="Q1196" s="14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 s="19">
        <f t="shared" si="94"/>
        <v>2015</v>
      </c>
    </row>
    <row r="1197" spans="1:21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>
        <f t="shared" si="91"/>
        <v>79.41</v>
      </c>
      <c r="Q1197" s="14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 s="19">
        <f t="shared" si="94"/>
        <v>2015</v>
      </c>
    </row>
    <row r="1198" spans="1:21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>
        <f t="shared" si="91"/>
        <v>76.44</v>
      </c>
      <c r="Q1198" s="14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 s="19">
        <f t="shared" si="94"/>
        <v>2015</v>
      </c>
    </row>
    <row r="1199" spans="1:21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>
        <f t="shared" si="91"/>
        <v>121</v>
      </c>
      <c r="Q1199" s="14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 s="19">
        <f t="shared" si="94"/>
        <v>2016</v>
      </c>
    </row>
    <row r="1200" spans="1:21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>
        <f t="shared" si="91"/>
        <v>54.62</v>
      </c>
      <c r="Q1200" s="14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 s="19">
        <f t="shared" si="94"/>
        <v>2015</v>
      </c>
    </row>
    <row r="1201" spans="1:21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>
        <f t="shared" si="91"/>
        <v>299.22000000000003</v>
      </c>
      <c r="Q1201" s="14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 s="19">
        <f t="shared" si="94"/>
        <v>2015</v>
      </c>
    </row>
    <row r="1202" spans="1:21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>
        <f t="shared" si="91"/>
        <v>58.53</v>
      </c>
      <c r="Q1202" s="14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 s="19">
        <f t="shared" si="94"/>
        <v>2015</v>
      </c>
    </row>
    <row r="1203" spans="1:21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>
        <f t="shared" si="91"/>
        <v>55.37</v>
      </c>
      <c r="Q1203" s="14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 s="19">
        <f t="shared" si="94"/>
        <v>2016</v>
      </c>
    </row>
    <row r="1204" spans="1:21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>
        <f t="shared" si="91"/>
        <v>183.8</v>
      </c>
      <c r="Q1204" s="14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 s="19">
        <f t="shared" si="94"/>
        <v>2015</v>
      </c>
    </row>
    <row r="1205" spans="1:21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>
        <f t="shared" si="91"/>
        <v>165.35</v>
      </c>
      <c r="Q1205" s="14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 s="19">
        <f t="shared" si="94"/>
        <v>2015</v>
      </c>
    </row>
    <row r="1206" spans="1:21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>
        <f t="shared" si="91"/>
        <v>234.79</v>
      </c>
      <c r="Q1206" s="14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 s="19">
        <f t="shared" si="94"/>
        <v>2015</v>
      </c>
    </row>
    <row r="1207" spans="1:21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>
        <f t="shared" si="91"/>
        <v>211.48</v>
      </c>
      <c r="Q1207" s="14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 s="19">
        <f t="shared" si="94"/>
        <v>2015</v>
      </c>
    </row>
    <row r="1208" spans="1:21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>
        <f t="shared" si="91"/>
        <v>32.340000000000003</v>
      </c>
      <c r="Q1208" s="14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 s="19">
        <f t="shared" si="94"/>
        <v>2017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>
        <f t="shared" si="91"/>
        <v>123.38</v>
      </c>
      <c r="Q1209" s="14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 s="19">
        <f t="shared" si="94"/>
        <v>2016</v>
      </c>
    </row>
    <row r="1210" spans="1:21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>
        <f t="shared" si="91"/>
        <v>207.07</v>
      </c>
      <c r="Q1210" s="14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 s="19">
        <f t="shared" si="94"/>
        <v>2016</v>
      </c>
    </row>
    <row r="1211" spans="1:21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>
        <f t="shared" si="91"/>
        <v>138.26</v>
      </c>
      <c r="Q1211" s="14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 s="19">
        <f t="shared" si="94"/>
        <v>2017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>
        <f t="shared" si="91"/>
        <v>493.82</v>
      </c>
      <c r="Q1212" s="14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 s="19">
        <f t="shared" si="94"/>
        <v>2015</v>
      </c>
    </row>
    <row r="1213" spans="1:21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>
        <f t="shared" si="91"/>
        <v>168.5</v>
      </c>
      <c r="Q1213" s="14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 s="19">
        <f t="shared" si="94"/>
        <v>2016</v>
      </c>
    </row>
    <row r="1214" spans="1:21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>
        <f t="shared" si="91"/>
        <v>38.869999999999997</v>
      </c>
      <c r="Q1214" s="14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 s="19">
        <f t="shared" si="94"/>
        <v>2015</v>
      </c>
    </row>
    <row r="1215" spans="1:21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>
        <f t="shared" si="91"/>
        <v>61.53</v>
      </c>
      <c r="Q1215" s="14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 s="19">
        <f t="shared" si="94"/>
        <v>2016</v>
      </c>
    </row>
    <row r="1216" spans="1:21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>
        <f t="shared" si="91"/>
        <v>105.44</v>
      </c>
      <c r="Q1216" s="14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 s="19">
        <f t="shared" si="94"/>
        <v>2015</v>
      </c>
    </row>
    <row r="1217" spans="1:21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>
        <f t="shared" si="91"/>
        <v>71.59</v>
      </c>
      <c r="Q1217" s="14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 s="19">
        <f t="shared" si="94"/>
        <v>2014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95">ROUND(E1218/D1218*100,0)</f>
        <v>146</v>
      </c>
      <c r="P1218">
        <f t="shared" si="91"/>
        <v>91.88</v>
      </c>
      <c r="Q1218" s="14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 s="19">
        <f t="shared" si="94"/>
        <v>2015</v>
      </c>
    </row>
    <row r="1219" spans="1:21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95"/>
        <v>103</v>
      </c>
      <c r="P1219">
        <f t="shared" ref="P1219:P1282" si="96">IFERROR(ROUND(E1219/L1219,2),0)</f>
        <v>148.57</v>
      </c>
      <c r="Q1219" s="14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 s="19">
        <f t="shared" ref="U1219:U1282" si="99">YEAR(S1219)</f>
        <v>2016</v>
      </c>
    </row>
    <row r="1220" spans="1:21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>
        <f t="shared" si="96"/>
        <v>174.21</v>
      </c>
      <c r="Q1220" s="14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 s="19">
        <f t="shared" si="99"/>
        <v>2015</v>
      </c>
    </row>
    <row r="1221" spans="1:21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>
        <f t="shared" si="96"/>
        <v>102.86</v>
      </c>
      <c r="Q1221" s="14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 s="19">
        <f t="shared" si="99"/>
        <v>2016</v>
      </c>
    </row>
    <row r="1222" spans="1:21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>
        <f t="shared" si="96"/>
        <v>111.18</v>
      </c>
      <c r="Q1222" s="14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 s="19">
        <f t="shared" si="99"/>
        <v>2015</v>
      </c>
    </row>
    <row r="1223" spans="1:21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>
        <f t="shared" si="96"/>
        <v>23.8</v>
      </c>
      <c r="Q1223" s="14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 s="19">
        <f t="shared" si="99"/>
        <v>2016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>
        <f t="shared" si="96"/>
        <v>81.27</v>
      </c>
      <c r="Q1224" s="14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 s="19">
        <f t="shared" si="99"/>
        <v>2016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>
        <f t="shared" si="96"/>
        <v>116.21</v>
      </c>
      <c r="Q1225" s="14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 s="19">
        <f t="shared" si="99"/>
        <v>2016</v>
      </c>
    </row>
    <row r="1226" spans="1:21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>
        <f t="shared" si="96"/>
        <v>58.89</v>
      </c>
      <c r="Q1226" s="14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 s="19">
        <f t="shared" si="99"/>
        <v>2014</v>
      </c>
    </row>
    <row r="1227" spans="1:21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>
        <f t="shared" si="96"/>
        <v>44</v>
      </c>
      <c r="Q1227" s="14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 s="19">
        <f t="shared" si="99"/>
        <v>2013</v>
      </c>
    </row>
    <row r="1228" spans="1:21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>
        <f t="shared" si="96"/>
        <v>48.43</v>
      </c>
      <c r="Q1228" s="14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 s="19">
        <f t="shared" si="99"/>
        <v>2014</v>
      </c>
    </row>
    <row r="1229" spans="1:21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>
        <f t="shared" si="96"/>
        <v>0</v>
      </c>
      <c r="Q1229" s="14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 s="19">
        <f t="shared" si="99"/>
        <v>2014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>
        <f t="shared" si="96"/>
        <v>61.04</v>
      </c>
      <c r="Q1230" s="14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 s="19">
        <f t="shared" si="99"/>
        <v>2011</v>
      </c>
    </row>
    <row r="1231" spans="1:21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>
        <f t="shared" si="96"/>
        <v>25</v>
      </c>
      <c r="Q1231" s="14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 s="19">
        <f t="shared" si="99"/>
        <v>2012</v>
      </c>
    </row>
    <row r="1232" spans="1:21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>
        <f t="shared" si="96"/>
        <v>0</v>
      </c>
      <c r="Q1232" s="14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 s="19">
        <f t="shared" si="99"/>
        <v>2011</v>
      </c>
    </row>
    <row r="1233" spans="1:21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>
        <f t="shared" si="96"/>
        <v>0</v>
      </c>
      <c r="Q1233" s="14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 s="19">
        <f t="shared" si="99"/>
        <v>2015</v>
      </c>
    </row>
    <row r="1234" spans="1:21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>
        <f t="shared" si="96"/>
        <v>40</v>
      </c>
      <c r="Q1234" s="14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 s="19">
        <f t="shared" si="99"/>
        <v>2013</v>
      </c>
    </row>
    <row r="1235" spans="1:21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>
        <f t="shared" si="96"/>
        <v>19.329999999999998</v>
      </c>
      <c r="Q1235" s="14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 s="19">
        <f t="shared" si="99"/>
        <v>2012</v>
      </c>
    </row>
    <row r="1236" spans="1:21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>
        <f t="shared" si="96"/>
        <v>0</v>
      </c>
      <c r="Q1236" s="14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 s="19">
        <f t="shared" si="99"/>
        <v>2015</v>
      </c>
    </row>
    <row r="1237" spans="1:21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>
        <f t="shared" si="96"/>
        <v>35</v>
      </c>
      <c r="Q1237" s="14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 s="19">
        <f t="shared" si="99"/>
        <v>2013</v>
      </c>
    </row>
    <row r="1238" spans="1:2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>
        <f t="shared" si="96"/>
        <v>0</v>
      </c>
      <c r="Q1238" s="14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 s="19">
        <f t="shared" si="99"/>
        <v>2012</v>
      </c>
    </row>
    <row r="1239" spans="1:21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>
        <f t="shared" si="96"/>
        <v>0</v>
      </c>
      <c r="Q1239" s="14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 s="19">
        <f t="shared" si="99"/>
        <v>2012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>
        <f t="shared" si="96"/>
        <v>59.33</v>
      </c>
      <c r="Q1240" s="14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 s="19">
        <f t="shared" si="99"/>
        <v>2011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>
        <f t="shared" si="96"/>
        <v>0</v>
      </c>
      <c r="Q1241" s="14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 s="19">
        <f t="shared" si="99"/>
        <v>2011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>
        <f t="shared" si="96"/>
        <v>30.13</v>
      </c>
      <c r="Q1242" s="14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 s="19">
        <f t="shared" si="99"/>
        <v>2013</v>
      </c>
    </row>
    <row r="1243" spans="1:21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>
        <f t="shared" si="96"/>
        <v>74.62</v>
      </c>
      <c r="Q1243" s="14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 s="19">
        <f t="shared" si="99"/>
        <v>2014</v>
      </c>
    </row>
    <row r="1244" spans="1:21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>
        <f t="shared" si="96"/>
        <v>5</v>
      </c>
      <c r="Q1244" s="14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 s="19">
        <f t="shared" si="99"/>
        <v>2011</v>
      </c>
    </row>
    <row r="1245" spans="1:21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>
        <f t="shared" si="96"/>
        <v>44.5</v>
      </c>
      <c r="Q1245" s="14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 s="19">
        <f t="shared" si="99"/>
        <v>2011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>
        <f t="shared" si="96"/>
        <v>46.13</v>
      </c>
      <c r="Q1246" s="14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 s="19">
        <f t="shared" si="99"/>
        <v>2013</v>
      </c>
    </row>
    <row r="1247" spans="1:21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>
        <f t="shared" si="96"/>
        <v>141.47</v>
      </c>
      <c r="Q1247" s="14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 s="19">
        <f t="shared" si="99"/>
        <v>2014</v>
      </c>
    </row>
    <row r="1248" spans="1:21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>
        <f t="shared" si="96"/>
        <v>75.48</v>
      </c>
      <c r="Q1248" s="14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 s="19">
        <f t="shared" si="99"/>
        <v>2011</v>
      </c>
    </row>
    <row r="1249" spans="1:21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>
        <f t="shared" si="96"/>
        <v>85.5</v>
      </c>
      <c r="Q1249" s="14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 s="19">
        <f t="shared" si="99"/>
        <v>2013</v>
      </c>
    </row>
    <row r="1250" spans="1:21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>
        <f t="shared" si="96"/>
        <v>64.25</v>
      </c>
      <c r="Q1250" s="14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 s="19">
        <f t="shared" si="99"/>
        <v>2014</v>
      </c>
    </row>
    <row r="1251" spans="1:21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>
        <f t="shared" si="96"/>
        <v>64.47</v>
      </c>
      <c r="Q1251" s="14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 s="19">
        <f t="shared" si="99"/>
        <v>2012</v>
      </c>
    </row>
    <row r="1252" spans="1:21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>
        <f t="shared" si="96"/>
        <v>118.2</v>
      </c>
      <c r="Q1252" s="14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 s="19">
        <f t="shared" si="99"/>
        <v>2014</v>
      </c>
    </row>
    <row r="1253" spans="1:21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>
        <f t="shared" si="96"/>
        <v>82.54</v>
      </c>
      <c r="Q1253" s="14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 s="19">
        <f t="shared" si="99"/>
        <v>2011</v>
      </c>
    </row>
    <row r="1254" spans="1:21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>
        <f t="shared" si="96"/>
        <v>34.17</v>
      </c>
      <c r="Q1254" s="14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 s="19">
        <f t="shared" si="99"/>
        <v>2013</v>
      </c>
    </row>
    <row r="1255" spans="1:21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>
        <f t="shared" si="96"/>
        <v>42.73</v>
      </c>
      <c r="Q1255" s="14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 s="19">
        <f t="shared" si="99"/>
        <v>2014</v>
      </c>
    </row>
    <row r="1256" spans="1:21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>
        <f t="shared" si="96"/>
        <v>94.49</v>
      </c>
      <c r="Q1256" s="14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 s="19">
        <f t="shared" si="99"/>
        <v>2010</v>
      </c>
    </row>
    <row r="1257" spans="1:21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>
        <f t="shared" si="96"/>
        <v>55.7</v>
      </c>
      <c r="Q1257" s="14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 s="19">
        <f t="shared" si="99"/>
        <v>2013</v>
      </c>
    </row>
    <row r="1258" spans="1:21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>
        <f t="shared" si="96"/>
        <v>98.03</v>
      </c>
      <c r="Q1258" s="14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 s="19">
        <f t="shared" si="99"/>
        <v>2012</v>
      </c>
    </row>
    <row r="1259" spans="1:21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>
        <f t="shared" si="96"/>
        <v>92.1</v>
      </c>
      <c r="Q1259" s="14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 s="19">
        <f t="shared" si="99"/>
        <v>2011</v>
      </c>
    </row>
    <row r="1260" spans="1:21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>
        <f t="shared" si="96"/>
        <v>38.18</v>
      </c>
      <c r="Q1260" s="14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 s="19">
        <f t="shared" si="99"/>
        <v>2013</v>
      </c>
    </row>
    <row r="1261" spans="1:21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>
        <f t="shared" si="96"/>
        <v>27.15</v>
      </c>
      <c r="Q1261" s="14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 s="19">
        <f t="shared" si="99"/>
        <v>2014</v>
      </c>
    </row>
    <row r="1262" spans="1:21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>
        <f t="shared" si="96"/>
        <v>50.69</v>
      </c>
      <c r="Q1262" s="14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 s="19">
        <f t="shared" si="99"/>
        <v>2014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>
        <f t="shared" si="96"/>
        <v>38.94</v>
      </c>
      <c r="Q1263" s="14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 s="19">
        <f t="shared" si="99"/>
        <v>2013</v>
      </c>
    </row>
    <row r="1264" spans="1:21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>
        <f t="shared" si="96"/>
        <v>77.64</v>
      </c>
      <c r="Q1264" s="14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 s="19">
        <f t="shared" si="99"/>
        <v>2014</v>
      </c>
    </row>
    <row r="1265" spans="1:21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>
        <f t="shared" si="96"/>
        <v>43.54</v>
      </c>
      <c r="Q1265" s="14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 s="19">
        <f t="shared" si="99"/>
        <v>2014</v>
      </c>
    </row>
    <row r="1266" spans="1:21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>
        <f t="shared" si="96"/>
        <v>31.82</v>
      </c>
      <c r="Q1266" s="14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 s="19">
        <f t="shared" si="99"/>
        <v>2013</v>
      </c>
    </row>
    <row r="1267" spans="1:21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>
        <f t="shared" si="96"/>
        <v>63.18</v>
      </c>
      <c r="Q1267" s="14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 s="19">
        <f t="shared" si="99"/>
        <v>2010</v>
      </c>
    </row>
    <row r="1268" spans="1:21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>
        <f t="shared" si="96"/>
        <v>190.9</v>
      </c>
      <c r="Q1268" s="14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 s="19">
        <f t="shared" si="99"/>
        <v>2013</v>
      </c>
    </row>
    <row r="1269" spans="1:21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>
        <f t="shared" si="96"/>
        <v>140.86000000000001</v>
      </c>
      <c r="Q1269" s="14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 s="19">
        <f t="shared" si="99"/>
        <v>2013</v>
      </c>
    </row>
    <row r="1270" spans="1:21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>
        <f t="shared" si="96"/>
        <v>76.92</v>
      </c>
      <c r="Q1270" s="14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 s="19">
        <f t="shared" si="99"/>
        <v>2013</v>
      </c>
    </row>
    <row r="1271" spans="1:21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>
        <f t="shared" si="96"/>
        <v>99.16</v>
      </c>
      <c r="Q1271" s="14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 s="19">
        <f t="shared" si="99"/>
        <v>2016</v>
      </c>
    </row>
    <row r="1272" spans="1:21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>
        <f t="shared" si="96"/>
        <v>67.88</v>
      </c>
      <c r="Q1272" s="14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 s="19">
        <f t="shared" si="99"/>
        <v>2012</v>
      </c>
    </row>
    <row r="1273" spans="1:21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>
        <f t="shared" si="96"/>
        <v>246.29</v>
      </c>
      <c r="Q1273" s="14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 s="19">
        <f t="shared" si="99"/>
        <v>2013</v>
      </c>
    </row>
    <row r="1274" spans="1:21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>
        <f t="shared" si="96"/>
        <v>189.29</v>
      </c>
      <c r="Q1274" s="14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 s="19">
        <f t="shared" si="99"/>
        <v>2010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>
        <f t="shared" si="96"/>
        <v>76.67</v>
      </c>
      <c r="Q1275" s="14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 s="19">
        <f t="shared" si="99"/>
        <v>2014</v>
      </c>
    </row>
    <row r="1276" spans="1:21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>
        <f t="shared" si="96"/>
        <v>82.96</v>
      </c>
      <c r="Q1276" s="14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 s="19">
        <f t="shared" si="99"/>
        <v>2012</v>
      </c>
    </row>
    <row r="1277" spans="1:21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>
        <f t="shared" si="96"/>
        <v>62.52</v>
      </c>
      <c r="Q1277" s="14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 s="19">
        <f t="shared" si="99"/>
        <v>2013</v>
      </c>
    </row>
    <row r="1278" spans="1:21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>
        <f t="shared" si="96"/>
        <v>46.07</v>
      </c>
      <c r="Q1278" s="14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 s="19">
        <f t="shared" si="99"/>
        <v>2009</v>
      </c>
    </row>
    <row r="1279" spans="1:21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>
        <f t="shared" si="96"/>
        <v>38.54</v>
      </c>
      <c r="Q1279" s="14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 s="19">
        <f t="shared" si="99"/>
        <v>2012</v>
      </c>
    </row>
    <row r="1280" spans="1:21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>
        <f t="shared" si="96"/>
        <v>53.01</v>
      </c>
      <c r="Q1280" s="14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 s="19">
        <f t="shared" si="99"/>
        <v>2014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>
        <f t="shared" si="96"/>
        <v>73.36</v>
      </c>
      <c r="Q1281" s="14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 s="19">
        <f t="shared" si="99"/>
        <v>2014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100">ROUND(E1282/D1282*100,0)</f>
        <v>111</v>
      </c>
      <c r="P1282">
        <f t="shared" si="96"/>
        <v>127.98</v>
      </c>
      <c r="Q1282" s="14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 s="19">
        <f t="shared" si="99"/>
        <v>2010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00"/>
        <v>111</v>
      </c>
      <c r="P1283">
        <f t="shared" ref="P1283:P1346" si="101">IFERROR(ROUND(E1283/L1283,2),0)</f>
        <v>104.73</v>
      </c>
      <c r="Q1283" s="14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 s="19">
        <f t="shared" ref="U1283:U1346" si="104">YEAR(S1283)</f>
        <v>2013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>
        <f t="shared" si="101"/>
        <v>67.67</v>
      </c>
      <c r="Q1284" s="14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 s="19">
        <f t="shared" si="104"/>
        <v>2013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>
        <f t="shared" si="101"/>
        <v>95.93</v>
      </c>
      <c r="Q1285" s="14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 s="19">
        <f t="shared" si="104"/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>
        <f t="shared" si="101"/>
        <v>65.16</v>
      </c>
      <c r="Q1286" s="14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 s="19">
        <f t="shared" si="104"/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>
        <f t="shared" si="101"/>
        <v>32.270000000000003</v>
      </c>
      <c r="Q1287" s="14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 s="19">
        <f t="shared" si="104"/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>
        <f t="shared" si="101"/>
        <v>81.25</v>
      </c>
      <c r="Q1288" s="14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 s="19">
        <f t="shared" si="104"/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>
        <f t="shared" si="101"/>
        <v>24.2</v>
      </c>
      <c r="Q1289" s="14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 s="19">
        <f t="shared" si="104"/>
        <v>2015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>
        <f t="shared" si="101"/>
        <v>65.87</v>
      </c>
      <c r="Q1290" s="14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 s="19">
        <f t="shared" si="104"/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>
        <f t="shared" si="101"/>
        <v>36.08</v>
      </c>
      <c r="Q1291" s="14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 s="19">
        <f t="shared" si="104"/>
        <v>2016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>
        <f t="shared" si="101"/>
        <v>44.19</v>
      </c>
      <c r="Q1292" s="14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 s="19">
        <f t="shared" si="104"/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>
        <f t="shared" si="101"/>
        <v>104.07</v>
      </c>
      <c r="Q1293" s="14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 s="19">
        <f t="shared" si="104"/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>
        <f t="shared" si="101"/>
        <v>35.96</v>
      </c>
      <c r="Q1294" s="14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 s="19">
        <f t="shared" si="104"/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>
        <f t="shared" si="101"/>
        <v>127.79</v>
      </c>
      <c r="Q1295" s="14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 s="19">
        <f t="shared" si="104"/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>
        <f t="shared" si="101"/>
        <v>27.73</v>
      </c>
      <c r="Q1296" s="14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 s="19">
        <f t="shared" si="104"/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>
        <f t="shared" si="101"/>
        <v>39.83</v>
      </c>
      <c r="Q1297" s="14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 s="19">
        <f t="shared" si="104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>
        <f t="shared" si="101"/>
        <v>52.17</v>
      </c>
      <c r="Q1298" s="14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 s="19">
        <f t="shared" si="104"/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>
        <f t="shared" si="101"/>
        <v>92.04</v>
      </c>
      <c r="Q1299" s="14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 s="19">
        <f t="shared" si="104"/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>
        <f t="shared" si="101"/>
        <v>63.42</v>
      </c>
      <c r="Q1300" s="14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 s="19">
        <f t="shared" si="104"/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>
        <f t="shared" si="101"/>
        <v>135.63</v>
      </c>
      <c r="Q1301" s="14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 s="19">
        <f t="shared" si="104"/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>
        <f t="shared" si="101"/>
        <v>168.75</v>
      </c>
      <c r="Q1302" s="14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 s="19">
        <f t="shared" si="104"/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>
        <f t="shared" si="101"/>
        <v>70.86</v>
      </c>
      <c r="Q1303" s="14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 s="19">
        <f t="shared" si="104"/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>
        <f t="shared" si="101"/>
        <v>50</v>
      </c>
      <c r="Q1304" s="14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 s="19">
        <f t="shared" si="104"/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>
        <f t="shared" si="101"/>
        <v>42.21</v>
      </c>
      <c r="Q1305" s="14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 s="19">
        <f t="shared" si="104"/>
        <v>2016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>
        <f t="shared" si="101"/>
        <v>152.41</v>
      </c>
      <c r="Q1306" s="14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 s="19">
        <f t="shared" si="104"/>
        <v>2017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>
        <f t="shared" si="101"/>
        <v>90.62</v>
      </c>
      <c r="Q1307" s="14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 s="19">
        <f t="shared" si="104"/>
        <v>2016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>
        <f t="shared" si="101"/>
        <v>201.6</v>
      </c>
      <c r="Q1308" s="14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 s="19">
        <f t="shared" si="104"/>
        <v>2014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>
        <f t="shared" si="101"/>
        <v>127.93</v>
      </c>
      <c r="Q1309" s="14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 s="19">
        <f t="shared" si="104"/>
        <v>2016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>
        <f t="shared" si="101"/>
        <v>29.89</v>
      </c>
      <c r="Q1310" s="14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 s="19">
        <f t="shared" si="104"/>
        <v>2016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>
        <f t="shared" si="101"/>
        <v>367.97</v>
      </c>
      <c r="Q1311" s="14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 s="19">
        <f t="shared" si="104"/>
        <v>2015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>
        <f t="shared" si="101"/>
        <v>129.16999999999999</v>
      </c>
      <c r="Q1312" s="14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 s="19">
        <f t="shared" si="104"/>
        <v>2016</v>
      </c>
    </row>
    <row r="1313" spans="1:21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>
        <f t="shared" si="101"/>
        <v>800.7</v>
      </c>
      <c r="Q1313" s="14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 s="19">
        <f t="shared" si="104"/>
        <v>2016</v>
      </c>
    </row>
    <row r="1314" spans="1:21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>
        <f t="shared" si="101"/>
        <v>28</v>
      </c>
      <c r="Q1314" s="14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 s="19">
        <f t="shared" si="104"/>
        <v>2015</v>
      </c>
    </row>
    <row r="1315" spans="1:21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>
        <f t="shared" si="101"/>
        <v>102.02</v>
      </c>
      <c r="Q1315" s="14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 s="19">
        <f t="shared" si="104"/>
        <v>2016</v>
      </c>
    </row>
    <row r="1316" spans="1:21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>
        <f t="shared" si="101"/>
        <v>184.36</v>
      </c>
      <c r="Q1316" s="14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 s="19">
        <f t="shared" si="104"/>
        <v>2016</v>
      </c>
    </row>
    <row r="1317" spans="1:21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>
        <f t="shared" si="101"/>
        <v>162.91999999999999</v>
      </c>
      <c r="Q1317" s="14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 s="19">
        <f t="shared" si="104"/>
        <v>2015</v>
      </c>
    </row>
    <row r="1318" spans="1:21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>
        <f t="shared" si="101"/>
        <v>1</v>
      </c>
      <c r="Q1318" s="14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 s="19">
        <f t="shared" si="104"/>
        <v>2016</v>
      </c>
    </row>
    <row r="1319" spans="1:21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>
        <f t="shared" si="101"/>
        <v>603.53</v>
      </c>
      <c r="Q1319" s="14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 s="19">
        <f t="shared" si="104"/>
        <v>2016</v>
      </c>
    </row>
    <row r="1320" spans="1:21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>
        <f t="shared" si="101"/>
        <v>45.41</v>
      </c>
      <c r="Q1320" s="14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 s="19">
        <f t="shared" si="104"/>
        <v>2014</v>
      </c>
    </row>
    <row r="1321" spans="1:21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>
        <f t="shared" si="101"/>
        <v>97.33</v>
      </c>
      <c r="Q1321" s="14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 s="19">
        <f t="shared" si="104"/>
        <v>2014</v>
      </c>
    </row>
    <row r="1322" spans="1:21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>
        <f t="shared" si="101"/>
        <v>167.67</v>
      </c>
      <c r="Q1322" s="14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 s="19">
        <f t="shared" si="104"/>
        <v>2016</v>
      </c>
    </row>
    <row r="1323" spans="1:21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>
        <f t="shared" si="101"/>
        <v>859.86</v>
      </c>
      <c r="Q1323" s="14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 s="19">
        <f t="shared" si="104"/>
        <v>2016</v>
      </c>
    </row>
    <row r="1324" spans="1:21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>
        <f t="shared" si="101"/>
        <v>26.5</v>
      </c>
      <c r="Q1324" s="14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 s="19">
        <f t="shared" si="104"/>
        <v>2015</v>
      </c>
    </row>
    <row r="1325" spans="1:21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>
        <f t="shared" si="101"/>
        <v>30.27</v>
      </c>
      <c r="Q1325" s="14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 s="19">
        <f t="shared" si="104"/>
        <v>2016</v>
      </c>
    </row>
    <row r="1326" spans="1:21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>
        <f t="shared" si="101"/>
        <v>54.67</v>
      </c>
      <c r="Q1326" s="14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 s="19">
        <f t="shared" si="104"/>
        <v>2016</v>
      </c>
    </row>
    <row r="1327" spans="1:21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>
        <f t="shared" si="101"/>
        <v>60.75</v>
      </c>
      <c r="Q1327" s="14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 s="19">
        <f t="shared" si="104"/>
        <v>2016</v>
      </c>
    </row>
    <row r="1328" spans="1:21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>
        <f t="shared" si="101"/>
        <v>102.73</v>
      </c>
      <c r="Q1328" s="14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 s="19">
        <f t="shared" si="104"/>
        <v>2014</v>
      </c>
    </row>
    <row r="1329" spans="1:21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>
        <f t="shared" si="101"/>
        <v>41.59</v>
      </c>
      <c r="Q1329" s="14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 s="19">
        <f t="shared" si="104"/>
        <v>2015</v>
      </c>
    </row>
    <row r="1330" spans="1:21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>
        <f t="shared" si="101"/>
        <v>116.53</v>
      </c>
      <c r="Q1330" s="14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 s="19">
        <f t="shared" si="104"/>
        <v>2016</v>
      </c>
    </row>
    <row r="1331" spans="1:21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>
        <f t="shared" si="101"/>
        <v>45.33</v>
      </c>
      <c r="Q1331" s="14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 s="19">
        <f t="shared" si="104"/>
        <v>2014</v>
      </c>
    </row>
    <row r="1332" spans="1:21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>
        <f t="shared" si="101"/>
        <v>157.46</v>
      </c>
      <c r="Q1332" s="14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 s="19">
        <f t="shared" si="104"/>
        <v>2016</v>
      </c>
    </row>
    <row r="1333" spans="1:21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>
        <f t="shared" si="101"/>
        <v>100.5</v>
      </c>
      <c r="Q1333" s="14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 s="19">
        <f t="shared" si="104"/>
        <v>2016</v>
      </c>
    </row>
    <row r="1334" spans="1:21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>
        <f t="shared" si="101"/>
        <v>0</v>
      </c>
      <c r="Q1334" s="14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 s="19">
        <f t="shared" si="104"/>
        <v>2016</v>
      </c>
    </row>
    <row r="1335" spans="1:21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>
        <f t="shared" si="101"/>
        <v>0</v>
      </c>
      <c r="Q1335" s="14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 s="19">
        <f t="shared" si="104"/>
        <v>2014</v>
      </c>
    </row>
    <row r="1336" spans="1:21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>
        <f t="shared" si="101"/>
        <v>51.82</v>
      </c>
      <c r="Q1336" s="14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 s="19">
        <f t="shared" si="104"/>
        <v>2016</v>
      </c>
    </row>
    <row r="1337" spans="1:21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>
        <f t="shared" si="101"/>
        <v>308.75</v>
      </c>
      <c r="Q1337" s="14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 s="19">
        <f t="shared" si="104"/>
        <v>2015</v>
      </c>
    </row>
    <row r="1338" spans="1:21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>
        <f t="shared" si="101"/>
        <v>379.23</v>
      </c>
      <c r="Q1338" s="14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 s="19">
        <f t="shared" si="104"/>
        <v>2014</v>
      </c>
    </row>
    <row r="1339" spans="1:21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>
        <f t="shared" si="101"/>
        <v>176.36</v>
      </c>
      <c r="Q1339" s="14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 s="19">
        <f t="shared" si="104"/>
        <v>2017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>
        <f t="shared" si="101"/>
        <v>66.069999999999993</v>
      </c>
      <c r="Q1340" s="14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 s="19">
        <f t="shared" si="104"/>
        <v>2015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>
        <f t="shared" si="101"/>
        <v>89.65</v>
      </c>
      <c r="Q1341" s="14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 s="19">
        <f t="shared" si="104"/>
        <v>2014</v>
      </c>
    </row>
    <row r="1342" spans="1:21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>
        <f t="shared" si="101"/>
        <v>0</v>
      </c>
      <c r="Q1342" s="14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 s="19">
        <f t="shared" si="104"/>
        <v>2014</v>
      </c>
    </row>
    <row r="1343" spans="1:21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>
        <f t="shared" si="101"/>
        <v>382.39</v>
      </c>
      <c r="Q1343" s="14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 s="19">
        <f t="shared" si="104"/>
        <v>2016</v>
      </c>
    </row>
    <row r="1344" spans="1:21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>
        <f t="shared" si="101"/>
        <v>100</v>
      </c>
      <c r="Q1344" s="14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 s="19">
        <f t="shared" si="104"/>
        <v>2015</v>
      </c>
    </row>
    <row r="1345" spans="1:21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>
        <f t="shared" si="101"/>
        <v>158.36000000000001</v>
      </c>
      <c r="Q1345" s="14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 s="19">
        <f t="shared" si="104"/>
        <v>2016</v>
      </c>
    </row>
    <row r="1346" spans="1:21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105">ROUND(E1346/D1346*100,0)</f>
        <v>378</v>
      </c>
      <c r="P1346">
        <f t="shared" si="101"/>
        <v>40.76</v>
      </c>
      <c r="Q1346" s="14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 s="19">
        <f t="shared" si="104"/>
        <v>2016</v>
      </c>
    </row>
    <row r="1347" spans="1:21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05"/>
        <v>125</v>
      </c>
      <c r="P1347">
        <f t="shared" ref="P1347:P1410" si="106">IFERROR(ROUND(E1347/L1347,2),0)</f>
        <v>53.57</v>
      </c>
      <c r="Q1347" s="14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 s="19">
        <f t="shared" ref="U1347:U1410" si="109">YEAR(S1347)</f>
        <v>2014</v>
      </c>
    </row>
    <row r="1348" spans="1:21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>
        <f t="shared" si="106"/>
        <v>48.45</v>
      </c>
      <c r="Q1348" s="14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 s="19">
        <f t="shared" si="109"/>
        <v>2013</v>
      </c>
    </row>
    <row r="1349" spans="1:21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>
        <f t="shared" si="106"/>
        <v>82.42</v>
      </c>
      <c r="Q1349" s="14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 s="19">
        <f t="shared" si="109"/>
        <v>2015</v>
      </c>
    </row>
    <row r="1350" spans="1:21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>
        <f t="shared" si="106"/>
        <v>230.19</v>
      </c>
      <c r="Q1350" s="14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 s="19">
        <f t="shared" si="109"/>
        <v>2014</v>
      </c>
    </row>
    <row r="1351" spans="1:21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>
        <f t="shared" si="106"/>
        <v>59.36</v>
      </c>
      <c r="Q1351" s="14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 s="19">
        <f t="shared" si="109"/>
        <v>2015</v>
      </c>
    </row>
    <row r="1352" spans="1:21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>
        <f t="shared" si="106"/>
        <v>66.7</v>
      </c>
      <c r="Q1352" s="14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 s="19">
        <f t="shared" si="109"/>
        <v>2015</v>
      </c>
    </row>
    <row r="1353" spans="1:21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>
        <f t="shared" si="106"/>
        <v>168.78</v>
      </c>
      <c r="Q1353" s="14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 s="19">
        <f t="shared" si="109"/>
        <v>2016</v>
      </c>
    </row>
    <row r="1354" spans="1:21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>
        <f t="shared" si="106"/>
        <v>59.97</v>
      </c>
      <c r="Q1354" s="14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 s="19">
        <f t="shared" si="109"/>
        <v>2015</v>
      </c>
    </row>
    <row r="1355" spans="1:21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>
        <f t="shared" si="106"/>
        <v>31.81</v>
      </c>
      <c r="Q1355" s="14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 s="19">
        <f t="shared" si="109"/>
        <v>2013</v>
      </c>
    </row>
    <row r="1356" spans="1:21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>
        <f t="shared" si="106"/>
        <v>24.42</v>
      </c>
      <c r="Q1356" s="14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 s="19">
        <f t="shared" si="109"/>
        <v>2016</v>
      </c>
    </row>
    <row r="1357" spans="1:21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>
        <f t="shared" si="106"/>
        <v>25.35</v>
      </c>
      <c r="Q1357" s="14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 s="19">
        <f t="shared" si="109"/>
        <v>2012</v>
      </c>
    </row>
    <row r="1358" spans="1:21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>
        <f t="shared" si="106"/>
        <v>71.44</v>
      </c>
      <c r="Q1358" s="14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 s="19">
        <f t="shared" si="109"/>
        <v>2013</v>
      </c>
    </row>
    <row r="1359" spans="1:21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>
        <f t="shared" si="106"/>
        <v>38.549999999999997</v>
      </c>
      <c r="Q1359" s="14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 s="19">
        <f t="shared" si="109"/>
        <v>2013</v>
      </c>
    </row>
    <row r="1360" spans="1:21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>
        <f t="shared" si="106"/>
        <v>68.37</v>
      </c>
      <c r="Q1360" s="14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 s="19">
        <f t="shared" si="109"/>
        <v>2011</v>
      </c>
    </row>
    <row r="1361" spans="1:21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>
        <f t="shared" si="106"/>
        <v>40.21</v>
      </c>
      <c r="Q1361" s="14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 s="19">
        <f t="shared" si="109"/>
        <v>2011</v>
      </c>
    </row>
    <row r="1362" spans="1:21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>
        <f t="shared" si="106"/>
        <v>32.07</v>
      </c>
      <c r="Q1362" s="14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 s="19">
        <f t="shared" si="109"/>
        <v>2012</v>
      </c>
    </row>
    <row r="1363" spans="1:21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>
        <f t="shared" si="106"/>
        <v>28.63</v>
      </c>
      <c r="Q1363" s="14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 s="19">
        <f t="shared" si="109"/>
        <v>2014</v>
      </c>
    </row>
    <row r="1364" spans="1:21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>
        <f t="shared" si="106"/>
        <v>43.64</v>
      </c>
      <c r="Q1364" s="14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 s="19">
        <f t="shared" si="109"/>
        <v>2013</v>
      </c>
    </row>
    <row r="1365" spans="1:21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>
        <f t="shared" si="106"/>
        <v>40</v>
      </c>
      <c r="Q1365" s="14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 s="19">
        <f t="shared" si="109"/>
        <v>2016</v>
      </c>
    </row>
    <row r="1366" spans="1:21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>
        <f t="shared" si="106"/>
        <v>346.04</v>
      </c>
      <c r="Q1366" s="14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 s="19">
        <f t="shared" si="109"/>
        <v>2014</v>
      </c>
    </row>
    <row r="1367" spans="1:21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>
        <f t="shared" si="106"/>
        <v>81.739999999999995</v>
      </c>
      <c r="Q1367" s="14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 s="19">
        <f t="shared" si="109"/>
        <v>2015</v>
      </c>
    </row>
    <row r="1368" spans="1:2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>
        <f t="shared" si="106"/>
        <v>64.540000000000006</v>
      </c>
      <c r="Q1368" s="14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 s="19">
        <f t="shared" si="109"/>
        <v>2014</v>
      </c>
    </row>
    <row r="1369" spans="1:21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>
        <f t="shared" si="106"/>
        <v>63.48</v>
      </c>
      <c r="Q1369" s="14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 s="19">
        <f t="shared" si="109"/>
        <v>2015</v>
      </c>
    </row>
    <row r="1370" spans="1:21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>
        <f t="shared" si="106"/>
        <v>63.62</v>
      </c>
      <c r="Q1370" s="14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 s="19">
        <f t="shared" si="109"/>
        <v>2015</v>
      </c>
    </row>
    <row r="1371" spans="1:21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>
        <f t="shared" si="106"/>
        <v>83.97</v>
      </c>
      <c r="Q1371" s="14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 s="19">
        <f t="shared" si="109"/>
        <v>2014</v>
      </c>
    </row>
    <row r="1372" spans="1:21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>
        <f t="shared" si="106"/>
        <v>77.75</v>
      </c>
      <c r="Q1372" s="14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 s="19">
        <f t="shared" si="109"/>
        <v>2013</v>
      </c>
    </row>
    <row r="1373" spans="1:21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>
        <f t="shared" si="106"/>
        <v>107.07</v>
      </c>
      <c r="Q1373" s="14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 s="19">
        <f t="shared" si="109"/>
        <v>2015</v>
      </c>
    </row>
    <row r="1374" spans="1:21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>
        <f t="shared" si="106"/>
        <v>38.75</v>
      </c>
      <c r="Q1374" s="14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 s="19">
        <f t="shared" si="109"/>
        <v>2012</v>
      </c>
    </row>
    <row r="1375" spans="1:21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>
        <f t="shared" si="106"/>
        <v>201.94</v>
      </c>
      <c r="Q1375" s="14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 s="19">
        <f t="shared" si="109"/>
        <v>2016</v>
      </c>
    </row>
    <row r="1376" spans="1:21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>
        <f t="shared" si="106"/>
        <v>43.06</v>
      </c>
      <c r="Q1376" s="14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 s="19">
        <f t="shared" si="109"/>
        <v>2016</v>
      </c>
    </row>
    <row r="1377" spans="1:21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>
        <f t="shared" si="106"/>
        <v>62.87</v>
      </c>
      <c r="Q1377" s="14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 s="19">
        <f t="shared" si="109"/>
        <v>2016</v>
      </c>
    </row>
    <row r="1378" spans="1:21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>
        <f t="shared" si="106"/>
        <v>55.61</v>
      </c>
      <c r="Q1378" s="14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 s="19">
        <f t="shared" si="109"/>
        <v>2016</v>
      </c>
    </row>
    <row r="1379" spans="1:21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>
        <f t="shared" si="106"/>
        <v>48.71</v>
      </c>
      <c r="Q1379" s="14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 s="19">
        <f t="shared" si="109"/>
        <v>2017</v>
      </c>
    </row>
    <row r="1380" spans="1:2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>
        <f t="shared" si="106"/>
        <v>30.58</v>
      </c>
      <c r="Q1380" s="14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 s="19">
        <f t="shared" si="109"/>
        <v>2016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>
        <f t="shared" si="106"/>
        <v>73.91</v>
      </c>
      <c r="Q1381" s="14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 s="19">
        <f t="shared" si="109"/>
        <v>2015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>
        <f t="shared" si="106"/>
        <v>21.2</v>
      </c>
      <c r="Q1382" s="14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 s="19">
        <f t="shared" si="109"/>
        <v>2015</v>
      </c>
    </row>
    <row r="1383" spans="1:21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>
        <f t="shared" si="106"/>
        <v>73.36</v>
      </c>
      <c r="Q1383" s="14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 s="19">
        <f t="shared" si="109"/>
        <v>2016</v>
      </c>
    </row>
    <row r="1384" spans="1:21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>
        <f t="shared" si="106"/>
        <v>56.41</v>
      </c>
      <c r="Q1384" s="14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 s="19">
        <f t="shared" si="109"/>
        <v>2013</v>
      </c>
    </row>
    <row r="1385" spans="1:21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>
        <f t="shared" si="106"/>
        <v>50.25</v>
      </c>
      <c r="Q1385" s="14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 s="19">
        <f t="shared" si="109"/>
        <v>2016</v>
      </c>
    </row>
    <row r="1386" spans="1:21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>
        <f t="shared" si="106"/>
        <v>68.94</v>
      </c>
      <c r="Q1386" s="14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 s="19">
        <f t="shared" si="109"/>
        <v>2015</v>
      </c>
    </row>
    <row r="1387" spans="1:21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>
        <f t="shared" si="106"/>
        <v>65.91</v>
      </c>
      <c r="Q1387" s="14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 s="19">
        <f t="shared" si="109"/>
        <v>2016</v>
      </c>
    </row>
    <row r="1388" spans="1:21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>
        <f t="shared" si="106"/>
        <v>62.5</v>
      </c>
      <c r="Q1388" s="14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 s="19">
        <f t="shared" si="109"/>
        <v>2015</v>
      </c>
    </row>
    <row r="1389" spans="1:21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>
        <f t="shared" si="106"/>
        <v>70.06</v>
      </c>
      <c r="Q1389" s="14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 s="19">
        <f t="shared" si="109"/>
        <v>2015</v>
      </c>
    </row>
    <row r="1390" spans="1:21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>
        <f t="shared" si="106"/>
        <v>60.18</v>
      </c>
      <c r="Q1390" s="14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 s="19">
        <f t="shared" si="109"/>
        <v>2016</v>
      </c>
    </row>
    <row r="1391" spans="1:21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>
        <f t="shared" si="106"/>
        <v>21.38</v>
      </c>
      <c r="Q1391" s="14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 s="19">
        <f t="shared" si="109"/>
        <v>2016</v>
      </c>
    </row>
    <row r="1392" spans="1:21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>
        <f t="shared" si="106"/>
        <v>160.79</v>
      </c>
      <c r="Q1392" s="14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 s="19">
        <f t="shared" si="109"/>
        <v>2015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>
        <f t="shared" si="106"/>
        <v>42.38</v>
      </c>
      <c r="Q1393" s="14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 s="19">
        <f t="shared" si="109"/>
        <v>2015</v>
      </c>
    </row>
    <row r="1394" spans="1:21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>
        <f t="shared" si="106"/>
        <v>27.32</v>
      </c>
      <c r="Q1394" s="14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 s="19">
        <f t="shared" si="109"/>
        <v>2016</v>
      </c>
    </row>
    <row r="1395" spans="1:2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>
        <f t="shared" si="106"/>
        <v>196.83</v>
      </c>
      <c r="Q1395" s="14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 s="19">
        <f t="shared" si="109"/>
        <v>2016</v>
      </c>
    </row>
    <row r="1396" spans="1:21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>
        <f t="shared" si="106"/>
        <v>53.88</v>
      </c>
      <c r="Q1396" s="14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 s="19">
        <f t="shared" si="109"/>
        <v>2017</v>
      </c>
    </row>
    <row r="1397" spans="1:2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>
        <f t="shared" si="106"/>
        <v>47.76</v>
      </c>
      <c r="Q1397" s="14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 s="19">
        <f t="shared" si="109"/>
        <v>2016</v>
      </c>
    </row>
    <row r="1398" spans="1:21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>
        <f t="shared" si="106"/>
        <v>88.19</v>
      </c>
      <c r="Q1398" s="14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 s="19">
        <f t="shared" si="109"/>
        <v>2015</v>
      </c>
    </row>
    <row r="1399" spans="1:21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>
        <f t="shared" si="106"/>
        <v>72.06</v>
      </c>
      <c r="Q1399" s="14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 s="19">
        <f t="shared" si="109"/>
        <v>2016</v>
      </c>
    </row>
    <row r="1400" spans="1:21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>
        <f t="shared" si="106"/>
        <v>74.25</v>
      </c>
      <c r="Q1400" s="14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 s="19">
        <f t="shared" si="109"/>
        <v>2016</v>
      </c>
    </row>
    <row r="1401" spans="1:21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>
        <f t="shared" si="106"/>
        <v>61.7</v>
      </c>
      <c r="Q1401" s="14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 s="19">
        <f t="shared" si="109"/>
        <v>2014</v>
      </c>
    </row>
    <row r="1402" spans="1:21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>
        <f t="shared" si="106"/>
        <v>17.239999999999998</v>
      </c>
      <c r="Q1402" s="14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 s="19">
        <f t="shared" si="109"/>
        <v>2016</v>
      </c>
    </row>
    <row r="1403" spans="1:21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>
        <f t="shared" si="106"/>
        <v>51.72</v>
      </c>
      <c r="Q1403" s="14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 s="19">
        <f t="shared" si="109"/>
        <v>2013</v>
      </c>
    </row>
    <row r="1404" spans="1:21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>
        <f t="shared" si="106"/>
        <v>24.15</v>
      </c>
      <c r="Q1404" s="14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 s="19">
        <f t="shared" si="109"/>
        <v>2015</v>
      </c>
    </row>
    <row r="1405" spans="1:21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>
        <f t="shared" si="106"/>
        <v>62.17</v>
      </c>
      <c r="Q1405" s="14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 s="19">
        <f t="shared" si="109"/>
        <v>2013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>
        <f t="shared" si="106"/>
        <v>48.2</v>
      </c>
      <c r="Q1406" s="14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 s="19">
        <f t="shared" si="109"/>
        <v>2015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>
        <f t="shared" si="106"/>
        <v>6.18</v>
      </c>
      <c r="Q1407" s="14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 s="19">
        <f t="shared" si="109"/>
        <v>2014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>
        <f t="shared" si="106"/>
        <v>5</v>
      </c>
      <c r="Q1408" s="14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 s="19">
        <f t="shared" si="109"/>
        <v>2015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>
        <f t="shared" si="106"/>
        <v>7.5</v>
      </c>
      <c r="Q1409" s="14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 s="19">
        <f t="shared" si="109"/>
        <v>2014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110">ROUND(E1410/D1410*100,0)</f>
        <v>7</v>
      </c>
      <c r="P1410">
        <f t="shared" si="106"/>
        <v>12</v>
      </c>
      <c r="Q1410" s="14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 s="19">
        <f t="shared" si="109"/>
        <v>2015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10"/>
        <v>0</v>
      </c>
      <c r="P1411">
        <f t="shared" ref="P1411:P1474" si="111">IFERROR(ROUND(E1411/L1411,2),0)</f>
        <v>0</v>
      </c>
      <c r="Q1411" s="14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 s="19">
        <f t="shared" ref="U1411:U1474" si="114">YEAR(S1411)</f>
        <v>2014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>
        <f t="shared" si="111"/>
        <v>1</v>
      </c>
      <c r="Q1412" s="14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 s="19">
        <f t="shared" si="114"/>
        <v>2016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>
        <f t="shared" si="111"/>
        <v>2.33</v>
      </c>
      <c r="Q1413" s="14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 s="19">
        <f t="shared" si="114"/>
        <v>2015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>
        <f t="shared" si="111"/>
        <v>24.62</v>
      </c>
      <c r="Q1414" s="14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 s="19">
        <f t="shared" si="114"/>
        <v>2014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>
        <f t="shared" si="111"/>
        <v>100</v>
      </c>
      <c r="Q1415" s="14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 s="19">
        <f t="shared" si="114"/>
        <v>2015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>
        <f t="shared" si="111"/>
        <v>1</v>
      </c>
      <c r="Q1416" s="14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 s="19">
        <f t="shared" si="114"/>
        <v>2016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>
        <f t="shared" si="111"/>
        <v>88.89</v>
      </c>
      <c r="Q1417" s="14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 s="19">
        <f t="shared" si="114"/>
        <v>2015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>
        <f t="shared" si="111"/>
        <v>0</v>
      </c>
      <c r="Q1418" s="14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 s="19">
        <f t="shared" si="114"/>
        <v>2015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>
        <f t="shared" si="111"/>
        <v>27.5</v>
      </c>
      <c r="Q1419" s="14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 s="19">
        <f t="shared" si="114"/>
        <v>2015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>
        <f t="shared" si="111"/>
        <v>6</v>
      </c>
      <c r="Q1420" s="14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 s="19">
        <f t="shared" si="114"/>
        <v>2016</v>
      </c>
    </row>
    <row r="1421" spans="1:21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>
        <f t="shared" si="111"/>
        <v>44.5</v>
      </c>
      <c r="Q1421" s="14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 s="19">
        <f t="shared" si="114"/>
        <v>2016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>
        <f t="shared" si="111"/>
        <v>1</v>
      </c>
      <c r="Q1422" s="14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 s="19">
        <f t="shared" si="114"/>
        <v>2016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>
        <f t="shared" si="111"/>
        <v>100</v>
      </c>
      <c r="Q1423" s="14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 s="19">
        <f t="shared" si="114"/>
        <v>2015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>
        <f t="shared" si="111"/>
        <v>13</v>
      </c>
      <c r="Q1424" s="14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 s="19">
        <f t="shared" si="114"/>
        <v>2016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>
        <f t="shared" si="111"/>
        <v>100</v>
      </c>
      <c r="Q1425" s="14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 s="19">
        <f t="shared" si="114"/>
        <v>2015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>
        <f t="shared" si="111"/>
        <v>109.07</v>
      </c>
      <c r="Q1426" s="14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 s="19">
        <f t="shared" si="114"/>
        <v>2016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>
        <f t="shared" si="111"/>
        <v>0</v>
      </c>
      <c r="Q1427" s="14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 s="19">
        <f t="shared" si="114"/>
        <v>2015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>
        <f t="shared" si="111"/>
        <v>0</v>
      </c>
      <c r="Q1428" s="14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 s="19">
        <f t="shared" si="114"/>
        <v>2015</v>
      </c>
    </row>
    <row r="1429" spans="1:21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>
        <f t="shared" si="111"/>
        <v>104.75</v>
      </c>
      <c r="Q1429" s="14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 s="19">
        <f t="shared" si="114"/>
        <v>2016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>
        <f t="shared" si="111"/>
        <v>15</v>
      </c>
      <c r="Q1430" s="14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 s="19">
        <f t="shared" si="114"/>
        <v>2016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>
        <f t="shared" si="111"/>
        <v>0</v>
      </c>
      <c r="Q1431" s="14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 s="19">
        <f t="shared" si="114"/>
        <v>2015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>
        <f t="shared" si="111"/>
        <v>80.599999999999994</v>
      </c>
      <c r="Q1432" s="14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 s="19">
        <f t="shared" si="114"/>
        <v>2014</v>
      </c>
    </row>
    <row r="1433" spans="1:21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>
        <f t="shared" si="111"/>
        <v>115.55</v>
      </c>
      <c r="Q1433" s="14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 s="19">
        <f t="shared" si="114"/>
        <v>2015</v>
      </c>
    </row>
    <row r="1434" spans="1:21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>
        <f t="shared" si="111"/>
        <v>0</v>
      </c>
      <c r="Q1434" s="14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 s="19">
        <f t="shared" si="114"/>
        <v>2015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>
        <f t="shared" si="111"/>
        <v>80.5</v>
      </c>
      <c r="Q1435" s="14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 s="19">
        <f t="shared" si="114"/>
        <v>2016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>
        <f t="shared" si="111"/>
        <v>744.55</v>
      </c>
      <c r="Q1436" s="14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 s="19">
        <f t="shared" si="114"/>
        <v>2015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>
        <f t="shared" si="111"/>
        <v>7.5</v>
      </c>
      <c r="Q1437" s="14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 s="19">
        <f t="shared" si="114"/>
        <v>2015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>
        <f t="shared" si="111"/>
        <v>38.5</v>
      </c>
      <c r="Q1438" s="14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 s="19">
        <f t="shared" si="114"/>
        <v>2016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>
        <f t="shared" si="111"/>
        <v>36.68</v>
      </c>
      <c r="Q1439" s="14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 s="19">
        <f t="shared" si="114"/>
        <v>2014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>
        <f t="shared" si="111"/>
        <v>75</v>
      </c>
      <c r="Q1440" s="14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 s="19">
        <f t="shared" si="114"/>
        <v>2016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>
        <f t="shared" si="111"/>
        <v>30</v>
      </c>
      <c r="Q1441" s="14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 s="19">
        <f t="shared" si="114"/>
        <v>2015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>
        <f t="shared" si="111"/>
        <v>1</v>
      </c>
      <c r="Q1442" s="14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 s="19">
        <f t="shared" si="114"/>
        <v>2016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>
        <f t="shared" si="111"/>
        <v>673.33</v>
      </c>
      <c r="Q1443" s="14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 s="19">
        <f t="shared" si="114"/>
        <v>2015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>
        <f t="shared" si="111"/>
        <v>0</v>
      </c>
      <c r="Q1444" s="14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 s="19">
        <f t="shared" si="114"/>
        <v>2016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>
        <f t="shared" si="111"/>
        <v>0</v>
      </c>
      <c r="Q1445" s="14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 s="19">
        <f t="shared" si="114"/>
        <v>2016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>
        <f t="shared" si="111"/>
        <v>0</v>
      </c>
      <c r="Q1446" s="14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 s="19">
        <f t="shared" si="114"/>
        <v>2015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>
        <f t="shared" si="111"/>
        <v>0</v>
      </c>
      <c r="Q1447" s="14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 s="19">
        <f t="shared" si="114"/>
        <v>2015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>
        <f t="shared" si="111"/>
        <v>0</v>
      </c>
      <c r="Q1448" s="14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 s="19">
        <f t="shared" si="114"/>
        <v>2016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>
        <f t="shared" si="111"/>
        <v>25</v>
      </c>
      <c r="Q1449" s="14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 s="19">
        <f t="shared" si="114"/>
        <v>2016</v>
      </c>
    </row>
    <row r="1450" spans="1:21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>
        <f t="shared" si="111"/>
        <v>0</v>
      </c>
      <c r="Q1450" s="14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 s="19">
        <f t="shared" si="114"/>
        <v>2015</v>
      </c>
    </row>
    <row r="1451" spans="1:21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>
        <f t="shared" si="111"/>
        <v>0</v>
      </c>
      <c r="Q1451" s="14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 s="19">
        <f t="shared" si="114"/>
        <v>2015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>
        <f t="shared" si="111"/>
        <v>1</v>
      </c>
      <c r="Q1452" s="14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 s="19">
        <f t="shared" si="114"/>
        <v>2016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>
        <f t="shared" si="111"/>
        <v>1</v>
      </c>
      <c r="Q1453" s="14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 s="19">
        <f t="shared" si="114"/>
        <v>2014</v>
      </c>
    </row>
    <row r="1454" spans="1:21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>
        <f t="shared" si="111"/>
        <v>0</v>
      </c>
      <c r="Q1454" s="14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 s="19">
        <f t="shared" si="114"/>
        <v>2014</v>
      </c>
    </row>
    <row r="1455" spans="1:21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>
        <f t="shared" si="111"/>
        <v>0</v>
      </c>
      <c r="Q1455" s="14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 s="19">
        <f t="shared" si="114"/>
        <v>2017</v>
      </c>
    </row>
    <row r="1456" spans="1:21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>
        <f t="shared" si="111"/>
        <v>15</v>
      </c>
      <c r="Q1456" s="14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 s="19">
        <f t="shared" si="114"/>
        <v>2016</v>
      </c>
    </row>
    <row r="1457" spans="1:21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>
        <f t="shared" si="111"/>
        <v>225</v>
      </c>
      <c r="Q1457" s="14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 s="19">
        <f t="shared" si="114"/>
        <v>2014</v>
      </c>
    </row>
    <row r="1458" spans="1:2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>
        <f t="shared" si="111"/>
        <v>48.33</v>
      </c>
      <c r="Q1458" s="14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 s="19">
        <f t="shared" si="114"/>
        <v>2016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>
        <f t="shared" si="111"/>
        <v>0</v>
      </c>
      <c r="Q1459" s="14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 s="19">
        <f t="shared" si="114"/>
        <v>2015</v>
      </c>
    </row>
    <row r="1460" spans="1:21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>
        <f t="shared" si="111"/>
        <v>0</v>
      </c>
      <c r="Q1460" s="14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 s="19">
        <f t="shared" si="114"/>
        <v>2014</v>
      </c>
    </row>
    <row r="1461" spans="1:21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>
        <f t="shared" si="111"/>
        <v>0</v>
      </c>
      <c r="Q1461" s="14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 s="19">
        <f t="shared" si="114"/>
        <v>2015</v>
      </c>
    </row>
    <row r="1462" spans="1:21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>
        <f t="shared" si="111"/>
        <v>0</v>
      </c>
      <c r="Q1462" s="14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 s="19">
        <f t="shared" si="114"/>
        <v>2014</v>
      </c>
    </row>
    <row r="1463" spans="1:21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>
        <f t="shared" si="111"/>
        <v>44.67</v>
      </c>
      <c r="Q1463" s="14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 s="19">
        <f t="shared" si="114"/>
        <v>2014</v>
      </c>
    </row>
    <row r="1464" spans="1:21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>
        <f t="shared" si="111"/>
        <v>28.94</v>
      </c>
      <c r="Q1464" s="14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 s="19">
        <f t="shared" si="114"/>
        <v>2013</v>
      </c>
    </row>
    <row r="1465" spans="1:21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>
        <f t="shared" si="111"/>
        <v>35.44</v>
      </c>
      <c r="Q1465" s="14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 s="19">
        <f t="shared" si="114"/>
        <v>2013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>
        <f t="shared" si="111"/>
        <v>34.869999999999997</v>
      </c>
      <c r="Q1466" s="14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 s="19">
        <f t="shared" si="114"/>
        <v>2013</v>
      </c>
    </row>
    <row r="1467" spans="1:21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>
        <f t="shared" si="111"/>
        <v>52.62</v>
      </c>
      <c r="Q1467" s="14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 s="19">
        <f t="shared" si="114"/>
        <v>2012</v>
      </c>
    </row>
    <row r="1468" spans="1:21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>
        <f t="shared" si="111"/>
        <v>69.599999999999994</v>
      </c>
      <c r="Q1468" s="14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 s="19">
        <f t="shared" si="114"/>
        <v>2015</v>
      </c>
    </row>
    <row r="1469" spans="1:21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>
        <f t="shared" si="111"/>
        <v>76.72</v>
      </c>
      <c r="Q1469" s="14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 s="19">
        <f t="shared" si="114"/>
        <v>2012</v>
      </c>
    </row>
    <row r="1470" spans="1:21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>
        <f t="shared" si="111"/>
        <v>33.19</v>
      </c>
      <c r="Q1470" s="14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 s="19">
        <f t="shared" si="114"/>
        <v>2011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>
        <f t="shared" si="111"/>
        <v>149.46</v>
      </c>
      <c r="Q1471" s="14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 s="19">
        <f t="shared" si="114"/>
        <v>2013</v>
      </c>
    </row>
    <row r="1472" spans="1:21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>
        <f t="shared" si="111"/>
        <v>23.17</v>
      </c>
      <c r="Q1472" s="14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 s="19">
        <f t="shared" si="114"/>
        <v>2012</v>
      </c>
    </row>
    <row r="1473" spans="1:21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>
        <f t="shared" si="111"/>
        <v>96.88</v>
      </c>
      <c r="Q1473" s="14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 s="19">
        <f t="shared" si="114"/>
        <v>2015</v>
      </c>
    </row>
    <row r="1474" spans="1:21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115">ROUND(E1474/D1474*100,0)</f>
        <v>139</v>
      </c>
      <c r="P1474">
        <f t="shared" si="111"/>
        <v>103.2</v>
      </c>
      <c r="Q1474" s="14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 s="19">
        <f t="shared" si="114"/>
        <v>2013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15"/>
        <v>121</v>
      </c>
      <c r="P1475">
        <f t="shared" ref="P1475:P1538" si="116">IFERROR(ROUND(E1475/L1475,2),0)</f>
        <v>38.46</v>
      </c>
      <c r="Q1475" s="14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 s="19">
        <f t="shared" ref="U1475:U1538" si="119">YEAR(S1475)</f>
        <v>2012</v>
      </c>
    </row>
    <row r="1476" spans="1:21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>
        <f t="shared" si="116"/>
        <v>44.32</v>
      </c>
      <c r="Q1476" s="14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 s="19">
        <f t="shared" si="119"/>
        <v>2013</v>
      </c>
    </row>
    <row r="1477" spans="1:21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>
        <f t="shared" si="116"/>
        <v>64.17</v>
      </c>
      <c r="Q1477" s="14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 s="19">
        <f t="shared" si="119"/>
        <v>2014</v>
      </c>
    </row>
    <row r="1478" spans="1:21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>
        <f t="shared" si="116"/>
        <v>43.33</v>
      </c>
      <c r="Q1478" s="14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 s="19">
        <f t="shared" si="119"/>
        <v>2011</v>
      </c>
    </row>
    <row r="1479" spans="1:21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>
        <f t="shared" si="116"/>
        <v>90.5</v>
      </c>
      <c r="Q1479" s="14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 s="19">
        <f t="shared" si="119"/>
        <v>2011</v>
      </c>
    </row>
    <row r="1480" spans="1:21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>
        <f t="shared" si="116"/>
        <v>29.19</v>
      </c>
      <c r="Q1480" s="14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 s="19">
        <f t="shared" si="119"/>
        <v>2013</v>
      </c>
    </row>
    <row r="1481" spans="1:21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>
        <f t="shared" si="116"/>
        <v>30.96</v>
      </c>
      <c r="Q1481" s="14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 s="19">
        <f t="shared" si="119"/>
        <v>2014</v>
      </c>
    </row>
    <row r="1482" spans="1:21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>
        <f t="shared" si="116"/>
        <v>92.16</v>
      </c>
      <c r="Q1482" s="14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 s="19">
        <f t="shared" si="119"/>
        <v>2013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>
        <f t="shared" si="116"/>
        <v>17.5</v>
      </c>
      <c r="Q1483" s="14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 s="19">
        <f t="shared" si="119"/>
        <v>2013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>
        <f t="shared" si="116"/>
        <v>5</v>
      </c>
      <c r="Q1484" s="14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 s="19">
        <f t="shared" si="119"/>
        <v>2012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>
        <f t="shared" si="116"/>
        <v>25</v>
      </c>
      <c r="Q1485" s="14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 s="19">
        <f t="shared" si="119"/>
        <v>2016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>
        <f t="shared" si="116"/>
        <v>0</v>
      </c>
      <c r="Q1486" s="14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 s="19">
        <f t="shared" si="119"/>
        <v>2012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>
        <f t="shared" si="116"/>
        <v>50</v>
      </c>
      <c r="Q1487" s="14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 s="19">
        <f t="shared" si="119"/>
        <v>2015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>
        <f t="shared" si="116"/>
        <v>16</v>
      </c>
      <c r="Q1488" s="14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 s="19">
        <f t="shared" si="119"/>
        <v>2015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>
        <f t="shared" si="116"/>
        <v>0</v>
      </c>
      <c r="Q1489" s="14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 s="19">
        <f t="shared" si="119"/>
        <v>2016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>
        <f t="shared" si="116"/>
        <v>60</v>
      </c>
      <c r="Q1490" s="14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 s="19">
        <f t="shared" si="119"/>
        <v>2013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>
        <f t="shared" si="116"/>
        <v>0</v>
      </c>
      <c r="Q1491" s="14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 s="19">
        <f t="shared" si="119"/>
        <v>2012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>
        <f t="shared" si="116"/>
        <v>47.11</v>
      </c>
      <c r="Q1492" s="14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 s="19">
        <f t="shared" si="119"/>
        <v>2013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>
        <f t="shared" si="116"/>
        <v>100</v>
      </c>
      <c r="Q1493" s="14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 s="19">
        <f t="shared" si="119"/>
        <v>2014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>
        <f t="shared" si="116"/>
        <v>15</v>
      </c>
      <c r="Q1494" s="14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 s="19">
        <f t="shared" si="119"/>
        <v>2011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>
        <f t="shared" si="116"/>
        <v>0</v>
      </c>
      <c r="Q1495" s="14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 s="19">
        <f t="shared" si="119"/>
        <v>2013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>
        <f t="shared" si="116"/>
        <v>40.450000000000003</v>
      </c>
      <c r="Q1496" s="14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 s="19">
        <f t="shared" si="119"/>
        <v>2015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>
        <f t="shared" si="116"/>
        <v>0</v>
      </c>
      <c r="Q1497" s="14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 s="19">
        <f t="shared" si="119"/>
        <v>2011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>
        <f t="shared" si="116"/>
        <v>0</v>
      </c>
      <c r="Q1498" s="14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 s="19">
        <f t="shared" si="119"/>
        <v>2014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>
        <f t="shared" si="116"/>
        <v>1</v>
      </c>
      <c r="Q1499" s="14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 s="19">
        <f t="shared" si="119"/>
        <v>2013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>
        <f t="shared" si="116"/>
        <v>19</v>
      </c>
      <c r="Q1500" s="14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 s="19">
        <f t="shared" si="119"/>
        <v>2014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>
        <f t="shared" si="116"/>
        <v>5</v>
      </c>
      <c r="Q1501" s="14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 s="19">
        <f t="shared" si="119"/>
        <v>2016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>
        <f t="shared" si="116"/>
        <v>46.73</v>
      </c>
      <c r="Q1502" s="14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 s="19">
        <f t="shared" si="119"/>
        <v>2013</v>
      </c>
    </row>
    <row r="1503" spans="1:21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>
        <f t="shared" si="116"/>
        <v>97.73</v>
      </c>
      <c r="Q1503" s="14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 s="19">
        <f t="shared" si="119"/>
        <v>2015</v>
      </c>
    </row>
    <row r="1504" spans="1:21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>
        <f t="shared" si="116"/>
        <v>67.84</v>
      </c>
      <c r="Q1504" s="14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 s="19">
        <f t="shared" si="119"/>
        <v>2016</v>
      </c>
    </row>
    <row r="1505" spans="1:21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>
        <f t="shared" si="116"/>
        <v>56.98</v>
      </c>
      <c r="Q1505" s="14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 s="19">
        <f t="shared" si="119"/>
        <v>2016</v>
      </c>
    </row>
    <row r="1506" spans="1:21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>
        <f t="shared" si="116"/>
        <v>67.16</v>
      </c>
      <c r="Q1506" s="14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 s="19">
        <f t="shared" si="119"/>
        <v>2014</v>
      </c>
    </row>
    <row r="1507" spans="1:21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>
        <f t="shared" si="116"/>
        <v>48.04</v>
      </c>
      <c r="Q1507" s="14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 s="19">
        <f t="shared" si="119"/>
        <v>2016</v>
      </c>
    </row>
    <row r="1508" spans="1:21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>
        <f t="shared" si="116"/>
        <v>38.86</v>
      </c>
      <c r="Q1508" s="14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 s="19">
        <f t="shared" si="119"/>
        <v>2014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>
        <f t="shared" si="116"/>
        <v>78.180000000000007</v>
      </c>
      <c r="Q1509" s="14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 s="19">
        <f t="shared" si="119"/>
        <v>2010</v>
      </c>
    </row>
    <row r="1510" spans="1:21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>
        <f t="shared" si="116"/>
        <v>97.11</v>
      </c>
      <c r="Q1510" s="14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 s="19">
        <f t="shared" si="119"/>
        <v>2014</v>
      </c>
    </row>
    <row r="1511" spans="1:21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>
        <f t="shared" si="116"/>
        <v>110.39</v>
      </c>
      <c r="Q1511" s="14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 s="19">
        <f t="shared" si="119"/>
        <v>2017</v>
      </c>
    </row>
    <row r="1512" spans="1:21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>
        <f t="shared" si="116"/>
        <v>39.92</v>
      </c>
      <c r="Q1512" s="14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 s="19">
        <f t="shared" si="119"/>
        <v>2014</v>
      </c>
    </row>
    <row r="1513" spans="1:21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>
        <f t="shared" si="116"/>
        <v>75.98</v>
      </c>
      <c r="Q1513" s="14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 s="19">
        <f t="shared" si="119"/>
        <v>2015</v>
      </c>
    </row>
    <row r="1514" spans="1:21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>
        <f t="shared" si="116"/>
        <v>58.38</v>
      </c>
      <c r="Q1514" s="14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 s="19">
        <f t="shared" si="119"/>
        <v>2017</v>
      </c>
    </row>
    <row r="1515" spans="1:21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>
        <f t="shared" si="116"/>
        <v>55.82</v>
      </c>
      <c r="Q1515" s="14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 s="19">
        <f t="shared" si="119"/>
        <v>2014</v>
      </c>
    </row>
    <row r="1516" spans="1:21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>
        <f t="shared" si="116"/>
        <v>151.24</v>
      </c>
      <c r="Q1516" s="14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 s="19">
        <f t="shared" si="119"/>
        <v>2015</v>
      </c>
    </row>
    <row r="1517" spans="1:21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>
        <f t="shared" si="116"/>
        <v>849.67</v>
      </c>
      <c r="Q1517" s="14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 s="19">
        <f t="shared" si="119"/>
        <v>2016</v>
      </c>
    </row>
    <row r="1518" spans="1:21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>
        <f t="shared" si="116"/>
        <v>159.24</v>
      </c>
      <c r="Q1518" s="14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 s="19">
        <f t="shared" si="119"/>
        <v>2016</v>
      </c>
    </row>
    <row r="1519" spans="1:21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>
        <f t="shared" si="116"/>
        <v>39.51</v>
      </c>
      <c r="Q1519" s="14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 s="19">
        <f t="shared" si="119"/>
        <v>2014</v>
      </c>
    </row>
    <row r="1520" spans="1:21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>
        <f t="shared" si="116"/>
        <v>130.53</v>
      </c>
      <c r="Q1520" s="14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 s="19">
        <f t="shared" si="119"/>
        <v>2014</v>
      </c>
    </row>
    <row r="1521" spans="1:21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>
        <f t="shared" si="116"/>
        <v>64.16</v>
      </c>
      <c r="Q1521" s="14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 s="19">
        <f t="shared" si="119"/>
        <v>2014</v>
      </c>
    </row>
    <row r="1522" spans="1:21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>
        <f t="shared" si="116"/>
        <v>111.53</v>
      </c>
      <c r="Q1522" s="14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 s="19">
        <f t="shared" si="119"/>
        <v>2014</v>
      </c>
    </row>
    <row r="1523" spans="1:21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>
        <f t="shared" si="116"/>
        <v>170.45</v>
      </c>
      <c r="Q1523" s="14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 s="19">
        <f t="shared" si="119"/>
        <v>2016</v>
      </c>
    </row>
    <row r="1524" spans="1:21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>
        <f t="shared" si="116"/>
        <v>133.74</v>
      </c>
      <c r="Q1524" s="14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 s="19">
        <f t="shared" si="119"/>
        <v>2014</v>
      </c>
    </row>
    <row r="1525" spans="1:21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>
        <f t="shared" si="116"/>
        <v>95.83</v>
      </c>
      <c r="Q1525" s="14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 s="19">
        <f t="shared" si="119"/>
        <v>2014</v>
      </c>
    </row>
    <row r="1526" spans="1:21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>
        <f t="shared" si="116"/>
        <v>221.79</v>
      </c>
      <c r="Q1526" s="14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 s="19">
        <f t="shared" si="119"/>
        <v>2017</v>
      </c>
    </row>
    <row r="1527" spans="1:21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>
        <f t="shared" si="116"/>
        <v>32.32</v>
      </c>
      <c r="Q1527" s="14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 s="19">
        <f t="shared" si="119"/>
        <v>2016</v>
      </c>
    </row>
    <row r="1528" spans="1:21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>
        <f t="shared" si="116"/>
        <v>98.84</v>
      </c>
      <c r="Q1528" s="14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 s="19">
        <f t="shared" si="119"/>
        <v>2015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>
        <f t="shared" si="116"/>
        <v>55.22</v>
      </c>
      <c r="Q1529" s="14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 s="19">
        <f t="shared" si="119"/>
        <v>2017</v>
      </c>
    </row>
    <row r="1530" spans="1:21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>
        <f t="shared" si="116"/>
        <v>52.79</v>
      </c>
      <c r="Q1530" s="14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 s="19">
        <f t="shared" si="119"/>
        <v>2017</v>
      </c>
    </row>
    <row r="1531" spans="1:21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>
        <f t="shared" si="116"/>
        <v>135.66999999999999</v>
      </c>
      <c r="Q1531" s="14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 s="19">
        <f t="shared" si="119"/>
        <v>2015</v>
      </c>
    </row>
    <row r="1532" spans="1:21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>
        <f t="shared" si="116"/>
        <v>53.99</v>
      </c>
      <c r="Q1532" s="14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 s="19">
        <f t="shared" si="119"/>
        <v>2015</v>
      </c>
    </row>
    <row r="1533" spans="1:21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>
        <f t="shared" si="116"/>
        <v>56.64</v>
      </c>
      <c r="Q1533" s="14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 s="19">
        <f t="shared" si="119"/>
        <v>2014</v>
      </c>
    </row>
    <row r="1534" spans="1:21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>
        <f t="shared" si="116"/>
        <v>82.32</v>
      </c>
      <c r="Q1534" s="14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 s="19">
        <f t="shared" si="119"/>
        <v>2016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>
        <f t="shared" si="116"/>
        <v>88.26</v>
      </c>
      <c r="Q1535" s="14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 s="19">
        <f t="shared" si="119"/>
        <v>2016</v>
      </c>
    </row>
    <row r="1536" spans="1:21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>
        <f t="shared" si="116"/>
        <v>84.91</v>
      </c>
      <c r="Q1536" s="14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 s="19">
        <f t="shared" si="119"/>
        <v>2015</v>
      </c>
    </row>
    <row r="1537" spans="1:21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>
        <f t="shared" si="116"/>
        <v>48.15</v>
      </c>
      <c r="Q1537" s="14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 s="19">
        <f t="shared" si="119"/>
        <v>2016</v>
      </c>
    </row>
    <row r="1538" spans="1:21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120">ROUND(E1538/D1538*100,0)</f>
        <v>250</v>
      </c>
      <c r="P1538">
        <f t="shared" si="116"/>
        <v>66.02</v>
      </c>
      <c r="Q1538" s="14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 s="19">
        <f t="shared" si="119"/>
        <v>2015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20"/>
        <v>180</v>
      </c>
      <c r="P1539">
        <f t="shared" ref="P1539:P1602" si="121">IFERROR(ROUND(E1539/L1539,2),0)</f>
        <v>96.38</v>
      </c>
      <c r="Q1539" s="14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 s="19">
        <f t="shared" ref="U1539:U1602" si="124">YEAR(S1539)</f>
        <v>2016</v>
      </c>
    </row>
    <row r="1540" spans="1:21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>
        <f t="shared" si="121"/>
        <v>156.16999999999999</v>
      </c>
      <c r="Q1540" s="14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 s="19">
        <f t="shared" si="124"/>
        <v>2014</v>
      </c>
    </row>
    <row r="1541" spans="1:21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>
        <f t="shared" si="121"/>
        <v>95.76</v>
      </c>
      <c r="Q1541" s="14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 s="19">
        <f t="shared" si="124"/>
        <v>2016</v>
      </c>
    </row>
    <row r="1542" spans="1:21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>
        <f t="shared" si="121"/>
        <v>180.41</v>
      </c>
      <c r="Q1542" s="14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 s="19">
        <f t="shared" si="124"/>
        <v>2014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>
        <f t="shared" si="121"/>
        <v>3</v>
      </c>
      <c r="Q1543" s="14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 s="19">
        <f t="shared" si="124"/>
        <v>2014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>
        <f t="shared" si="121"/>
        <v>20</v>
      </c>
      <c r="Q1544" s="14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 s="19">
        <f t="shared" si="124"/>
        <v>2015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>
        <f t="shared" si="121"/>
        <v>10</v>
      </c>
      <c r="Q1545" s="14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 s="19">
        <f t="shared" si="124"/>
        <v>2014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>
        <f t="shared" si="121"/>
        <v>0</v>
      </c>
      <c r="Q1546" s="14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 s="19">
        <f t="shared" si="124"/>
        <v>2015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>
        <f t="shared" si="121"/>
        <v>1</v>
      </c>
      <c r="Q1547" s="14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 s="19">
        <f t="shared" si="124"/>
        <v>2015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>
        <f t="shared" si="121"/>
        <v>26.27</v>
      </c>
      <c r="Q1548" s="14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 s="19">
        <f t="shared" si="124"/>
        <v>2014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>
        <f t="shared" si="121"/>
        <v>0</v>
      </c>
      <c r="Q1549" s="14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 s="19">
        <f t="shared" si="124"/>
        <v>2017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>
        <f t="shared" si="121"/>
        <v>60</v>
      </c>
      <c r="Q1550" s="14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 s="19">
        <f t="shared" si="124"/>
        <v>2015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>
        <f t="shared" si="121"/>
        <v>28.33</v>
      </c>
      <c r="Q1551" s="14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 s="19">
        <f t="shared" si="124"/>
        <v>2015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>
        <f t="shared" si="121"/>
        <v>14.43</v>
      </c>
      <c r="Q1552" s="14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 s="19">
        <f t="shared" si="124"/>
        <v>2016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>
        <f t="shared" si="121"/>
        <v>0</v>
      </c>
      <c r="Q1553" s="14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 s="19">
        <f t="shared" si="124"/>
        <v>2015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>
        <f t="shared" si="121"/>
        <v>132.19</v>
      </c>
      <c r="Q1554" s="14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 s="19">
        <f t="shared" si="124"/>
        <v>2014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>
        <f t="shared" si="121"/>
        <v>0</v>
      </c>
      <c r="Q1555" s="14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 s="19">
        <f t="shared" si="124"/>
        <v>2015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>
        <f t="shared" si="121"/>
        <v>0</v>
      </c>
      <c r="Q1556" s="14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 s="19">
        <f t="shared" si="124"/>
        <v>2015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>
        <f t="shared" si="121"/>
        <v>0</v>
      </c>
      <c r="Q1557" s="14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 s="19">
        <f t="shared" si="124"/>
        <v>2015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>
        <f t="shared" si="121"/>
        <v>56.42</v>
      </c>
      <c r="Q1558" s="14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 s="19">
        <f t="shared" si="124"/>
        <v>2016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>
        <f t="shared" si="121"/>
        <v>100</v>
      </c>
      <c r="Q1559" s="14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 s="19">
        <f t="shared" si="124"/>
        <v>2014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>
        <f t="shared" si="121"/>
        <v>11.67</v>
      </c>
      <c r="Q1560" s="14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 s="19">
        <f t="shared" si="124"/>
        <v>2015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>
        <f t="shared" si="121"/>
        <v>50</v>
      </c>
      <c r="Q1561" s="14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 s="19">
        <f t="shared" si="124"/>
        <v>2015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>
        <f t="shared" si="121"/>
        <v>23.5</v>
      </c>
      <c r="Q1562" s="14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 s="19">
        <f t="shared" si="124"/>
        <v>2014</v>
      </c>
    </row>
    <row r="1563" spans="1:21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>
        <f t="shared" si="121"/>
        <v>67</v>
      </c>
      <c r="Q1563" s="14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 s="19">
        <f t="shared" si="124"/>
        <v>2013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>
        <f t="shared" si="121"/>
        <v>0</v>
      </c>
      <c r="Q1564" s="14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 s="19">
        <f t="shared" si="124"/>
        <v>2009</v>
      </c>
    </row>
    <row r="1565" spans="1:21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>
        <f t="shared" si="121"/>
        <v>42.5</v>
      </c>
      <c r="Q1565" s="14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 s="19">
        <f t="shared" si="124"/>
        <v>2014</v>
      </c>
    </row>
    <row r="1566" spans="1:21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>
        <f t="shared" si="121"/>
        <v>10</v>
      </c>
      <c r="Q1566" s="14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 s="19">
        <f t="shared" si="124"/>
        <v>2015</v>
      </c>
    </row>
    <row r="1567" spans="1:21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>
        <f t="shared" si="121"/>
        <v>100</v>
      </c>
      <c r="Q1567" s="14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 s="19">
        <f t="shared" si="124"/>
        <v>2011</v>
      </c>
    </row>
    <row r="1568" spans="1:21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>
        <f t="shared" si="121"/>
        <v>108.05</v>
      </c>
      <c r="Q1568" s="14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 s="19">
        <f t="shared" si="124"/>
        <v>2016</v>
      </c>
    </row>
    <row r="1569" spans="1:21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>
        <f t="shared" si="121"/>
        <v>26.92</v>
      </c>
      <c r="Q1569" s="14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 s="19">
        <f t="shared" si="124"/>
        <v>2014</v>
      </c>
    </row>
    <row r="1570" spans="1:21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>
        <f t="shared" si="121"/>
        <v>155</v>
      </c>
      <c r="Q1570" s="14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 s="19">
        <f t="shared" si="124"/>
        <v>2014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>
        <f t="shared" si="121"/>
        <v>0</v>
      </c>
      <c r="Q1571" s="14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 s="19">
        <f t="shared" si="124"/>
        <v>2013</v>
      </c>
    </row>
    <row r="1572" spans="1:21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>
        <f t="shared" si="121"/>
        <v>47.77</v>
      </c>
      <c r="Q1572" s="14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 s="19">
        <f t="shared" si="124"/>
        <v>2016</v>
      </c>
    </row>
    <row r="1573" spans="1:21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>
        <f t="shared" si="121"/>
        <v>20</v>
      </c>
      <c r="Q1573" s="14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 s="19">
        <f t="shared" si="124"/>
        <v>2015</v>
      </c>
    </row>
    <row r="1574" spans="1:21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>
        <f t="shared" si="121"/>
        <v>41.67</v>
      </c>
      <c r="Q1574" s="14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 s="19">
        <f t="shared" si="124"/>
        <v>2016</v>
      </c>
    </row>
    <row r="1575" spans="1:21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>
        <f t="shared" si="121"/>
        <v>74.33</v>
      </c>
      <c r="Q1575" s="14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 s="19">
        <f t="shared" si="124"/>
        <v>2017</v>
      </c>
    </row>
    <row r="1576" spans="1:21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>
        <f t="shared" si="121"/>
        <v>84.33</v>
      </c>
      <c r="Q1576" s="14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 s="19">
        <f t="shared" si="124"/>
        <v>2015</v>
      </c>
    </row>
    <row r="1577" spans="1:21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>
        <f t="shared" si="121"/>
        <v>65.459999999999994</v>
      </c>
      <c r="Q1577" s="14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 s="19">
        <f t="shared" si="124"/>
        <v>2014</v>
      </c>
    </row>
    <row r="1578" spans="1:21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>
        <f t="shared" si="121"/>
        <v>65</v>
      </c>
      <c r="Q1578" s="14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 s="19">
        <f t="shared" si="124"/>
        <v>2015</v>
      </c>
    </row>
    <row r="1579" spans="1:21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>
        <f t="shared" si="121"/>
        <v>27.5</v>
      </c>
      <c r="Q1579" s="14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 s="19">
        <f t="shared" si="124"/>
        <v>2012</v>
      </c>
    </row>
    <row r="1580" spans="1:21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>
        <f t="shared" si="121"/>
        <v>51.25</v>
      </c>
      <c r="Q1580" s="14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 s="19">
        <f t="shared" si="124"/>
        <v>2010</v>
      </c>
    </row>
    <row r="1581" spans="1:21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>
        <f t="shared" si="121"/>
        <v>14</v>
      </c>
      <c r="Q1581" s="14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 s="19">
        <f t="shared" si="124"/>
        <v>2013</v>
      </c>
    </row>
    <row r="1582" spans="1:21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>
        <f t="shared" si="121"/>
        <v>0</v>
      </c>
      <c r="Q1582" s="14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 s="19">
        <f t="shared" si="124"/>
        <v>2012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>
        <f t="shared" si="121"/>
        <v>5</v>
      </c>
      <c r="Q1583" s="14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 s="19">
        <f t="shared" si="124"/>
        <v>2015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>
        <f t="shared" si="121"/>
        <v>31</v>
      </c>
      <c r="Q1584" s="14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 s="19">
        <f t="shared" si="124"/>
        <v>2015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>
        <f t="shared" si="121"/>
        <v>15</v>
      </c>
      <c r="Q1585" s="14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 s="19">
        <f t="shared" si="124"/>
        <v>2014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>
        <f t="shared" si="121"/>
        <v>0</v>
      </c>
      <c r="Q1586" s="14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 s="19">
        <f t="shared" si="124"/>
        <v>2014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>
        <f t="shared" si="121"/>
        <v>131.66999999999999</v>
      </c>
      <c r="Q1587" s="14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 s="19">
        <f t="shared" si="124"/>
        <v>2016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>
        <f t="shared" si="121"/>
        <v>0</v>
      </c>
      <c r="Q1588" s="14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 s="19">
        <f t="shared" si="124"/>
        <v>2015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>
        <f t="shared" si="121"/>
        <v>1</v>
      </c>
      <c r="Q1589" s="14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 s="19">
        <f t="shared" si="124"/>
        <v>2014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>
        <f t="shared" si="121"/>
        <v>0</v>
      </c>
      <c r="Q1590" s="14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 s="19">
        <f t="shared" si="124"/>
        <v>2015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>
        <f t="shared" si="121"/>
        <v>0</v>
      </c>
      <c r="Q1591" s="14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 s="19">
        <f t="shared" si="124"/>
        <v>2015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>
        <f t="shared" si="121"/>
        <v>510</v>
      </c>
      <c r="Q1592" s="14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 s="19">
        <f t="shared" si="124"/>
        <v>2015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>
        <f t="shared" si="121"/>
        <v>44.48</v>
      </c>
      <c r="Q1593" s="14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 s="19">
        <f t="shared" si="124"/>
        <v>2016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>
        <f t="shared" si="121"/>
        <v>0</v>
      </c>
      <c r="Q1594" s="14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 s="19">
        <f t="shared" si="124"/>
        <v>2015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>
        <f t="shared" si="121"/>
        <v>1</v>
      </c>
      <c r="Q1595" s="14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 s="19">
        <f t="shared" si="124"/>
        <v>2015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>
        <f t="shared" si="121"/>
        <v>20.5</v>
      </c>
      <c r="Q1596" s="14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 s="19">
        <f t="shared" si="124"/>
        <v>2016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>
        <f t="shared" si="121"/>
        <v>40</v>
      </c>
      <c r="Q1597" s="14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 s="19">
        <f t="shared" si="124"/>
        <v>2014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>
        <f t="shared" si="121"/>
        <v>25</v>
      </c>
      <c r="Q1598" s="14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 s="19">
        <f t="shared" si="124"/>
        <v>2014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>
        <f t="shared" si="121"/>
        <v>0</v>
      </c>
      <c r="Q1599" s="14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 s="19">
        <f t="shared" si="124"/>
        <v>2016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>
        <f t="shared" si="121"/>
        <v>1</v>
      </c>
      <c r="Q1600" s="14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 s="19">
        <f t="shared" si="124"/>
        <v>2015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>
        <f t="shared" si="121"/>
        <v>0</v>
      </c>
      <c r="Q1601" s="14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 s="19">
        <f t="shared" si="124"/>
        <v>2016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25">ROUND(E1602/D1602*100,0)</f>
        <v>7</v>
      </c>
      <c r="P1602">
        <f t="shared" si="121"/>
        <v>40.78</v>
      </c>
      <c r="Q1602" s="14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 s="19">
        <f t="shared" si="124"/>
        <v>2014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25"/>
        <v>108</v>
      </c>
      <c r="P1603">
        <f t="shared" ref="P1603:P1666" si="126">IFERROR(ROUND(E1603/L1603,2),0)</f>
        <v>48.33</v>
      </c>
      <c r="Q1603" s="14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 s="19">
        <f t="shared" ref="U1603:U1666" si="129">YEAR(S1603)</f>
        <v>2011</v>
      </c>
    </row>
    <row r="1604" spans="1:21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>
        <f t="shared" si="126"/>
        <v>46.95</v>
      </c>
      <c r="Q1604" s="14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 s="19">
        <f t="shared" si="129"/>
        <v>2011</v>
      </c>
    </row>
    <row r="1605" spans="1:21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>
        <f t="shared" si="126"/>
        <v>66.69</v>
      </c>
      <c r="Q1605" s="14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 s="19">
        <f t="shared" si="129"/>
        <v>2011</v>
      </c>
    </row>
    <row r="1606" spans="1:21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>
        <f t="shared" si="126"/>
        <v>48.84</v>
      </c>
      <c r="Q1606" s="14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 s="19">
        <f t="shared" si="129"/>
        <v>2012</v>
      </c>
    </row>
    <row r="1607" spans="1:21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>
        <f t="shared" si="126"/>
        <v>137.31</v>
      </c>
      <c r="Q1607" s="14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 s="19">
        <f t="shared" si="129"/>
        <v>2011</v>
      </c>
    </row>
    <row r="1608" spans="1:21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>
        <f t="shared" si="126"/>
        <v>87.83</v>
      </c>
      <c r="Q1608" s="14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 s="19">
        <f t="shared" si="129"/>
        <v>2010</v>
      </c>
    </row>
    <row r="1609" spans="1:21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>
        <f t="shared" si="126"/>
        <v>70.790000000000006</v>
      </c>
      <c r="Q1609" s="14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 s="19">
        <f t="shared" si="129"/>
        <v>2012</v>
      </c>
    </row>
    <row r="1610" spans="1:21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>
        <f t="shared" si="126"/>
        <v>52.83</v>
      </c>
      <c r="Q1610" s="14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 s="19">
        <f t="shared" si="129"/>
        <v>2013</v>
      </c>
    </row>
    <row r="1611" spans="1:21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>
        <f t="shared" si="126"/>
        <v>443.75</v>
      </c>
      <c r="Q1611" s="14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 s="19">
        <f t="shared" si="129"/>
        <v>2011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>
        <f t="shared" si="126"/>
        <v>48.54</v>
      </c>
      <c r="Q1612" s="14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 s="19">
        <f t="shared" si="129"/>
        <v>2012</v>
      </c>
    </row>
    <row r="1613" spans="1:2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>
        <f t="shared" si="126"/>
        <v>37.07</v>
      </c>
      <c r="Q1613" s="14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 s="19">
        <f t="shared" si="129"/>
        <v>2013</v>
      </c>
    </row>
    <row r="1614" spans="1:21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>
        <f t="shared" si="126"/>
        <v>50</v>
      </c>
      <c r="Q1614" s="14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 s="19">
        <f t="shared" si="129"/>
        <v>2012</v>
      </c>
    </row>
    <row r="1615" spans="1:21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>
        <f t="shared" si="126"/>
        <v>39.04</v>
      </c>
      <c r="Q1615" s="14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 s="19">
        <f t="shared" si="129"/>
        <v>2012</v>
      </c>
    </row>
    <row r="1616" spans="1:21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>
        <f t="shared" si="126"/>
        <v>66.69</v>
      </c>
      <c r="Q1616" s="14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 s="19">
        <f t="shared" si="129"/>
        <v>2014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>
        <f t="shared" si="126"/>
        <v>67.13</v>
      </c>
      <c r="Q1617" s="14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 s="19">
        <f t="shared" si="129"/>
        <v>2011</v>
      </c>
    </row>
    <row r="1618" spans="1:21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>
        <f t="shared" si="126"/>
        <v>66.37</v>
      </c>
      <c r="Q1618" s="14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 s="19">
        <f t="shared" si="129"/>
        <v>2012</v>
      </c>
    </row>
    <row r="1619" spans="1:21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>
        <f t="shared" si="126"/>
        <v>64.62</v>
      </c>
      <c r="Q1619" s="14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 s="19">
        <f t="shared" si="129"/>
        <v>2013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>
        <f t="shared" si="126"/>
        <v>58.37</v>
      </c>
      <c r="Q1620" s="14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 s="19">
        <f t="shared" si="129"/>
        <v>2013</v>
      </c>
    </row>
    <row r="1621" spans="1:21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>
        <f t="shared" si="126"/>
        <v>86.96</v>
      </c>
      <c r="Q1621" s="14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 s="19">
        <f t="shared" si="129"/>
        <v>2014</v>
      </c>
    </row>
    <row r="1622" spans="1:21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>
        <f t="shared" si="126"/>
        <v>66.47</v>
      </c>
      <c r="Q1622" s="14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 s="19">
        <f t="shared" si="129"/>
        <v>2013</v>
      </c>
    </row>
    <row r="1623" spans="1:21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>
        <f t="shared" si="126"/>
        <v>163.78</v>
      </c>
      <c r="Q1623" s="14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 s="19">
        <f t="shared" si="129"/>
        <v>2012</v>
      </c>
    </row>
    <row r="1624" spans="1:21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>
        <f t="shared" si="126"/>
        <v>107.98</v>
      </c>
      <c r="Q1624" s="14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 s="19">
        <f t="shared" si="129"/>
        <v>2014</v>
      </c>
    </row>
    <row r="1625" spans="1:21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>
        <f t="shared" si="126"/>
        <v>42.11</v>
      </c>
      <c r="Q1625" s="14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 s="19">
        <f t="shared" si="129"/>
        <v>2013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>
        <f t="shared" si="126"/>
        <v>47.2</v>
      </c>
      <c r="Q1626" s="14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 s="19">
        <f t="shared" si="129"/>
        <v>2012</v>
      </c>
    </row>
    <row r="1627" spans="1:21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>
        <f t="shared" si="126"/>
        <v>112.02</v>
      </c>
      <c r="Q1627" s="14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 s="19">
        <f t="shared" si="129"/>
        <v>2012</v>
      </c>
    </row>
    <row r="1628" spans="1:21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>
        <f t="shared" si="126"/>
        <v>74.95</v>
      </c>
      <c r="Q1628" s="14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 s="19">
        <f t="shared" si="129"/>
        <v>2013</v>
      </c>
    </row>
    <row r="1629" spans="1:21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>
        <f t="shared" si="126"/>
        <v>61.58</v>
      </c>
      <c r="Q1629" s="14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 s="19">
        <f t="shared" si="129"/>
        <v>2012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>
        <f t="shared" si="126"/>
        <v>45.88</v>
      </c>
      <c r="Q1630" s="14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 s="19">
        <f t="shared" si="129"/>
        <v>2014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>
        <f t="shared" si="126"/>
        <v>75.849999999999994</v>
      </c>
      <c r="Q1631" s="14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 s="19">
        <f t="shared" si="129"/>
        <v>2014</v>
      </c>
    </row>
    <row r="1632" spans="1:21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>
        <f t="shared" si="126"/>
        <v>84.21</v>
      </c>
      <c r="Q1632" s="14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 s="19">
        <f t="shared" si="129"/>
        <v>2012</v>
      </c>
    </row>
    <row r="1633" spans="1:21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>
        <f t="shared" si="126"/>
        <v>117.23</v>
      </c>
      <c r="Q1633" s="14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 s="19">
        <f t="shared" si="129"/>
        <v>2012</v>
      </c>
    </row>
    <row r="1634" spans="1:21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>
        <f t="shared" si="126"/>
        <v>86.49</v>
      </c>
      <c r="Q1634" s="14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 s="19">
        <f t="shared" si="129"/>
        <v>2011</v>
      </c>
    </row>
    <row r="1635" spans="1:21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>
        <f t="shared" si="126"/>
        <v>172.41</v>
      </c>
      <c r="Q1635" s="14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 s="19">
        <f t="shared" si="129"/>
        <v>2011</v>
      </c>
    </row>
    <row r="1636" spans="1:21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>
        <f t="shared" si="126"/>
        <v>62.81</v>
      </c>
      <c r="Q1636" s="14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 s="19">
        <f t="shared" si="129"/>
        <v>2011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>
        <f t="shared" si="126"/>
        <v>67.73</v>
      </c>
      <c r="Q1637" s="14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 s="19">
        <f t="shared" si="129"/>
        <v>2016</v>
      </c>
    </row>
    <row r="1638" spans="1:21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>
        <f t="shared" si="126"/>
        <v>53.56</v>
      </c>
      <c r="Q1638" s="14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 s="19">
        <f t="shared" si="129"/>
        <v>2011</v>
      </c>
    </row>
    <row r="1639" spans="1:21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>
        <f t="shared" si="126"/>
        <v>34.6</v>
      </c>
      <c r="Q1639" s="14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 s="19">
        <f t="shared" si="129"/>
        <v>2009</v>
      </c>
    </row>
    <row r="1640" spans="1:21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>
        <f t="shared" si="126"/>
        <v>38.89</v>
      </c>
      <c r="Q1640" s="14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 s="19">
        <f t="shared" si="129"/>
        <v>2013</v>
      </c>
    </row>
    <row r="1641" spans="1:21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>
        <f t="shared" si="126"/>
        <v>94.74</v>
      </c>
      <c r="Q1641" s="14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 s="19">
        <f t="shared" si="129"/>
        <v>2012</v>
      </c>
    </row>
    <row r="1642" spans="1:21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>
        <f t="shared" si="126"/>
        <v>39.97</v>
      </c>
      <c r="Q1642" s="14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 s="19">
        <f t="shared" si="129"/>
        <v>2010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>
        <f t="shared" si="126"/>
        <v>97.5</v>
      </c>
      <c r="Q1643" s="14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 s="19">
        <f t="shared" si="129"/>
        <v>2014</v>
      </c>
    </row>
    <row r="1644" spans="1:21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>
        <f t="shared" si="126"/>
        <v>42.86</v>
      </c>
      <c r="Q1644" s="14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 s="19">
        <f t="shared" si="129"/>
        <v>2011</v>
      </c>
    </row>
    <row r="1645" spans="1:21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>
        <f t="shared" si="126"/>
        <v>168.51</v>
      </c>
      <c r="Q1645" s="14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 s="19">
        <f t="shared" si="129"/>
        <v>2012</v>
      </c>
    </row>
    <row r="1646" spans="1:21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>
        <f t="shared" si="126"/>
        <v>85.55</v>
      </c>
      <c r="Q1646" s="14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 s="19">
        <f t="shared" si="129"/>
        <v>2012</v>
      </c>
    </row>
    <row r="1647" spans="1:21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>
        <f t="shared" si="126"/>
        <v>554</v>
      </c>
      <c r="Q1647" s="14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 s="19">
        <f t="shared" si="129"/>
        <v>2013</v>
      </c>
    </row>
    <row r="1648" spans="1:21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>
        <f t="shared" si="126"/>
        <v>26.55</v>
      </c>
      <c r="Q1648" s="14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 s="19">
        <f t="shared" si="129"/>
        <v>2014</v>
      </c>
    </row>
    <row r="1649" spans="1:21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>
        <f t="shared" si="126"/>
        <v>113.83</v>
      </c>
      <c r="Q1649" s="14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 s="19">
        <f t="shared" si="129"/>
        <v>2012</v>
      </c>
    </row>
    <row r="1650" spans="1:21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>
        <f t="shared" si="126"/>
        <v>32.01</v>
      </c>
      <c r="Q1650" s="14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 s="19">
        <f t="shared" si="129"/>
        <v>2011</v>
      </c>
    </row>
    <row r="1651" spans="1:21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>
        <f t="shared" si="126"/>
        <v>47.19</v>
      </c>
      <c r="Q1651" s="14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 s="19">
        <f t="shared" si="129"/>
        <v>2014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>
        <f t="shared" si="126"/>
        <v>88.47</v>
      </c>
      <c r="Q1652" s="14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 s="19">
        <f t="shared" si="129"/>
        <v>2013</v>
      </c>
    </row>
    <row r="1653" spans="1:21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>
        <f t="shared" si="126"/>
        <v>100.75</v>
      </c>
      <c r="Q1653" s="14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 s="19">
        <f t="shared" si="129"/>
        <v>2011</v>
      </c>
    </row>
    <row r="1654" spans="1:21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>
        <f t="shared" si="126"/>
        <v>64.709999999999994</v>
      </c>
      <c r="Q1654" s="14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 s="19">
        <f t="shared" si="129"/>
        <v>2013</v>
      </c>
    </row>
    <row r="1655" spans="1:21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>
        <f t="shared" si="126"/>
        <v>51.85</v>
      </c>
      <c r="Q1655" s="14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 s="19">
        <f t="shared" si="129"/>
        <v>2011</v>
      </c>
    </row>
    <row r="1656" spans="1:21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>
        <f t="shared" si="126"/>
        <v>38.79</v>
      </c>
      <c r="Q1656" s="14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 s="19">
        <f t="shared" si="129"/>
        <v>2012</v>
      </c>
    </row>
    <row r="1657" spans="1:21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>
        <f t="shared" si="126"/>
        <v>44.65</v>
      </c>
      <c r="Q1657" s="14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 s="19">
        <f t="shared" si="129"/>
        <v>2012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>
        <f t="shared" si="126"/>
        <v>156.77000000000001</v>
      </c>
      <c r="Q1658" s="14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 s="19">
        <f t="shared" si="129"/>
        <v>2012</v>
      </c>
    </row>
    <row r="1659" spans="1:21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>
        <f t="shared" si="126"/>
        <v>118.7</v>
      </c>
      <c r="Q1659" s="14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 s="19">
        <f t="shared" si="129"/>
        <v>2012</v>
      </c>
    </row>
    <row r="1660" spans="1:21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>
        <f t="shared" si="126"/>
        <v>74.150000000000006</v>
      </c>
      <c r="Q1660" s="14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 s="19">
        <f t="shared" si="129"/>
        <v>2012</v>
      </c>
    </row>
    <row r="1661" spans="1:21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>
        <f t="shared" si="126"/>
        <v>12.53</v>
      </c>
      <c r="Q1661" s="14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 s="19">
        <f t="shared" si="129"/>
        <v>2013</v>
      </c>
    </row>
    <row r="1662" spans="1:21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>
        <f t="shared" si="126"/>
        <v>27.86</v>
      </c>
      <c r="Q1662" s="14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 s="19">
        <f t="shared" si="129"/>
        <v>2016</v>
      </c>
    </row>
    <row r="1663" spans="1:21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>
        <f t="shared" si="126"/>
        <v>80.180000000000007</v>
      </c>
      <c r="Q1663" s="14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 s="19">
        <f t="shared" si="129"/>
        <v>2015</v>
      </c>
    </row>
    <row r="1664" spans="1:21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>
        <f t="shared" si="126"/>
        <v>132.44</v>
      </c>
      <c r="Q1664" s="14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 s="19">
        <f t="shared" si="129"/>
        <v>2011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>
        <f t="shared" si="126"/>
        <v>33.75</v>
      </c>
      <c r="Q1665" s="14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 s="19">
        <f t="shared" si="129"/>
        <v>2015</v>
      </c>
    </row>
    <row r="1666" spans="1:21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30">ROUND(E1666/D1666*100,0)</f>
        <v>122</v>
      </c>
      <c r="P1666">
        <f t="shared" si="126"/>
        <v>34.380000000000003</v>
      </c>
      <c r="Q1666" s="14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 s="19">
        <f t="shared" si="129"/>
        <v>2012</v>
      </c>
    </row>
    <row r="1667" spans="1:21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30"/>
        <v>119</v>
      </c>
      <c r="P1667">
        <f t="shared" ref="P1667:P1730" si="131">IFERROR(ROUND(E1667/L1667,2),0)</f>
        <v>44.96</v>
      </c>
      <c r="Q1667" s="14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 s="19">
        <f t="shared" ref="U1667:U1730" si="134">YEAR(S1667)</f>
        <v>2011</v>
      </c>
    </row>
    <row r="1668" spans="1:21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>
        <f t="shared" si="131"/>
        <v>41.04</v>
      </c>
      <c r="Q1668" s="14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 s="19">
        <f t="shared" si="134"/>
        <v>2013</v>
      </c>
    </row>
    <row r="1669" spans="1:21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>
        <f t="shared" si="131"/>
        <v>52.6</v>
      </c>
      <c r="Q1669" s="14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 s="19">
        <f t="shared" si="134"/>
        <v>2014</v>
      </c>
    </row>
    <row r="1670" spans="1:21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>
        <f t="shared" si="131"/>
        <v>70.78</v>
      </c>
      <c r="Q1670" s="14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 s="19">
        <f t="shared" si="134"/>
        <v>2011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>
        <f t="shared" si="131"/>
        <v>53.75</v>
      </c>
      <c r="Q1671" s="14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 s="19">
        <f t="shared" si="134"/>
        <v>2016</v>
      </c>
    </row>
    <row r="1672" spans="1:21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>
        <f t="shared" si="131"/>
        <v>44.61</v>
      </c>
      <c r="Q1672" s="14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 s="19">
        <f t="shared" si="134"/>
        <v>2010</v>
      </c>
    </row>
    <row r="1673" spans="1:21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>
        <f t="shared" si="131"/>
        <v>26.15</v>
      </c>
      <c r="Q1673" s="14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 s="19">
        <f t="shared" si="134"/>
        <v>2016</v>
      </c>
    </row>
    <row r="1674" spans="1:21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>
        <f t="shared" si="131"/>
        <v>39.18</v>
      </c>
      <c r="Q1674" s="14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 s="19">
        <f t="shared" si="134"/>
        <v>2012</v>
      </c>
    </row>
    <row r="1675" spans="1:21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>
        <f t="shared" si="131"/>
        <v>45.59</v>
      </c>
      <c r="Q1675" s="14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 s="19">
        <f t="shared" si="134"/>
        <v>2015</v>
      </c>
    </row>
    <row r="1676" spans="1:21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>
        <f t="shared" si="131"/>
        <v>89.25</v>
      </c>
      <c r="Q1676" s="14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 s="19">
        <f t="shared" si="134"/>
        <v>2016</v>
      </c>
    </row>
    <row r="1677" spans="1:21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>
        <f t="shared" si="131"/>
        <v>40.42</v>
      </c>
      <c r="Q1677" s="14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 s="19">
        <f t="shared" si="134"/>
        <v>2011</v>
      </c>
    </row>
    <row r="1678" spans="1:21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>
        <f t="shared" si="131"/>
        <v>82.38</v>
      </c>
      <c r="Q1678" s="14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 s="19">
        <f t="shared" si="134"/>
        <v>2012</v>
      </c>
    </row>
    <row r="1679" spans="1:21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>
        <f t="shared" si="131"/>
        <v>159.52000000000001</v>
      </c>
      <c r="Q1679" s="14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 s="19">
        <f t="shared" si="134"/>
        <v>2016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>
        <f t="shared" si="131"/>
        <v>36.24</v>
      </c>
      <c r="Q1680" s="14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 s="19">
        <f t="shared" si="134"/>
        <v>2014</v>
      </c>
    </row>
    <row r="1681" spans="1:21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>
        <f t="shared" si="131"/>
        <v>62.5</v>
      </c>
      <c r="Q1681" s="14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 s="19">
        <f t="shared" si="134"/>
        <v>2011</v>
      </c>
    </row>
    <row r="1682" spans="1:21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>
        <f t="shared" si="131"/>
        <v>47</v>
      </c>
      <c r="Q1682" s="14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 s="19">
        <f t="shared" si="134"/>
        <v>2014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>
        <f t="shared" si="131"/>
        <v>74.58</v>
      </c>
      <c r="Q1683" s="14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 s="19">
        <f t="shared" si="134"/>
        <v>2017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>
        <f t="shared" si="131"/>
        <v>0</v>
      </c>
      <c r="Q1684" s="14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 s="19">
        <f t="shared" si="134"/>
        <v>2017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>
        <f t="shared" si="131"/>
        <v>76</v>
      </c>
      <c r="Q1685" s="14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 s="19">
        <f t="shared" si="134"/>
        <v>2017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>
        <f t="shared" si="131"/>
        <v>86.44</v>
      </c>
      <c r="Q1686" s="14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 s="19">
        <f t="shared" si="134"/>
        <v>2017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>
        <f t="shared" si="131"/>
        <v>24</v>
      </c>
      <c r="Q1687" s="14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 s="19">
        <f t="shared" si="134"/>
        <v>2017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>
        <f t="shared" si="131"/>
        <v>18</v>
      </c>
      <c r="Q1688" s="14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 s="19">
        <f t="shared" si="134"/>
        <v>2017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>
        <f t="shared" si="131"/>
        <v>80.13</v>
      </c>
      <c r="Q1689" s="14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 s="19">
        <f t="shared" si="134"/>
        <v>2017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>
        <f t="shared" si="131"/>
        <v>253.14</v>
      </c>
      <c r="Q1690" s="14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 s="19">
        <f t="shared" si="134"/>
        <v>2017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>
        <f t="shared" si="131"/>
        <v>171.43</v>
      </c>
      <c r="Q1691" s="14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 s="19">
        <f t="shared" si="134"/>
        <v>2017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>
        <f t="shared" si="131"/>
        <v>57.73</v>
      </c>
      <c r="Q1692" s="14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 s="19">
        <f t="shared" si="134"/>
        <v>2017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>
        <f t="shared" si="131"/>
        <v>264.26</v>
      </c>
      <c r="Q1693" s="14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 s="19">
        <f t="shared" si="134"/>
        <v>2017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>
        <f t="shared" si="131"/>
        <v>159.33000000000001</v>
      </c>
      <c r="Q1694" s="14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 s="19">
        <f t="shared" si="134"/>
        <v>2017</v>
      </c>
    </row>
    <row r="1695" spans="1:21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>
        <f t="shared" si="131"/>
        <v>35</v>
      </c>
      <c r="Q1695" s="14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 s="19">
        <f t="shared" si="134"/>
        <v>2017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>
        <f t="shared" si="131"/>
        <v>5</v>
      </c>
      <c r="Q1696" s="14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 s="19">
        <f t="shared" si="134"/>
        <v>2017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>
        <f t="shared" si="131"/>
        <v>61.09</v>
      </c>
      <c r="Q1697" s="14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 s="19">
        <f t="shared" si="134"/>
        <v>2017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>
        <f t="shared" si="131"/>
        <v>0</v>
      </c>
      <c r="Q1698" s="14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 s="19">
        <f t="shared" si="134"/>
        <v>2017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>
        <f t="shared" si="131"/>
        <v>114.82</v>
      </c>
      <c r="Q1699" s="14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 s="19">
        <f t="shared" si="134"/>
        <v>2017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>
        <f t="shared" si="131"/>
        <v>0</v>
      </c>
      <c r="Q1700" s="14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 s="19">
        <f t="shared" si="134"/>
        <v>2017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>
        <f t="shared" si="131"/>
        <v>54</v>
      </c>
      <c r="Q1701" s="14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 s="19">
        <f t="shared" si="134"/>
        <v>2017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>
        <f t="shared" si="131"/>
        <v>65.97</v>
      </c>
      <c r="Q1702" s="14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 s="19">
        <f t="shared" si="134"/>
        <v>2017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>
        <f t="shared" si="131"/>
        <v>5</v>
      </c>
      <c r="Q1703" s="14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 s="19">
        <f t="shared" si="134"/>
        <v>2014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>
        <f t="shared" si="131"/>
        <v>1</v>
      </c>
      <c r="Q1704" s="14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 s="19">
        <f t="shared" si="134"/>
        <v>2015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>
        <f t="shared" si="131"/>
        <v>25.5</v>
      </c>
      <c r="Q1705" s="14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 s="19">
        <f t="shared" si="134"/>
        <v>2015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>
        <f t="shared" si="131"/>
        <v>118.36</v>
      </c>
      <c r="Q1706" s="14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 s="19">
        <f t="shared" si="134"/>
        <v>2015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>
        <f t="shared" si="131"/>
        <v>0</v>
      </c>
      <c r="Q1707" s="14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 s="19">
        <f t="shared" si="134"/>
        <v>2015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>
        <f t="shared" si="131"/>
        <v>0</v>
      </c>
      <c r="Q1708" s="14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 s="19">
        <f t="shared" si="134"/>
        <v>2015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>
        <f t="shared" si="131"/>
        <v>54.11</v>
      </c>
      <c r="Q1709" s="14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 s="19">
        <f t="shared" si="134"/>
        <v>2016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>
        <f t="shared" si="131"/>
        <v>0</v>
      </c>
      <c r="Q1710" s="14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 s="19">
        <f t="shared" si="134"/>
        <v>2016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>
        <f t="shared" si="131"/>
        <v>21.25</v>
      </c>
      <c r="Q1711" s="14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 s="19">
        <f t="shared" si="134"/>
        <v>2014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>
        <f t="shared" si="131"/>
        <v>34</v>
      </c>
      <c r="Q1712" s="14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 s="19">
        <f t="shared" si="134"/>
        <v>2015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>
        <f t="shared" si="131"/>
        <v>525</v>
      </c>
      <c r="Q1713" s="14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 s="19">
        <f t="shared" si="134"/>
        <v>2014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>
        <f t="shared" si="131"/>
        <v>0</v>
      </c>
      <c r="Q1714" s="14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 s="19">
        <f t="shared" si="134"/>
        <v>2015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>
        <f t="shared" si="131"/>
        <v>50</v>
      </c>
      <c r="Q1715" s="14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 s="19">
        <f t="shared" si="134"/>
        <v>2014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>
        <f t="shared" si="131"/>
        <v>115.71</v>
      </c>
      <c r="Q1716" s="14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 s="19">
        <f t="shared" si="134"/>
        <v>2015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>
        <f t="shared" si="131"/>
        <v>5.5</v>
      </c>
      <c r="Q1717" s="14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 s="19">
        <f t="shared" si="134"/>
        <v>2015</v>
      </c>
    </row>
    <row r="1718" spans="1:21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>
        <f t="shared" si="131"/>
        <v>50</v>
      </c>
      <c r="Q1718" s="14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 s="19">
        <f t="shared" si="134"/>
        <v>2016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>
        <f t="shared" si="131"/>
        <v>34.020000000000003</v>
      </c>
      <c r="Q1719" s="14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 s="19">
        <f t="shared" si="134"/>
        <v>2016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>
        <f t="shared" si="131"/>
        <v>37.5</v>
      </c>
      <c r="Q1720" s="14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 s="19">
        <f t="shared" si="134"/>
        <v>2016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>
        <f t="shared" si="131"/>
        <v>11.67</v>
      </c>
      <c r="Q1721" s="14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 s="19">
        <f t="shared" si="134"/>
        <v>2014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>
        <f t="shared" si="131"/>
        <v>28.13</v>
      </c>
      <c r="Q1722" s="14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 s="19">
        <f t="shared" si="134"/>
        <v>2014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>
        <f t="shared" si="131"/>
        <v>0</v>
      </c>
      <c r="Q1723" s="14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 s="19">
        <f t="shared" si="134"/>
        <v>2015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>
        <f t="shared" si="131"/>
        <v>1</v>
      </c>
      <c r="Q1724" s="14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 s="19">
        <f t="shared" si="134"/>
        <v>2016</v>
      </c>
    </row>
    <row r="1725" spans="1:21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>
        <f t="shared" si="131"/>
        <v>216.67</v>
      </c>
      <c r="Q1725" s="14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 s="19">
        <f t="shared" si="134"/>
        <v>2015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>
        <f t="shared" si="131"/>
        <v>8.75</v>
      </c>
      <c r="Q1726" s="14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 s="19">
        <f t="shared" si="134"/>
        <v>2014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>
        <f t="shared" si="131"/>
        <v>62.22</v>
      </c>
      <c r="Q1727" s="14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 s="19">
        <f t="shared" si="134"/>
        <v>2014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>
        <f t="shared" si="131"/>
        <v>137.25</v>
      </c>
      <c r="Q1728" s="14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 s="19">
        <f t="shared" si="134"/>
        <v>2014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>
        <f t="shared" si="131"/>
        <v>1</v>
      </c>
      <c r="Q1729" s="14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 s="19">
        <f t="shared" si="134"/>
        <v>2015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35">ROUND(E1730/D1730*100,0)</f>
        <v>68</v>
      </c>
      <c r="P1730">
        <f t="shared" si="131"/>
        <v>122.14</v>
      </c>
      <c r="Q1730" s="14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 s="19">
        <f t="shared" si="134"/>
        <v>2015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35"/>
        <v>0</v>
      </c>
      <c r="P1731">
        <f t="shared" ref="P1731:P1794" si="136">IFERROR(ROUND(E1731/L1731,2),0)</f>
        <v>0</v>
      </c>
      <c r="Q1731" s="14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 s="19">
        <f t="shared" ref="U1731:U1794" si="139">YEAR(S1731)</f>
        <v>2016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>
        <f t="shared" si="136"/>
        <v>0</v>
      </c>
      <c r="Q1732" s="14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 s="19">
        <f t="shared" si="139"/>
        <v>2015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>
        <f t="shared" si="136"/>
        <v>0</v>
      </c>
      <c r="Q1733" s="14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 s="19">
        <f t="shared" si="139"/>
        <v>2015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>
        <f t="shared" si="136"/>
        <v>0</v>
      </c>
      <c r="Q1734" s="14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 s="19">
        <f t="shared" si="139"/>
        <v>2015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>
        <f t="shared" si="136"/>
        <v>0</v>
      </c>
      <c r="Q1735" s="14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 s="19">
        <f t="shared" si="139"/>
        <v>2016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>
        <f t="shared" si="136"/>
        <v>1</v>
      </c>
      <c r="Q1736" s="14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 s="19">
        <f t="shared" si="139"/>
        <v>2015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>
        <f t="shared" si="136"/>
        <v>55</v>
      </c>
      <c r="Q1737" s="14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 s="19">
        <f t="shared" si="139"/>
        <v>2016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>
        <f t="shared" si="136"/>
        <v>22</v>
      </c>
      <c r="Q1738" s="14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 s="19">
        <f t="shared" si="139"/>
        <v>2015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>
        <f t="shared" si="136"/>
        <v>56.67</v>
      </c>
      <c r="Q1739" s="14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 s="19">
        <f t="shared" si="139"/>
        <v>2015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>
        <f t="shared" si="136"/>
        <v>20</v>
      </c>
      <c r="Q1740" s="14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 s="19">
        <f t="shared" si="139"/>
        <v>2014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>
        <f t="shared" si="136"/>
        <v>1</v>
      </c>
      <c r="Q1741" s="14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 s="19">
        <f t="shared" si="139"/>
        <v>2016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>
        <f t="shared" si="136"/>
        <v>0</v>
      </c>
      <c r="Q1742" s="14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 s="19">
        <f t="shared" si="139"/>
        <v>2015</v>
      </c>
    </row>
    <row r="1743" spans="1:21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>
        <f t="shared" si="136"/>
        <v>25.58</v>
      </c>
      <c r="Q1743" s="14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 s="19">
        <f t="shared" si="139"/>
        <v>2015</v>
      </c>
    </row>
    <row r="1744" spans="1:21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>
        <f t="shared" si="136"/>
        <v>63.97</v>
      </c>
      <c r="Q1744" s="14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 s="19">
        <f t="shared" si="139"/>
        <v>2016</v>
      </c>
    </row>
    <row r="1745" spans="1:21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>
        <f t="shared" si="136"/>
        <v>89.93</v>
      </c>
      <c r="Q1745" s="14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 s="19">
        <f t="shared" si="139"/>
        <v>2016</v>
      </c>
    </row>
    <row r="1746" spans="1:21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>
        <f t="shared" si="136"/>
        <v>93.07</v>
      </c>
      <c r="Q1746" s="14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 s="19">
        <f t="shared" si="139"/>
        <v>2015</v>
      </c>
    </row>
    <row r="1747" spans="1:21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>
        <f t="shared" si="136"/>
        <v>89.67</v>
      </c>
      <c r="Q1747" s="14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 s="19">
        <f t="shared" si="139"/>
        <v>2016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>
        <f t="shared" si="136"/>
        <v>207.62</v>
      </c>
      <c r="Q1748" s="14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 s="19">
        <f t="shared" si="139"/>
        <v>2016</v>
      </c>
    </row>
    <row r="1749" spans="1:21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>
        <f t="shared" si="136"/>
        <v>59.41</v>
      </c>
      <c r="Q1749" s="14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 s="19">
        <f t="shared" si="139"/>
        <v>2015</v>
      </c>
    </row>
    <row r="1750" spans="1:21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>
        <f t="shared" si="136"/>
        <v>358.97</v>
      </c>
      <c r="Q1750" s="14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 s="19">
        <f t="shared" si="139"/>
        <v>2015</v>
      </c>
    </row>
    <row r="1751" spans="1:21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>
        <f t="shared" si="136"/>
        <v>94.74</v>
      </c>
      <c r="Q1751" s="14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 s="19">
        <f t="shared" si="139"/>
        <v>2017</v>
      </c>
    </row>
    <row r="1752" spans="1:21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>
        <f t="shared" si="136"/>
        <v>80.650000000000006</v>
      </c>
      <c r="Q1752" s="14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 s="19">
        <f t="shared" si="139"/>
        <v>2016</v>
      </c>
    </row>
    <row r="1753" spans="1:21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>
        <f t="shared" si="136"/>
        <v>168.69</v>
      </c>
      <c r="Q1753" s="14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 s="19">
        <f t="shared" si="139"/>
        <v>2015</v>
      </c>
    </row>
    <row r="1754" spans="1:21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>
        <f t="shared" si="136"/>
        <v>34.69</v>
      </c>
      <c r="Q1754" s="14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 s="19">
        <f t="shared" si="139"/>
        <v>2016</v>
      </c>
    </row>
    <row r="1755" spans="1:21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>
        <f t="shared" si="136"/>
        <v>462.86</v>
      </c>
      <c r="Q1755" s="14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 s="19">
        <f t="shared" si="139"/>
        <v>2016</v>
      </c>
    </row>
    <row r="1756" spans="1:21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>
        <f t="shared" si="136"/>
        <v>104.39</v>
      </c>
      <c r="Q1756" s="14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 s="19">
        <f t="shared" si="139"/>
        <v>2015</v>
      </c>
    </row>
    <row r="1757" spans="1:21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>
        <f t="shared" si="136"/>
        <v>7.5</v>
      </c>
      <c r="Q1757" s="14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 s="19">
        <f t="shared" si="139"/>
        <v>2015</v>
      </c>
    </row>
    <row r="1758" spans="1:21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>
        <f t="shared" si="136"/>
        <v>47.13</v>
      </c>
      <c r="Q1758" s="14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 s="19">
        <f t="shared" si="139"/>
        <v>2016</v>
      </c>
    </row>
    <row r="1759" spans="1:21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>
        <f t="shared" si="136"/>
        <v>414.29</v>
      </c>
      <c r="Q1759" s="14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 s="19">
        <f t="shared" si="139"/>
        <v>2016</v>
      </c>
    </row>
    <row r="1760" spans="1:21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>
        <f t="shared" si="136"/>
        <v>42.48</v>
      </c>
      <c r="Q1760" s="14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 s="19">
        <f t="shared" si="139"/>
        <v>2016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>
        <f t="shared" si="136"/>
        <v>108.78</v>
      </c>
      <c r="Q1761" s="14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 s="19">
        <f t="shared" si="139"/>
        <v>2015</v>
      </c>
    </row>
    <row r="1762" spans="1:21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>
        <f t="shared" si="136"/>
        <v>81.099999999999994</v>
      </c>
      <c r="Q1762" s="14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 s="19">
        <f t="shared" si="139"/>
        <v>2016</v>
      </c>
    </row>
    <row r="1763" spans="1:21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>
        <f t="shared" si="136"/>
        <v>51.67</v>
      </c>
      <c r="Q1763" s="14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 s="19">
        <f t="shared" si="139"/>
        <v>2015</v>
      </c>
    </row>
    <row r="1764" spans="1:21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>
        <f t="shared" si="136"/>
        <v>35.4</v>
      </c>
      <c r="Q1764" s="14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 s="19">
        <f t="shared" si="139"/>
        <v>2016</v>
      </c>
    </row>
    <row r="1765" spans="1:21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>
        <f t="shared" si="136"/>
        <v>103.64</v>
      </c>
      <c r="Q1765" s="14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 s="19">
        <f t="shared" si="139"/>
        <v>2016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>
        <f t="shared" si="136"/>
        <v>55.28</v>
      </c>
      <c r="Q1766" s="14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 s="19">
        <f t="shared" si="139"/>
        <v>2014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>
        <f t="shared" si="136"/>
        <v>72.17</v>
      </c>
      <c r="Q1767" s="14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 s="19">
        <f t="shared" si="139"/>
        <v>2014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>
        <f t="shared" si="136"/>
        <v>0</v>
      </c>
      <c r="Q1768" s="14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 s="19">
        <f t="shared" si="139"/>
        <v>2014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>
        <f t="shared" si="136"/>
        <v>58.62</v>
      </c>
      <c r="Q1769" s="14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 s="19">
        <f t="shared" si="139"/>
        <v>2014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>
        <f t="shared" si="136"/>
        <v>12.47</v>
      </c>
      <c r="Q1770" s="14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 s="19">
        <f t="shared" si="139"/>
        <v>2014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>
        <f t="shared" si="136"/>
        <v>49.14</v>
      </c>
      <c r="Q1771" s="14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 s="19">
        <f t="shared" si="139"/>
        <v>2014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>
        <f t="shared" si="136"/>
        <v>150.5</v>
      </c>
      <c r="Q1772" s="14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 s="19">
        <f t="shared" si="139"/>
        <v>2014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>
        <f t="shared" si="136"/>
        <v>35.799999999999997</v>
      </c>
      <c r="Q1773" s="14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 s="19">
        <f t="shared" si="139"/>
        <v>2014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>
        <f t="shared" si="136"/>
        <v>45.16</v>
      </c>
      <c r="Q1774" s="14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 s="19">
        <f t="shared" si="139"/>
        <v>2014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>
        <f t="shared" si="136"/>
        <v>98.79</v>
      </c>
      <c r="Q1775" s="14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 s="19">
        <f t="shared" si="139"/>
        <v>2014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>
        <f t="shared" si="136"/>
        <v>88.31</v>
      </c>
      <c r="Q1776" s="14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 s="19">
        <f t="shared" si="139"/>
        <v>2014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>
        <f t="shared" si="136"/>
        <v>170.63</v>
      </c>
      <c r="Q1777" s="14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 s="19">
        <f t="shared" si="139"/>
        <v>2014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>
        <f t="shared" si="136"/>
        <v>83.75</v>
      </c>
      <c r="Q1778" s="14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 s="19">
        <f t="shared" si="139"/>
        <v>2014</v>
      </c>
    </row>
    <row r="1779" spans="1:21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>
        <f t="shared" si="136"/>
        <v>65.099999999999994</v>
      </c>
      <c r="Q1779" s="14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 s="19">
        <f t="shared" si="139"/>
        <v>2015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>
        <f t="shared" si="136"/>
        <v>66.33</v>
      </c>
      <c r="Q1780" s="14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 s="19">
        <f t="shared" si="139"/>
        <v>2015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>
        <f t="shared" si="136"/>
        <v>104.89</v>
      </c>
      <c r="Q1781" s="14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 s="19">
        <f t="shared" si="139"/>
        <v>2016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>
        <f t="shared" si="136"/>
        <v>78.44</v>
      </c>
      <c r="Q1782" s="14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 s="19">
        <f t="shared" si="139"/>
        <v>2016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>
        <f t="shared" si="136"/>
        <v>59.04</v>
      </c>
      <c r="Q1783" s="14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 s="19">
        <f t="shared" si="139"/>
        <v>2016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>
        <f t="shared" si="136"/>
        <v>71.34</v>
      </c>
      <c r="Q1784" s="14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 s="19">
        <f t="shared" si="139"/>
        <v>2016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>
        <f t="shared" si="136"/>
        <v>51.23</v>
      </c>
      <c r="Q1785" s="14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 s="19">
        <f t="shared" si="139"/>
        <v>2015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>
        <f t="shared" si="136"/>
        <v>60.24</v>
      </c>
      <c r="Q1786" s="14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 s="19">
        <f t="shared" si="139"/>
        <v>2014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>
        <f t="shared" si="136"/>
        <v>44.94</v>
      </c>
      <c r="Q1787" s="14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 s="19">
        <f t="shared" si="139"/>
        <v>2014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>
        <f t="shared" si="136"/>
        <v>31.21</v>
      </c>
      <c r="Q1788" s="14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 s="19">
        <f t="shared" si="139"/>
        <v>2014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>
        <f t="shared" si="136"/>
        <v>63.88</v>
      </c>
      <c r="Q1789" s="14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 s="19">
        <f t="shared" si="139"/>
        <v>2015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>
        <f t="shared" si="136"/>
        <v>19</v>
      </c>
      <c r="Q1790" s="14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 s="19">
        <f t="shared" si="139"/>
        <v>2014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>
        <f t="shared" si="136"/>
        <v>10</v>
      </c>
      <c r="Q1791" s="14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 s="19">
        <f t="shared" si="139"/>
        <v>2014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>
        <f t="shared" si="136"/>
        <v>109.07</v>
      </c>
      <c r="Q1792" s="14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 s="19">
        <f t="shared" si="139"/>
        <v>2015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>
        <f t="shared" si="136"/>
        <v>26.75</v>
      </c>
      <c r="Q1793" s="14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 s="19">
        <f t="shared" si="139"/>
        <v>2014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40">ROUND(E1794/D1794*100,0)</f>
        <v>61</v>
      </c>
      <c r="P1794">
        <f t="shared" si="136"/>
        <v>109.94</v>
      </c>
      <c r="Q1794" s="14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 s="19">
        <f t="shared" si="139"/>
        <v>2015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40"/>
        <v>1</v>
      </c>
      <c r="P1795">
        <f t="shared" ref="P1795:P1858" si="141">IFERROR(ROUND(E1795/L1795,2),0)</f>
        <v>20</v>
      </c>
      <c r="Q1795" s="14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 s="19">
        <f t="shared" ref="U1795:U1858" si="144">YEAR(S1795)</f>
        <v>2014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>
        <f t="shared" si="141"/>
        <v>55.39</v>
      </c>
      <c r="Q1796" s="14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 s="19">
        <f t="shared" si="144"/>
        <v>2015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>
        <f t="shared" si="141"/>
        <v>133.9</v>
      </c>
      <c r="Q1797" s="14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 s="19">
        <f t="shared" si="144"/>
        <v>2016</v>
      </c>
    </row>
    <row r="1798" spans="1:21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>
        <f t="shared" si="141"/>
        <v>48.72</v>
      </c>
      <c r="Q1798" s="14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 s="19">
        <f t="shared" si="144"/>
        <v>2016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>
        <f t="shared" si="141"/>
        <v>48.25</v>
      </c>
      <c r="Q1799" s="14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 s="19">
        <f t="shared" si="144"/>
        <v>2016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>
        <f t="shared" si="141"/>
        <v>58.97</v>
      </c>
      <c r="Q1800" s="14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 s="19">
        <f t="shared" si="144"/>
        <v>2015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>
        <f t="shared" si="141"/>
        <v>11.64</v>
      </c>
      <c r="Q1801" s="14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 s="19">
        <f t="shared" si="144"/>
        <v>2014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>
        <f t="shared" si="141"/>
        <v>83.72</v>
      </c>
      <c r="Q1802" s="14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 s="19">
        <f t="shared" si="144"/>
        <v>2016</v>
      </c>
    </row>
    <row r="1803" spans="1:21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>
        <f t="shared" si="141"/>
        <v>63.65</v>
      </c>
      <c r="Q1803" s="14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 s="19">
        <f t="shared" si="144"/>
        <v>2015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>
        <f t="shared" si="141"/>
        <v>94.28</v>
      </c>
      <c r="Q1804" s="14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 s="19">
        <f t="shared" si="144"/>
        <v>2015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>
        <f t="shared" si="141"/>
        <v>71.87</v>
      </c>
      <c r="Q1805" s="14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 s="19">
        <f t="shared" si="144"/>
        <v>2015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>
        <f t="shared" si="141"/>
        <v>104.85</v>
      </c>
      <c r="Q1806" s="14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 s="19">
        <f t="shared" si="144"/>
        <v>2015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>
        <f t="shared" si="141"/>
        <v>67.14</v>
      </c>
      <c r="Q1807" s="14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 s="19">
        <f t="shared" si="144"/>
        <v>2015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>
        <f t="shared" si="141"/>
        <v>73.88</v>
      </c>
      <c r="Q1808" s="14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 s="19">
        <f t="shared" si="144"/>
        <v>2014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>
        <f t="shared" si="141"/>
        <v>69.13</v>
      </c>
      <c r="Q1809" s="14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 s="19">
        <f t="shared" si="144"/>
        <v>2014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>
        <f t="shared" si="141"/>
        <v>120.77</v>
      </c>
      <c r="Q1810" s="14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 s="19">
        <f t="shared" si="144"/>
        <v>2017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>
        <f t="shared" si="141"/>
        <v>42.22</v>
      </c>
      <c r="Q1811" s="14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 s="19">
        <f t="shared" si="144"/>
        <v>2015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>
        <f t="shared" si="141"/>
        <v>7.5</v>
      </c>
      <c r="Q1812" s="14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 s="19">
        <f t="shared" si="144"/>
        <v>2014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>
        <f t="shared" si="141"/>
        <v>1.54</v>
      </c>
      <c r="Q1813" s="14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 s="19">
        <f t="shared" si="144"/>
        <v>2014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>
        <f t="shared" si="141"/>
        <v>37.61</v>
      </c>
      <c r="Q1814" s="14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 s="19">
        <f t="shared" si="144"/>
        <v>2016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>
        <f t="shared" si="141"/>
        <v>0</v>
      </c>
      <c r="Q1815" s="14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 s="19">
        <f t="shared" si="144"/>
        <v>2014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>
        <f t="shared" si="141"/>
        <v>42.16</v>
      </c>
      <c r="Q1816" s="14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 s="19">
        <f t="shared" si="144"/>
        <v>2015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>
        <f t="shared" si="141"/>
        <v>0</v>
      </c>
      <c r="Q1817" s="14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 s="19">
        <f t="shared" si="144"/>
        <v>2015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>
        <f t="shared" si="141"/>
        <v>84.83</v>
      </c>
      <c r="Q1818" s="14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 s="19">
        <f t="shared" si="144"/>
        <v>2016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>
        <f t="shared" si="141"/>
        <v>94.19</v>
      </c>
      <c r="Q1819" s="14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 s="19">
        <f t="shared" si="144"/>
        <v>2016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>
        <f t="shared" si="141"/>
        <v>0</v>
      </c>
      <c r="Q1820" s="14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 s="19">
        <f t="shared" si="144"/>
        <v>2015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>
        <f t="shared" si="141"/>
        <v>6.25</v>
      </c>
      <c r="Q1821" s="14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 s="19">
        <f t="shared" si="144"/>
        <v>2014</v>
      </c>
    </row>
    <row r="1822" spans="1:21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>
        <f t="shared" si="141"/>
        <v>213.38</v>
      </c>
      <c r="Q1822" s="14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 s="19">
        <f t="shared" si="144"/>
        <v>2015</v>
      </c>
    </row>
    <row r="1823" spans="1:21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>
        <f t="shared" si="141"/>
        <v>59.16</v>
      </c>
      <c r="Q1823" s="14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 s="19">
        <f t="shared" si="144"/>
        <v>2012</v>
      </c>
    </row>
    <row r="1824" spans="1:21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>
        <f t="shared" si="141"/>
        <v>27.27</v>
      </c>
      <c r="Q1824" s="14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 s="19">
        <f t="shared" si="144"/>
        <v>2013</v>
      </c>
    </row>
    <row r="1825" spans="1:21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>
        <f t="shared" si="141"/>
        <v>24.58</v>
      </c>
      <c r="Q1825" s="14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 s="19">
        <f t="shared" si="144"/>
        <v>2012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>
        <f t="shared" si="141"/>
        <v>75.05</v>
      </c>
      <c r="Q1826" s="14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 s="19">
        <f t="shared" si="144"/>
        <v>2013</v>
      </c>
    </row>
    <row r="1827" spans="1:21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>
        <f t="shared" si="141"/>
        <v>42.02</v>
      </c>
      <c r="Q1827" s="14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 s="19">
        <f t="shared" si="144"/>
        <v>2013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>
        <f t="shared" si="141"/>
        <v>53.16</v>
      </c>
      <c r="Q1828" s="14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 s="19">
        <f t="shared" si="144"/>
        <v>2014</v>
      </c>
    </row>
    <row r="1829" spans="1:21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>
        <f t="shared" si="141"/>
        <v>83.89</v>
      </c>
      <c r="Q1829" s="14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 s="19">
        <f t="shared" si="144"/>
        <v>2011</v>
      </c>
    </row>
    <row r="1830" spans="1:21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>
        <f t="shared" si="141"/>
        <v>417.33</v>
      </c>
      <c r="Q1830" s="14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 s="19">
        <f t="shared" si="144"/>
        <v>2014</v>
      </c>
    </row>
    <row r="1831" spans="1:21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>
        <f t="shared" si="141"/>
        <v>75.77</v>
      </c>
      <c r="Q1831" s="14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 s="19">
        <f t="shared" si="144"/>
        <v>2010</v>
      </c>
    </row>
    <row r="1832" spans="1:21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>
        <f t="shared" si="141"/>
        <v>67.39</v>
      </c>
      <c r="Q1832" s="14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 s="19">
        <f t="shared" si="144"/>
        <v>2014</v>
      </c>
    </row>
    <row r="1833" spans="1:21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>
        <f t="shared" si="141"/>
        <v>73.569999999999993</v>
      </c>
      <c r="Q1833" s="14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 s="19">
        <f t="shared" si="144"/>
        <v>2012</v>
      </c>
    </row>
    <row r="1834" spans="1:21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>
        <f t="shared" si="141"/>
        <v>25</v>
      </c>
      <c r="Q1834" s="14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 s="19">
        <f t="shared" si="144"/>
        <v>2011</v>
      </c>
    </row>
    <row r="1835" spans="1:21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>
        <f t="shared" si="141"/>
        <v>42</v>
      </c>
      <c r="Q1835" s="14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 s="19">
        <f t="shared" si="144"/>
        <v>2013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>
        <f t="shared" si="141"/>
        <v>131.16999999999999</v>
      </c>
      <c r="Q1836" s="14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 s="19">
        <f t="shared" si="144"/>
        <v>2014</v>
      </c>
    </row>
    <row r="1837" spans="1:21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>
        <f t="shared" si="141"/>
        <v>47.27</v>
      </c>
      <c r="Q1837" s="14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 s="19">
        <f t="shared" si="144"/>
        <v>2016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>
        <f t="shared" si="141"/>
        <v>182.13</v>
      </c>
      <c r="Q1838" s="14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 s="19">
        <f t="shared" si="144"/>
        <v>2013</v>
      </c>
    </row>
    <row r="1839" spans="1:21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>
        <f t="shared" si="141"/>
        <v>61.37</v>
      </c>
      <c r="Q1839" s="14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 s="19">
        <f t="shared" si="144"/>
        <v>2012</v>
      </c>
    </row>
    <row r="1840" spans="1:21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>
        <f t="shared" si="141"/>
        <v>35.770000000000003</v>
      </c>
      <c r="Q1840" s="14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 s="19">
        <f t="shared" si="144"/>
        <v>2011</v>
      </c>
    </row>
    <row r="1841" spans="1:21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>
        <f t="shared" si="141"/>
        <v>45.62</v>
      </c>
      <c r="Q1841" s="14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 s="19">
        <f t="shared" si="144"/>
        <v>2016</v>
      </c>
    </row>
    <row r="1842" spans="1:21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>
        <f t="shared" si="141"/>
        <v>75.38</v>
      </c>
      <c r="Q1842" s="14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 s="19">
        <f t="shared" si="144"/>
        <v>2013</v>
      </c>
    </row>
    <row r="1843" spans="1:21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>
        <f t="shared" si="141"/>
        <v>50.88</v>
      </c>
      <c r="Q1843" s="14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 s="19">
        <f t="shared" si="144"/>
        <v>2014</v>
      </c>
    </row>
    <row r="1844" spans="1:21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>
        <f t="shared" si="141"/>
        <v>119.29</v>
      </c>
      <c r="Q1844" s="14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 s="19">
        <f t="shared" si="144"/>
        <v>2015</v>
      </c>
    </row>
    <row r="1845" spans="1:21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>
        <f t="shared" si="141"/>
        <v>92.54</v>
      </c>
      <c r="Q1845" s="14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 s="19">
        <f t="shared" si="144"/>
        <v>2011</v>
      </c>
    </row>
    <row r="1846" spans="1:21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>
        <f t="shared" si="141"/>
        <v>76.05</v>
      </c>
      <c r="Q1846" s="14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 s="19">
        <f t="shared" si="144"/>
        <v>2011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>
        <f t="shared" si="141"/>
        <v>52.63</v>
      </c>
      <c r="Q1847" s="14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 s="19">
        <f t="shared" si="144"/>
        <v>2016</v>
      </c>
    </row>
    <row r="1848" spans="1:21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>
        <f t="shared" si="141"/>
        <v>98.99</v>
      </c>
      <c r="Q1848" s="14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 s="19">
        <f t="shared" si="144"/>
        <v>2012</v>
      </c>
    </row>
    <row r="1849" spans="1:21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>
        <f t="shared" si="141"/>
        <v>79.53</v>
      </c>
      <c r="Q1849" s="14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 s="19">
        <f t="shared" si="144"/>
        <v>2015</v>
      </c>
    </row>
    <row r="1850" spans="1:21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>
        <f t="shared" si="141"/>
        <v>134.21</v>
      </c>
      <c r="Q1850" s="14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 s="19">
        <f t="shared" si="144"/>
        <v>2011</v>
      </c>
    </row>
    <row r="1851" spans="1:21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>
        <f t="shared" si="141"/>
        <v>37.630000000000003</v>
      </c>
      <c r="Q1851" s="14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 s="19">
        <f t="shared" si="144"/>
        <v>2012</v>
      </c>
    </row>
    <row r="1852" spans="1:21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>
        <f t="shared" si="141"/>
        <v>51.04</v>
      </c>
      <c r="Q1852" s="14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 s="19">
        <f t="shared" si="144"/>
        <v>2014</v>
      </c>
    </row>
    <row r="1853" spans="1:21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>
        <f t="shared" si="141"/>
        <v>50.04</v>
      </c>
      <c r="Q1853" s="14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 s="19">
        <f t="shared" si="144"/>
        <v>2014</v>
      </c>
    </row>
    <row r="1854" spans="1:21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>
        <f t="shared" si="141"/>
        <v>133.93</v>
      </c>
      <c r="Q1854" s="14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 s="19">
        <f t="shared" si="144"/>
        <v>2015</v>
      </c>
    </row>
    <row r="1855" spans="1:21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>
        <f t="shared" si="141"/>
        <v>58.21</v>
      </c>
      <c r="Q1855" s="14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 s="19">
        <f t="shared" si="144"/>
        <v>2012</v>
      </c>
    </row>
    <row r="1856" spans="1:21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>
        <f t="shared" si="141"/>
        <v>88.04</v>
      </c>
      <c r="Q1856" s="14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 s="19">
        <f t="shared" si="144"/>
        <v>2013</v>
      </c>
    </row>
    <row r="1857" spans="1:21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>
        <f t="shared" si="141"/>
        <v>70.58</v>
      </c>
      <c r="Q1857" s="14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 s="19">
        <f t="shared" si="144"/>
        <v>2013</v>
      </c>
    </row>
    <row r="1858" spans="1:21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45">ROUND(E1858/D1858*100,0)</f>
        <v>101</v>
      </c>
      <c r="P1858">
        <f t="shared" si="141"/>
        <v>53.29</v>
      </c>
      <c r="Q1858" s="14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 s="19">
        <f t="shared" si="144"/>
        <v>2014</v>
      </c>
    </row>
    <row r="1859" spans="1:21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45"/>
        <v>100</v>
      </c>
      <c r="P1859">
        <f t="shared" ref="P1859:P1922" si="146">IFERROR(ROUND(E1859/L1859,2),0)</f>
        <v>136.36000000000001</v>
      </c>
      <c r="Q1859" s="14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 s="19">
        <f t="shared" ref="U1859:U1922" si="149">YEAR(S1859)</f>
        <v>2014</v>
      </c>
    </row>
    <row r="1860" spans="1:21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>
        <f t="shared" si="146"/>
        <v>40.549999999999997</v>
      </c>
      <c r="Q1860" s="14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 s="19">
        <f t="shared" si="149"/>
        <v>2011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>
        <f t="shared" si="146"/>
        <v>70.63</v>
      </c>
      <c r="Q1861" s="14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 s="19">
        <f t="shared" si="149"/>
        <v>2011</v>
      </c>
    </row>
    <row r="1862" spans="1:21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>
        <f t="shared" si="146"/>
        <v>52.68</v>
      </c>
      <c r="Q1862" s="14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 s="19">
        <f t="shared" si="149"/>
        <v>2014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>
        <f t="shared" si="146"/>
        <v>0</v>
      </c>
      <c r="Q1863" s="14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 s="19">
        <f t="shared" si="149"/>
        <v>2014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>
        <f t="shared" si="146"/>
        <v>90.94</v>
      </c>
      <c r="Q1864" s="14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 s="19">
        <f t="shared" si="149"/>
        <v>2017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>
        <f t="shared" si="146"/>
        <v>5</v>
      </c>
      <c r="Q1865" s="14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 s="19">
        <f t="shared" si="149"/>
        <v>2014</v>
      </c>
    </row>
    <row r="1866" spans="1:21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>
        <f t="shared" si="146"/>
        <v>58.08</v>
      </c>
      <c r="Q1866" s="14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 s="19">
        <f t="shared" si="149"/>
        <v>2014</v>
      </c>
    </row>
    <row r="1867" spans="1:21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>
        <f t="shared" si="146"/>
        <v>2</v>
      </c>
      <c r="Q1867" s="14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 s="19">
        <f t="shared" si="149"/>
        <v>2016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>
        <f t="shared" si="146"/>
        <v>62.5</v>
      </c>
      <c r="Q1868" s="14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 s="19">
        <f t="shared" si="149"/>
        <v>2017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>
        <f t="shared" si="146"/>
        <v>10</v>
      </c>
      <c r="Q1869" s="14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 s="19">
        <f t="shared" si="149"/>
        <v>2016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>
        <f t="shared" si="146"/>
        <v>71.59</v>
      </c>
      <c r="Q1870" s="14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 s="19">
        <f t="shared" si="149"/>
        <v>2015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>
        <f t="shared" si="146"/>
        <v>0</v>
      </c>
      <c r="Q1871" s="14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 s="19">
        <f t="shared" si="149"/>
        <v>2016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>
        <f t="shared" si="146"/>
        <v>32.82</v>
      </c>
      <c r="Q1872" s="14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 s="19">
        <f t="shared" si="149"/>
        <v>2016</v>
      </c>
    </row>
    <row r="1873" spans="1:21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>
        <f t="shared" si="146"/>
        <v>49.12</v>
      </c>
      <c r="Q1873" s="14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 s="19">
        <f t="shared" si="149"/>
        <v>2014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>
        <f t="shared" si="146"/>
        <v>16.309999999999999</v>
      </c>
      <c r="Q1874" s="14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 s="19">
        <f t="shared" si="149"/>
        <v>2015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>
        <f t="shared" si="146"/>
        <v>18</v>
      </c>
      <c r="Q1875" s="14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 s="19">
        <f t="shared" si="149"/>
        <v>2015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>
        <f t="shared" si="146"/>
        <v>13</v>
      </c>
      <c r="Q1876" s="14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 s="19">
        <f t="shared" si="149"/>
        <v>2016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>
        <f t="shared" si="146"/>
        <v>17</v>
      </c>
      <c r="Q1877" s="14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 s="19">
        <f t="shared" si="149"/>
        <v>2016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>
        <f t="shared" si="146"/>
        <v>0</v>
      </c>
      <c r="Q1878" s="14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 s="19">
        <f t="shared" si="149"/>
        <v>2014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>
        <f t="shared" si="146"/>
        <v>0</v>
      </c>
      <c r="Q1879" s="14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 s="19">
        <f t="shared" si="149"/>
        <v>2015</v>
      </c>
    </row>
    <row r="1880" spans="1:21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>
        <f t="shared" si="146"/>
        <v>0</v>
      </c>
      <c r="Q1880" s="14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 s="19">
        <f t="shared" si="149"/>
        <v>2014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>
        <f t="shared" si="146"/>
        <v>3</v>
      </c>
      <c r="Q1881" s="14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 s="19">
        <f t="shared" si="149"/>
        <v>2016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>
        <f t="shared" si="146"/>
        <v>41.83</v>
      </c>
      <c r="Q1882" s="14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 s="19">
        <f t="shared" si="149"/>
        <v>2016</v>
      </c>
    </row>
    <row r="1883" spans="1:21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>
        <f t="shared" si="146"/>
        <v>49.34</v>
      </c>
      <c r="Q1883" s="14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 s="19">
        <f t="shared" si="149"/>
        <v>2015</v>
      </c>
    </row>
    <row r="1884" spans="1:21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>
        <f t="shared" si="146"/>
        <v>41.73</v>
      </c>
      <c r="Q1884" s="14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 s="19">
        <f t="shared" si="149"/>
        <v>2012</v>
      </c>
    </row>
    <row r="1885" spans="1:21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>
        <f t="shared" si="146"/>
        <v>32.72</v>
      </c>
      <c r="Q1885" s="14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 s="19">
        <f t="shared" si="149"/>
        <v>2012</v>
      </c>
    </row>
    <row r="1886" spans="1:21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>
        <f t="shared" si="146"/>
        <v>51.96</v>
      </c>
      <c r="Q1886" s="14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 s="19">
        <f t="shared" si="149"/>
        <v>2012</v>
      </c>
    </row>
    <row r="1887" spans="1:21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>
        <f t="shared" si="146"/>
        <v>50.69</v>
      </c>
      <c r="Q1887" s="14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 s="19">
        <f t="shared" si="149"/>
        <v>2012</v>
      </c>
    </row>
    <row r="1888" spans="1:21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>
        <f t="shared" si="146"/>
        <v>42.24</v>
      </c>
      <c r="Q1888" s="14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 s="19">
        <f t="shared" si="149"/>
        <v>2014</v>
      </c>
    </row>
    <row r="1889" spans="1:21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>
        <f t="shared" si="146"/>
        <v>416.88</v>
      </c>
      <c r="Q1889" s="14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 s="19">
        <f t="shared" si="149"/>
        <v>2015</v>
      </c>
    </row>
    <row r="1890" spans="1:21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>
        <f t="shared" si="146"/>
        <v>46.65</v>
      </c>
      <c r="Q1890" s="14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 s="19">
        <f t="shared" si="149"/>
        <v>2010</v>
      </c>
    </row>
    <row r="1891" spans="1:21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>
        <f t="shared" si="146"/>
        <v>48.45</v>
      </c>
      <c r="Q1891" s="14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 s="19">
        <f t="shared" si="149"/>
        <v>2013</v>
      </c>
    </row>
    <row r="1892" spans="1:21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>
        <f t="shared" si="146"/>
        <v>70.53</v>
      </c>
      <c r="Q1892" s="14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 s="19">
        <f t="shared" si="149"/>
        <v>2012</v>
      </c>
    </row>
    <row r="1893" spans="1:21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>
        <f t="shared" si="146"/>
        <v>87.96</v>
      </c>
      <c r="Q1893" s="14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 s="19">
        <f t="shared" si="149"/>
        <v>2010</v>
      </c>
    </row>
    <row r="1894" spans="1:21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>
        <f t="shared" si="146"/>
        <v>26.27</v>
      </c>
      <c r="Q1894" s="14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 s="19">
        <f t="shared" si="149"/>
        <v>2011</v>
      </c>
    </row>
    <row r="1895" spans="1:21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>
        <f t="shared" si="146"/>
        <v>57.78</v>
      </c>
      <c r="Q1895" s="14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 s="19">
        <f t="shared" si="149"/>
        <v>2011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>
        <f t="shared" si="146"/>
        <v>57.25</v>
      </c>
      <c r="Q1896" s="14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 s="19">
        <f t="shared" si="149"/>
        <v>2012</v>
      </c>
    </row>
    <row r="1897" spans="1:21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>
        <f t="shared" si="146"/>
        <v>196.34</v>
      </c>
      <c r="Q1897" s="14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 s="19">
        <f t="shared" si="149"/>
        <v>2015</v>
      </c>
    </row>
    <row r="1898" spans="1:21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>
        <f t="shared" si="146"/>
        <v>43</v>
      </c>
      <c r="Q1898" s="14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 s="19">
        <f t="shared" si="149"/>
        <v>2012</v>
      </c>
    </row>
    <row r="1899" spans="1:21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>
        <f t="shared" si="146"/>
        <v>35.549999999999997</v>
      </c>
      <c r="Q1899" s="14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 s="19">
        <f t="shared" si="149"/>
        <v>2014</v>
      </c>
    </row>
    <row r="1900" spans="1:21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>
        <f t="shared" si="146"/>
        <v>68.81</v>
      </c>
      <c r="Q1900" s="14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 s="19">
        <f t="shared" si="149"/>
        <v>2015</v>
      </c>
    </row>
    <row r="1901" spans="1:21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>
        <f t="shared" si="146"/>
        <v>28.57</v>
      </c>
      <c r="Q1901" s="14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 s="19">
        <f t="shared" si="149"/>
        <v>2015</v>
      </c>
    </row>
    <row r="1902" spans="1:21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>
        <f t="shared" si="146"/>
        <v>50.63</v>
      </c>
      <c r="Q1902" s="14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 s="19">
        <f t="shared" si="149"/>
        <v>2012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>
        <f t="shared" si="146"/>
        <v>106.8</v>
      </c>
      <c r="Q1903" s="14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 s="19">
        <f t="shared" si="149"/>
        <v>2015</v>
      </c>
    </row>
    <row r="1904" spans="1:21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>
        <f t="shared" si="146"/>
        <v>4</v>
      </c>
      <c r="Q1904" s="14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 s="19">
        <f t="shared" si="149"/>
        <v>2015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>
        <f t="shared" si="146"/>
        <v>34.1</v>
      </c>
      <c r="Q1905" s="14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 s="19">
        <f t="shared" si="149"/>
        <v>2016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>
        <f t="shared" si="146"/>
        <v>25</v>
      </c>
      <c r="Q1906" s="14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 s="19">
        <f t="shared" si="149"/>
        <v>2015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>
        <f t="shared" si="146"/>
        <v>10.5</v>
      </c>
      <c r="Q1907" s="14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 s="19">
        <f t="shared" si="149"/>
        <v>2014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>
        <f t="shared" si="146"/>
        <v>215.96</v>
      </c>
      <c r="Q1908" s="14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 s="19">
        <f t="shared" si="149"/>
        <v>2016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>
        <f t="shared" si="146"/>
        <v>21.25</v>
      </c>
      <c r="Q1909" s="14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 s="19">
        <f t="shared" si="149"/>
        <v>2014</v>
      </c>
    </row>
    <row r="1910" spans="1:21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>
        <f t="shared" si="146"/>
        <v>108.25</v>
      </c>
      <c r="Q1910" s="14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 s="19">
        <f t="shared" si="149"/>
        <v>2016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>
        <f t="shared" si="146"/>
        <v>129.97</v>
      </c>
      <c r="Q1911" s="14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 s="19">
        <f t="shared" si="149"/>
        <v>2014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>
        <f t="shared" si="146"/>
        <v>117.49</v>
      </c>
      <c r="Q1912" s="14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 s="19">
        <f t="shared" si="149"/>
        <v>2015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>
        <f t="shared" si="146"/>
        <v>10</v>
      </c>
      <c r="Q1913" s="14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 s="19">
        <f t="shared" si="149"/>
        <v>2014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>
        <f t="shared" si="146"/>
        <v>70.599999999999994</v>
      </c>
      <c r="Q1914" s="14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 s="19">
        <f t="shared" si="149"/>
        <v>2015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>
        <f t="shared" si="146"/>
        <v>24.5</v>
      </c>
      <c r="Q1915" s="14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 s="19">
        <f t="shared" si="149"/>
        <v>2014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>
        <f t="shared" si="146"/>
        <v>30</v>
      </c>
      <c r="Q1916" s="14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 s="19">
        <f t="shared" si="149"/>
        <v>2014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>
        <f t="shared" si="146"/>
        <v>2</v>
      </c>
      <c r="Q1917" s="14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 s="19">
        <f t="shared" si="149"/>
        <v>2014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>
        <f t="shared" si="146"/>
        <v>17</v>
      </c>
      <c r="Q1918" s="14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 s="19">
        <f t="shared" si="149"/>
        <v>2016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>
        <f t="shared" si="146"/>
        <v>2928.93</v>
      </c>
      <c r="Q1919" s="14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 s="19">
        <f t="shared" si="149"/>
        <v>2017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>
        <f t="shared" si="146"/>
        <v>28.89</v>
      </c>
      <c r="Q1920" s="14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 s="19">
        <f t="shared" si="149"/>
        <v>2014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>
        <f t="shared" si="146"/>
        <v>29.63</v>
      </c>
      <c r="Q1921" s="14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 s="19">
        <f t="shared" si="149"/>
        <v>2015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50">ROUND(E1922/D1922*100,0)</f>
        <v>43</v>
      </c>
      <c r="P1922">
        <f t="shared" si="146"/>
        <v>40.98</v>
      </c>
      <c r="Q1922" s="14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 s="19">
        <f t="shared" si="149"/>
        <v>2015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50"/>
        <v>137</v>
      </c>
      <c r="P1923">
        <f t="shared" ref="P1923:P1986" si="151">IFERROR(ROUND(E1923/L1923,2),0)</f>
        <v>54</v>
      </c>
      <c r="Q1923" s="14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 s="19">
        <f t="shared" ref="U1923:U1986" si="154">YEAR(S1923)</f>
        <v>2012</v>
      </c>
    </row>
    <row r="1924" spans="1:21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>
        <f t="shared" si="151"/>
        <v>36.11</v>
      </c>
      <c r="Q1924" s="14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 s="19">
        <f t="shared" si="154"/>
        <v>2013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>
        <f t="shared" si="151"/>
        <v>23.15</v>
      </c>
      <c r="Q1925" s="14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 s="19">
        <f t="shared" si="154"/>
        <v>2011</v>
      </c>
    </row>
    <row r="1926" spans="1:21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>
        <f t="shared" si="151"/>
        <v>104</v>
      </c>
      <c r="Q1926" s="14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 s="19">
        <f t="shared" si="154"/>
        <v>2013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>
        <f t="shared" si="151"/>
        <v>31.83</v>
      </c>
      <c r="Q1927" s="14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 s="19">
        <f t="shared" si="154"/>
        <v>2013</v>
      </c>
    </row>
    <row r="1928" spans="1:21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>
        <f t="shared" si="151"/>
        <v>27.39</v>
      </c>
      <c r="Q1928" s="14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 s="19">
        <f t="shared" si="154"/>
        <v>2010</v>
      </c>
    </row>
    <row r="1929" spans="1:2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>
        <f t="shared" si="151"/>
        <v>56.36</v>
      </c>
      <c r="Q1929" s="14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 s="19">
        <f t="shared" si="154"/>
        <v>2012</v>
      </c>
    </row>
    <row r="1930" spans="1:21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>
        <f t="shared" si="151"/>
        <v>77.349999999999994</v>
      </c>
      <c r="Q1930" s="14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 s="19">
        <f t="shared" si="154"/>
        <v>2013</v>
      </c>
    </row>
    <row r="1931" spans="1:21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>
        <f t="shared" si="151"/>
        <v>42.8</v>
      </c>
      <c r="Q1931" s="14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 s="19">
        <f t="shared" si="154"/>
        <v>2011</v>
      </c>
    </row>
    <row r="1932" spans="1:21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>
        <f t="shared" si="151"/>
        <v>48.85</v>
      </c>
      <c r="Q1932" s="14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 s="19">
        <f t="shared" si="154"/>
        <v>2013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>
        <f t="shared" si="151"/>
        <v>48.24</v>
      </c>
      <c r="Q1933" s="14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 s="19">
        <f t="shared" si="154"/>
        <v>2012</v>
      </c>
    </row>
    <row r="1934" spans="1:21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>
        <f t="shared" si="151"/>
        <v>70.209999999999994</v>
      </c>
      <c r="Q1934" s="14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 s="19">
        <f t="shared" si="154"/>
        <v>2012</v>
      </c>
    </row>
    <row r="1935" spans="1:21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>
        <f t="shared" si="151"/>
        <v>94.05</v>
      </c>
      <c r="Q1935" s="14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 s="19">
        <f t="shared" si="154"/>
        <v>2014</v>
      </c>
    </row>
    <row r="1936" spans="1:21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>
        <f t="shared" si="151"/>
        <v>80.27</v>
      </c>
      <c r="Q1936" s="14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 s="19">
        <f t="shared" si="154"/>
        <v>2011</v>
      </c>
    </row>
    <row r="1937" spans="1:21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>
        <f t="shared" si="151"/>
        <v>54.2</v>
      </c>
      <c r="Q1937" s="14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 s="19">
        <f t="shared" si="154"/>
        <v>2014</v>
      </c>
    </row>
    <row r="1938" spans="1:21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>
        <f t="shared" si="151"/>
        <v>60.27</v>
      </c>
      <c r="Q1938" s="14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 s="19">
        <f t="shared" si="154"/>
        <v>2011</v>
      </c>
    </row>
    <row r="1939" spans="1:21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>
        <f t="shared" si="151"/>
        <v>38.74</v>
      </c>
      <c r="Q1939" s="14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 s="19">
        <f t="shared" si="154"/>
        <v>2012</v>
      </c>
    </row>
    <row r="1940" spans="1:21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>
        <f t="shared" si="151"/>
        <v>152.54</v>
      </c>
      <c r="Q1940" s="14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 s="19">
        <f t="shared" si="154"/>
        <v>2013</v>
      </c>
    </row>
    <row r="1941" spans="1:21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>
        <f t="shared" si="151"/>
        <v>115.31</v>
      </c>
      <c r="Q1941" s="14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 s="19">
        <f t="shared" si="154"/>
        <v>2013</v>
      </c>
    </row>
    <row r="1942" spans="1:21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>
        <f t="shared" si="151"/>
        <v>35.840000000000003</v>
      </c>
      <c r="Q1942" s="14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 s="19">
        <f t="shared" si="154"/>
        <v>2011</v>
      </c>
    </row>
    <row r="1943" spans="1:21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>
        <f t="shared" si="151"/>
        <v>64.569999999999993</v>
      </c>
      <c r="Q1943" s="14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 s="19">
        <f t="shared" si="154"/>
        <v>2014</v>
      </c>
    </row>
    <row r="1944" spans="1:21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>
        <f t="shared" si="151"/>
        <v>87.44</v>
      </c>
      <c r="Q1944" s="14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 s="19">
        <f t="shared" si="154"/>
        <v>2011</v>
      </c>
    </row>
    <row r="1945" spans="1:21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>
        <f t="shared" si="151"/>
        <v>68.819999999999993</v>
      </c>
      <c r="Q1945" s="14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 s="19">
        <f t="shared" si="154"/>
        <v>2016</v>
      </c>
    </row>
    <row r="1946" spans="1:21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>
        <f t="shared" si="151"/>
        <v>176.2</v>
      </c>
      <c r="Q1946" s="14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 s="19">
        <f t="shared" si="154"/>
        <v>2014</v>
      </c>
    </row>
    <row r="1947" spans="1:21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>
        <f t="shared" si="151"/>
        <v>511.79</v>
      </c>
      <c r="Q1947" s="14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 s="19">
        <f t="shared" si="154"/>
        <v>2015</v>
      </c>
    </row>
    <row r="1948" spans="1:21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>
        <f t="shared" si="151"/>
        <v>160.44</v>
      </c>
      <c r="Q1948" s="14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 s="19">
        <f t="shared" si="154"/>
        <v>2014</v>
      </c>
    </row>
    <row r="1949" spans="1:21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>
        <f t="shared" si="151"/>
        <v>35</v>
      </c>
      <c r="Q1949" s="14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 s="19">
        <f t="shared" si="154"/>
        <v>2009</v>
      </c>
    </row>
    <row r="1950" spans="1:21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>
        <f t="shared" si="151"/>
        <v>188.51</v>
      </c>
      <c r="Q1950" s="14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 s="19">
        <f t="shared" si="154"/>
        <v>2016</v>
      </c>
    </row>
    <row r="1951" spans="1:21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>
        <f t="shared" si="151"/>
        <v>56.2</v>
      </c>
      <c r="Q1951" s="14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 s="19">
        <f t="shared" si="154"/>
        <v>2014</v>
      </c>
    </row>
    <row r="1952" spans="1:21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>
        <f t="shared" si="151"/>
        <v>51.31</v>
      </c>
      <c r="Q1952" s="14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 s="19">
        <f t="shared" si="154"/>
        <v>2011</v>
      </c>
    </row>
    <row r="1953" spans="1:21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>
        <f t="shared" si="151"/>
        <v>127.36</v>
      </c>
      <c r="Q1953" s="14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 s="19">
        <f t="shared" si="154"/>
        <v>2016</v>
      </c>
    </row>
    <row r="1954" spans="1:21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>
        <f t="shared" si="151"/>
        <v>101.86</v>
      </c>
      <c r="Q1954" s="14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 s="19">
        <f t="shared" si="154"/>
        <v>2013</v>
      </c>
    </row>
    <row r="1955" spans="1:21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>
        <f t="shared" si="151"/>
        <v>230.56</v>
      </c>
      <c r="Q1955" s="14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 s="19">
        <f t="shared" si="154"/>
        <v>2012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>
        <f t="shared" si="151"/>
        <v>842.11</v>
      </c>
      <c r="Q1956" s="14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 s="19">
        <f t="shared" si="154"/>
        <v>2016</v>
      </c>
    </row>
    <row r="1957" spans="1:21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>
        <f t="shared" si="151"/>
        <v>577.28</v>
      </c>
      <c r="Q1957" s="14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 s="19">
        <f t="shared" si="154"/>
        <v>2012</v>
      </c>
    </row>
    <row r="1958" spans="1:21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>
        <f t="shared" si="151"/>
        <v>483.34</v>
      </c>
      <c r="Q1958" s="14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 s="19">
        <f t="shared" si="154"/>
        <v>2015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>
        <f t="shared" si="151"/>
        <v>76.14</v>
      </c>
      <c r="Q1959" s="14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 s="19">
        <f t="shared" si="154"/>
        <v>2012</v>
      </c>
    </row>
    <row r="1960" spans="1:21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>
        <f t="shared" si="151"/>
        <v>74.11</v>
      </c>
      <c r="Q1960" s="14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 s="19">
        <f t="shared" si="154"/>
        <v>2013</v>
      </c>
    </row>
    <row r="1961" spans="1:21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>
        <f t="shared" si="151"/>
        <v>36.97</v>
      </c>
      <c r="Q1961" s="14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 s="19">
        <f t="shared" si="154"/>
        <v>2014</v>
      </c>
    </row>
    <row r="1962" spans="1:21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>
        <f t="shared" si="151"/>
        <v>2500.9699999999998</v>
      </c>
      <c r="Q1962" s="14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 s="19">
        <f t="shared" si="154"/>
        <v>2014</v>
      </c>
    </row>
    <row r="1963" spans="1:21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>
        <f t="shared" si="151"/>
        <v>67.69</v>
      </c>
      <c r="Q1963" s="14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 s="19">
        <f t="shared" si="154"/>
        <v>2012</v>
      </c>
    </row>
    <row r="1964" spans="1:21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>
        <f t="shared" si="151"/>
        <v>63.05</v>
      </c>
      <c r="Q1964" s="14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 s="19">
        <f t="shared" si="154"/>
        <v>2014</v>
      </c>
    </row>
    <row r="1965" spans="1:21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>
        <f t="shared" si="151"/>
        <v>117.6</v>
      </c>
      <c r="Q1965" s="14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 s="19">
        <f t="shared" si="154"/>
        <v>2014</v>
      </c>
    </row>
    <row r="1966" spans="1:21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>
        <f t="shared" si="151"/>
        <v>180.75</v>
      </c>
      <c r="Q1966" s="14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 s="19">
        <f t="shared" si="154"/>
        <v>2016</v>
      </c>
    </row>
    <row r="1967" spans="1:21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>
        <f t="shared" si="151"/>
        <v>127.32</v>
      </c>
      <c r="Q1967" s="14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 s="19">
        <f t="shared" si="154"/>
        <v>2011</v>
      </c>
    </row>
    <row r="1968" spans="1:21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>
        <f t="shared" si="151"/>
        <v>136.63999999999999</v>
      </c>
      <c r="Q1968" s="14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 s="19">
        <f t="shared" si="154"/>
        <v>2014</v>
      </c>
    </row>
    <row r="1969" spans="1:21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>
        <f t="shared" si="151"/>
        <v>182.78</v>
      </c>
      <c r="Q1969" s="14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 s="19">
        <f t="shared" si="154"/>
        <v>2014</v>
      </c>
    </row>
    <row r="1970" spans="1:21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>
        <f t="shared" si="151"/>
        <v>279.38</v>
      </c>
      <c r="Q1970" s="14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 s="19">
        <f t="shared" si="154"/>
        <v>2016</v>
      </c>
    </row>
    <row r="1971" spans="1:21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>
        <f t="shared" si="151"/>
        <v>61.38</v>
      </c>
      <c r="Q1971" s="14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 s="19">
        <f t="shared" si="154"/>
        <v>2016</v>
      </c>
    </row>
    <row r="1972" spans="1:21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>
        <f t="shared" si="151"/>
        <v>80.73</v>
      </c>
      <c r="Q1972" s="14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 s="19">
        <f t="shared" si="154"/>
        <v>2013</v>
      </c>
    </row>
    <row r="1973" spans="1:21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>
        <f t="shared" si="151"/>
        <v>272.36</v>
      </c>
      <c r="Q1973" s="14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 s="19">
        <f t="shared" si="154"/>
        <v>2013</v>
      </c>
    </row>
    <row r="1974" spans="1:21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>
        <f t="shared" si="151"/>
        <v>70.849999999999994</v>
      </c>
      <c r="Q1974" s="14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 s="19">
        <f t="shared" si="154"/>
        <v>2012</v>
      </c>
    </row>
    <row r="1975" spans="1:21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>
        <f t="shared" si="151"/>
        <v>247.94</v>
      </c>
      <c r="Q1975" s="14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 s="19">
        <f t="shared" si="154"/>
        <v>2016</v>
      </c>
    </row>
    <row r="1976" spans="1:21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>
        <f t="shared" si="151"/>
        <v>186.81</v>
      </c>
      <c r="Q1976" s="14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 s="19">
        <f t="shared" si="154"/>
        <v>2013</v>
      </c>
    </row>
    <row r="1977" spans="1:21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>
        <f t="shared" si="151"/>
        <v>131.99</v>
      </c>
      <c r="Q1977" s="14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 s="19">
        <f t="shared" si="154"/>
        <v>2013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>
        <f t="shared" si="151"/>
        <v>29.31</v>
      </c>
      <c r="Q1978" s="14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 s="19">
        <f t="shared" si="154"/>
        <v>2013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>
        <f t="shared" si="151"/>
        <v>245.02</v>
      </c>
      <c r="Q1979" s="14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 s="19">
        <f t="shared" si="154"/>
        <v>2015</v>
      </c>
    </row>
    <row r="1980" spans="1:21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>
        <f t="shared" si="151"/>
        <v>1323.25</v>
      </c>
      <c r="Q1980" s="14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 s="19">
        <f t="shared" si="154"/>
        <v>2012</v>
      </c>
    </row>
    <row r="1981" spans="1:21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>
        <f t="shared" si="151"/>
        <v>282.66000000000003</v>
      </c>
      <c r="Q1981" s="14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 s="19">
        <f t="shared" si="154"/>
        <v>2015</v>
      </c>
    </row>
    <row r="1982" spans="1:21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>
        <f t="shared" si="151"/>
        <v>91.21</v>
      </c>
      <c r="Q1982" s="14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 s="19">
        <f t="shared" si="154"/>
        <v>2016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>
        <f t="shared" si="151"/>
        <v>31.75</v>
      </c>
      <c r="Q1983" s="14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 s="19">
        <f t="shared" si="154"/>
        <v>2014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>
        <f t="shared" si="151"/>
        <v>0</v>
      </c>
      <c r="Q1984" s="14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 s="19">
        <f t="shared" si="154"/>
        <v>2016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>
        <f t="shared" si="151"/>
        <v>88.69</v>
      </c>
      <c r="Q1985" s="14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 s="19">
        <f t="shared" si="154"/>
        <v>2016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55">ROUND(E1986/D1986*100,0)</f>
        <v>21</v>
      </c>
      <c r="P1986">
        <f t="shared" si="151"/>
        <v>453.14</v>
      </c>
      <c r="Q1986" s="14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 s="19">
        <f t="shared" si="154"/>
        <v>2014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55"/>
        <v>3</v>
      </c>
      <c r="P1987">
        <f t="shared" ref="P1987:P2050" si="156">IFERROR(ROUND(E1987/L1987,2),0)</f>
        <v>12.75</v>
      </c>
      <c r="Q1987" s="14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 s="19">
        <f t="shared" ref="U1987:U2050" si="159">YEAR(S1987)</f>
        <v>2016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>
        <f t="shared" si="156"/>
        <v>1</v>
      </c>
      <c r="Q1988" s="14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 s="19">
        <f t="shared" si="159"/>
        <v>2016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>
        <f t="shared" si="156"/>
        <v>83.43</v>
      </c>
      <c r="Q1989" s="14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 s="19">
        <f t="shared" si="159"/>
        <v>2015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>
        <f t="shared" si="156"/>
        <v>25</v>
      </c>
      <c r="Q1990" s="14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 s="19">
        <f t="shared" si="159"/>
        <v>2015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>
        <f t="shared" si="156"/>
        <v>50</v>
      </c>
      <c r="Q1991" s="14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 s="19">
        <f t="shared" si="159"/>
        <v>2016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>
        <f t="shared" si="156"/>
        <v>101.8</v>
      </c>
      <c r="Q1992" s="14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 s="19">
        <f t="shared" si="159"/>
        <v>2016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>
        <f t="shared" si="156"/>
        <v>46.67</v>
      </c>
      <c r="Q1993" s="14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 s="19">
        <f t="shared" si="159"/>
        <v>2015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>
        <f t="shared" si="156"/>
        <v>1</v>
      </c>
      <c r="Q1994" s="14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 s="19">
        <f t="shared" si="159"/>
        <v>2015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>
        <f t="shared" si="156"/>
        <v>0</v>
      </c>
      <c r="Q1995" s="14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 s="19">
        <f t="shared" si="159"/>
        <v>2015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>
        <f t="shared" si="156"/>
        <v>0</v>
      </c>
      <c r="Q1996" s="14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 s="19">
        <f t="shared" si="159"/>
        <v>2016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>
        <f t="shared" si="156"/>
        <v>26</v>
      </c>
      <c r="Q1997" s="14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 s="19">
        <f t="shared" si="159"/>
        <v>2015</v>
      </c>
    </row>
    <row r="1998" spans="1:21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>
        <f t="shared" si="156"/>
        <v>0</v>
      </c>
      <c r="Q1998" s="14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 s="19">
        <f t="shared" si="159"/>
        <v>2014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>
        <f t="shared" si="156"/>
        <v>0</v>
      </c>
      <c r="Q1999" s="14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 s="19">
        <f t="shared" si="159"/>
        <v>2014</v>
      </c>
    </row>
    <row r="2000" spans="1:21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>
        <f t="shared" si="156"/>
        <v>218.33</v>
      </c>
      <c r="Q2000" s="14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 s="19">
        <f t="shared" si="159"/>
        <v>2014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>
        <f t="shared" si="156"/>
        <v>33.71</v>
      </c>
      <c r="Q2001" s="14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 s="19">
        <f t="shared" si="159"/>
        <v>2014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>
        <f t="shared" si="156"/>
        <v>25</v>
      </c>
      <c r="Q2002" s="14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 s="19">
        <f t="shared" si="159"/>
        <v>2015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>
        <f t="shared" si="156"/>
        <v>128.38999999999999</v>
      </c>
      <c r="Q2003" s="14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 s="19">
        <f t="shared" si="159"/>
        <v>2015</v>
      </c>
    </row>
    <row r="2004" spans="1:21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>
        <f t="shared" si="156"/>
        <v>78.83</v>
      </c>
      <c r="Q2004" s="14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 s="19">
        <f t="shared" si="159"/>
        <v>2016</v>
      </c>
    </row>
    <row r="2005" spans="1:21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>
        <f t="shared" si="156"/>
        <v>91.76</v>
      </c>
      <c r="Q2005" s="14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 s="19">
        <f t="shared" si="159"/>
        <v>2010</v>
      </c>
    </row>
    <row r="2006" spans="1:21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>
        <f t="shared" si="156"/>
        <v>331.1</v>
      </c>
      <c r="Q2006" s="14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 s="19">
        <f t="shared" si="159"/>
        <v>2014</v>
      </c>
    </row>
    <row r="2007" spans="1:21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>
        <f t="shared" si="156"/>
        <v>194.26</v>
      </c>
      <c r="Q2007" s="14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 s="19">
        <f t="shared" si="159"/>
        <v>2013</v>
      </c>
    </row>
    <row r="2008" spans="1:21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>
        <f t="shared" si="156"/>
        <v>408.98</v>
      </c>
      <c r="Q2008" s="14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 s="19">
        <f t="shared" si="159"/>
        <v>2014</v>
      </c>
    </row>
    <row r="2009" spans="1:21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>
        <f t="shared" si="156"/>
        <v>84.46</v>
      </c>
      <c r="Q2009" s="14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 s="19">
        <f t="shared" si="159"/>
        <v>2010</v>
      </c>
    </row>
    <row r="2010" spans="1:21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>
        <f t="shared" si="156"/>
        <v>44.85</v>
      </c>
      <c r="Q2010" s="14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 s="19">
        <f t="shared" si="159"/>
        <v>2011</v>
      </c>
    </row>
    <row r="2011" spans="1:21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>
        <f t="shared" si="156"/>
        <v>383.36</v>
      </c>
      <c r="Q2011" s="14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 s="19">
        <f t="shared" si="159"/>
        <v>2016</v>
      </c>
    </row>
    <row r="2012" spans="1:21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>
        <f t="shared" si="156"/>
        <v>55.28</v>
      </c>
      <c r="Q2012" s="14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 s="19">
        <f t="shared" si="159"/>
        <v>2016</v>
      </c>
    </row>
    <row r="2013" spans="1:21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>
        <f t="shared" si="156"/>
        <v>422.02</v>
      </c>
      <c r="Q2013" s="14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 s="19">
        <f t="shared" si="159"/>
        <v>2015</v>
      </c>
    </row>
    <row r="2014" spans="1:21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>
        <f t="shared" si="156"/>
        <v>64.180000000000007</v>
      </c>
      <c r="Q2014" s="14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 s="19">
        <f t="shared" si="159"/>
        <v>2015</v>
      </c>
    </row>
    <row r="2015" spans="1:21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>
        <f t="shared" si="156"/>
        <v>173.58</v>
      </c>
      <c r="Q2015" s="14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 s="19">
        <f t="shared" si="159"/>
        <v>2016</v>
      </c>
    </row>
    <row r="2016" spans="1:21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>
        <f t="shared" si="156"/>
        <v>88.6</v>
      </c>
      <c r="Q2016" s="14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 s="19">
        <f t="shared" si="159"/>
        <v>2013</v>
      </c>
    </row>
    <row r="2017" spans="1:21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>
        <f t="shared" si="156"/>
        <v>50.22</v>
      </c>
      <c r="Q2017" s="14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 s="19">
        <f t="shared" si="159"/>
        <v>2011</v>
      </c>
    </row>
    <row r="2018" spans="1:21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>
        <f t="shared" si="156"/>
        <v>192.39</v>
      </c>
      <c r="Q2018" s="14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 s="19">
        <f t="shared" si="159"/>
        <v>2013</v>
      </c>
    </row>
    <row r="2019" spans="1:21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>
        <f t="shared" si="156"/>
        <v>73.42</v>
      </c>
      <c r="Q2019" s="14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 s="19">
        <f t="shared" si="159"/>
        <v>2012</v>
      </c>
    </row>
    <row r="2020" spans="1:21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>
        <f t="shared" si="156"/>
        <v>147.68</v>
      </c>
      <c r="Q2020" s="14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 s="19">
        <f t="shared" si="159"/>
        <v>2015</v>
      </c>
    </row>
    <row r="2021" spans="1:21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>
        <f t="shared" si="156"/>
        <v>108.97</v>
      </c>
      <c r="Q2021" s="14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 s="19">
        <f t="shared" si="159"/>
        <v>2016</v>
      </c>
    </row>
    <row r="2022" spans="1:21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>
        <f t="shared" si="156"/>
        <v>23.65</v>
      </c>
      <c r="Q2022" s="14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 s="19">
        <f t="shared" si="159"/>
        <v>2014</v>
      </c>
    </row>
    <row r="2023" spans="1:21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>
        <f t="shared" si="156"/>
        <v>147.94999999999999</v>
      </c>
      <c r="Q2023" s="14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 s="19">
        <f t="shared" si="159"/>
        <v>2014</v>
      </c>
    </row>
    <row r="2024" spans="1:21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>
        <f t="shared" si="156"/>
        <v>385.04</v>
      </c>
      <c r="Q2024" s="14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 s="19">
        <f t="shared" si="159"/>
        <v>2016</v>
      </c>
    </row>
    <row r="2025" spans="1:21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>
        <f t="shared" si="156"/>
        <v>457.39</v>
      </c>
      <c r="Q2025" s="14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 s="19">
        <f t="shared" si="159"/>
        <v>2015</v>
      </c>
    </row>
    <row r="2026" spans="1:21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>
        <f t="shared" si="156"/>
        <v>222.99</v>
      </c>
      <c r="Q2026" s="14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 s="19">
        <f t="shared" si="159"/>
        <v>2012</v>
      </c>
    </row>
    <row r="2027" spans="1:21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>
        <f t="shared" si="156"/>
        <v>220.74</v>
      </c>
      <c r="Q2027" s="14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 s="19">
        <f t="shared" si="159"/>
        <v>2015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>
        <f t="shared" si="156"/>
        <v>73.5</v>
      </c>
      <c r="Q2028" s="14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 s="19">
        <f t="shared" si="159"/>
        <v>2014</v>
      </c>
    </row>
    <row r="2029" spans="1:21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>
        <f t="shared" si="156"/>
        <v>223.1</v>
      </c>
      <c r="Q2029" s="14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 s="19">
        <f t="shared" si="159"/>
        <v>2015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>
        <f t="shared" si="156"/>
        <v>47.91</v>
      </c>
      <c r="Q2030" s="14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 s="19">
        <f t="shared" si="159"/>
        <v>2010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>
        <f t="shared" si="156"/>
        <v>96.06</v>
      </c>
      <c r="Q2031" s="14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 s="19">
        <f t="shared" si="159"/>
        <v>2014</v>
      </c>
    </row>
    <row r="2032" spans="1:21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>
        <f t="shared" si="156"/>
        <v>118.61</v>
      </c>
      <c r="Q2032" s="14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 s="19">
        <f t="shared" si="159"/>
        <v>2012</v>
      </c>
    </row>
    <row r="2033" spans="1:21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>
        <f t="shared" si="156"/>
        <v>118.45</v>
      </c>
      <c r="Q2033" s="14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 s="19">
        <f t="shared" si="159"/>
        <v>2014</v>
      </c>
    </row>
    <row r="2034" spans="1:21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>
        <f t="shared" si="156"/>
        <v>143.21</v>
      </c>
      <c r="Q2034" s="14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 s="19">
        <f t="shared" si="159"/>
        <v>2016</v>
      </c>
    </row>
    <row r="2035" spans="1:21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>
        <f t="shared" si="156"/>
        <v>282.72000000000003</v>
      </c>
      <c r="Q2035" s="14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 s="19">
        <f t="shared" si="159"/>
        <v>2014</v>
      </c>
    </row>
    <row r="2036" spans="1:21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>
        <f t="shared" si="156"/>
        <v>593.94000000000005</v>
      </c>
      <c r="Q2036" s="14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 s="19">
        <f t="shared" si="159"/>
        <v>2015</v>
      </c>
    </row>
    <row r="2037" spans="1:21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>
        <f t="shared" si="156"/>
        <v>262.16000000000003</v>
      </c>
      <c r="Q2037" s="14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 s="19">
        <f t="shared" si="159"/>
        <v>2015</v>
      </c>
    </row>
    <row r="2038" spans="1:21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>
        <f t="shared" si="156"/>
        <v>46.58</v>
      </c>
      <c r="Q2038" s="14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 s="19">
        <f t="shared" si="159"/>
        <v>2014</v>
      </c>
    </row>
    <row r="2039" spans="1:21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>
        <f t="shared" si="156"/>
        <v>70.040000000000006</v>
      </c>
      <c r="Q2039" s="14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 s="19">
        <f t="shared" si="159"/>
        <v>2013</v>
      </c>
    </row>
    <row r="2040" spans="1:21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>
        <f t="shared" si="156"/>
        <v>164.91</v>
      </c>
      <c r="Q2040" s="14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 s="19">
        <f t="shared" si="159"/>
        <v>2013</v>
      </c>
    </row>
    <row r="2041" spans="1:21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>
        <f t="shared" si="156"/>
        <v>449.26</v>
      </c>
      <c r="Q2041" s="14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 s="19">
        <f t="shared" si="159"/>
        <v>2016</v>
      </c>
    </row>
    <row r="2042" spans="1:21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>
        <f t="shared" si="156"/>
        <v>27.47</v>
      </c>
      <c r="Q2042" s="14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 s="19">
        <f t="shared" si="159"/>
        <v>2013</v>
      </c>
    </row>
    <row r="2043" spans="1:21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>
        <f t="shared" si="156"/>
        <v>143.97999999999999</v>
      </c>
      <c r="Q2043" s="14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 s="19">
        <f t="shared" si="159"/>
        <v>2016</v>
      </c>
    </row>
    <row r="2044" spans="1:21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>
        <f t="shared" si="156"/>
        <v>88.24</v>
      </c>
      <c r="Q2044" s="14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 s="19">
        <f t="shared" si="159"/>
        <v>2015</v>
      </c>
    </row>
    <row r="2045" spans="1:21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>
        <f t="shared" si="156"/>
        <v>36.33</v>
      </c>
      <c r="Q2045" s="14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 s="19">
        <f t="shared" si="159"/>
        <v>2016</v>
      </c>
    </row>
    <row r="2046" spans="1:21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>
        <f t="shared" si="156"/>
        <v>90.18</v>
      </c>
      <c r="Q2046" s="14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 s="19">
        <f t="shared" si="159"/>
        <v>2015</v>
      </c>
    </row>
    <row r="2047" spans="1:21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>
        <f t="shared" si="156"/>
        <v>152.62</v>
      </c>
      <c r="Q2047" s="14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 s="19">
        <f t="shared" si="159"/>
        <v>2012</v>
      </c>
    </row>
    <row r="2048" spans="1:21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>
        <f t="shared" si="156"/>
        <v>55.81</v>
      </c>
      <c r="Q2048" s="14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 s="19">
        <f t="shared" si="159"/>
        <v>2013</v>
      </c>
    </row>
    <row r="2049" spans="1:21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>
        <f t="shared" si="156"/>
        <v>227.85</v>
      </c>
      <c r="Q2049" s="14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 s="19">
        <f t="shared" si="159"/>
        <v>2015</v>
      </c>
    </row>
    <row r="2050" spans="1:21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60">ROUND(E2050/D2050*100,0)</f>
        <v>148</v>
      </c>
      <c r="P2050">
        <f t="shared" si="156"/>
        <v>91.83</v>
      </c>
      <c r="Q2050" s="14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 s="19">
        <f t="shared" si="159"/>
        <v>2013</v>
      </c>
    </row>
    <row r="2051" spans="1:2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60"/>
        <v>120</v>
      </c>
      <c r="P2051">
        <f t="shared" ref="P2051:P2114" si="161">IFERROR(ROUND(E2051/L2051,2),0)</f>
        <v>80.989999999999995</v>
      </c>
      <c r="Q2051" s="14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 s="19">
        <f t="shared" ref="U2051:U2114" si="164">YEAR(S2051)</f>
        <v>2013</v>
      </c>
    </row>
    <row r="2052" spans="1:21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>
        <f t="shared" si="161"/>
        <v>278.39</v>
      </c>
      <c r="Q2052" s="14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 s="19">
        <f t="shared" si="164"/>
        <v>2015</v>
      </c>
    </row>
    <row r="2053" spans="1:21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>
        <f t="shared" si="161"/>
        <v>43.1</v>
      </c>
      <c r="Q2053" s="14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 s="19">
        <f t="shared" si="164"/>
        <v>2013</v>
      </c>
    </row>
    <row r="2054" spans="1:21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>
        <f t="shared" si="161"/>
        <v>326.29000000000002</v>
      </c>
      <c r="Q2054" s="14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 s="19">
        <f t="shared" si="164"/>
        <v>2016</v>
      </c>
    </row>
    <row r="2055" spans="1:21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>
        <f t="shared" si="161"/>
        <v>41.74</v>
      </c>
      <c r="Q2055" s="14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 s="19">
        <f t="shared" si="164"/>
        <v>2015</v>
      </c>
    </row>
    <row r="2056" spans="1:21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>
        <f t="shared" si="161"/>
        <v>64.02</v>
      </c>
      <c r="Q2056" s="14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 s="19">
        <f t="shared" si="164"/>
        <v>2014</v>
      </c>
    </row>
    <row r="2057" spans="1:21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>
        <f t="shared" si="161"/>
        <v>99.46</v>
      </c>
      <c r="Q2057" s="14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 s="19">
        <f t="shared" si="164"/>
        <v>2014</v>
      </c>
    </row>
    <row r="2058" spans="1:21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>
        <f t="shared" si="161"/>
        <v>138.49</v>
      </c>
      <c r="Q2058" s="14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 s="19">
        <f t="shared" si="164"/>
        <v>2013</v>
      </c>
    </row>
    <row r="2059" spans="1:21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>
        <f t="shared" si="161"/>
        <v>45.55</v>
      </c>
      <c r="Q2059" s="14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 s="19">
        <f t="shared" si="164"/>
        <v>2016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>
        <f t="shared" si="161"/>
        <v>10.51</v>
      </c>
      <c r="Q2060" s="14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 s="19">
        <f t="shared" si="164"/>
        <v>2015</v>
      </c>
    </row>
    <row r="2061" spans="1:21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>
        <f t="shared" si="161"/>
        <v>114.77</v>
      </c>
      <c r="Q2061" s="14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 s="19">
        <f t="shared" si="164"/>
        <v>2015</v>
      </c>
    </row>
    <row r="2062" spans="1:21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>
        <f t="shared" si="161"/>
        <v>36</v>
      </c>
      <c r="Q2062" s="14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 s="19">
        <f t="shared" si="164"/>
        <v>2014</v>
      </c>
    </row>
    <row r="2063" spans="1:21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>
        <f t="shared" si="161"/>
        <v>154.16999999999999</v>
      </c>
      <c r="Q2063" s="14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 s="19">
        <f t="shared" si="164"/>
        <v>2016</v>
      </c>
    </row>
    <row r="2064" spans="1:21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>
        <f t="shared" si="161"/>
        <v>566.39</v>
      </c>
      <c r="Q2064" s="14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 s="19">
        <f t="shared" si="164"/>
        <v>2016</v>
      </c>
    </row>
    <row r="2065" spans="1:21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>
        <f t="shared" si="161"/>
        <v>120.86</v>
      </c>
      <c r="Q2065" s="14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 s="19">
        <f t="shared" si="164"/>
        <v>2016</v>
      </c>
    </row>
    <row r="2066" spans="1:21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>
        <f t="shared" si="161"/>
        <v>86.16</v>
      </c>
      <c r="Q2066" s="14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 s="19">
        <f t="shared" si="164"/>
        <v>2013</v>
      </c>
    </row>
    <row r="2067" spans="1:21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>
        <f t="shared" si="161"/>
        <v>51.21</v>
      </c>
      <c r="Q2067" s="14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 s="19">
        <f t="shared" si="164"/>
        <v>2013</v>
      </c>
    </row>
    <row r="2068" spans="1:21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>
        <f t="shared" si="161"/>
        <v>67.260000000000005</v>
      </c>
      <c r="Q2068" s="14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 s="19">
        <f t="shared" si="164"/>
        <v>2014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>
        <f t="shared" si="161"/>
        <v>62.8</v>
      </c>
      <c r="Q2069" s="14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 s="19">
        <f t="shared" si="164"/>
        <v>2015</v>
      </c>
    </row>
    <row r="2070" spans="1:21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>
        <f t="shared" si="161"/>
        <v>346.13</v>
      </c>
      <c r="Q2070" s="14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 s="19">
        <f t="shared" si="164"/>
        <v>2016</v>
      </c>
    </row>
    <row r="2071" spans="1:21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>
        <f t="shared" si="161"/>
        <v>244.12</v>
      </c>
      <c r="Q2071" s="14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 s="19">
        <f t="shared" si="164"/>
        <v>2015</v>
      </c>
    </row>
    <row r="2072" spans="1:21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>
        <f t="shared" si="161"/>
        <v>259.25</v>
      </c>
      <c r="Q2072" s="14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 s="19">
        <f t="shared" si="164"/>
        <v>2016</v>
      </c>
    </row>
    <row r="2073" spans="1:21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>
        <f t="shared" si="161"/>
        <v>201.96</v>
      </c>
      <c r="Q2073" s="14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 s="19">
        <f t="shared" si="164"/>
        <v>2016</v>
      </c>
    </row>
    <row r="2074" spans="1:21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>
        <f t="shared" si="161"/>
        <v>226.21</v>
      </c>
      <c r="Q2074" s="14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 s="19">
        <f t="shared" si="164"/>
        <v>2016</v>
      </c>
    </row>
    <row r="2075" spans="1:21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>
        <f t="shared" si="161"/>
        <v>324.69</v>
      </c>
      <c r="Q2075" s="14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 s="19">
        <f t="shared" si="164"/>
        <v>2015</v>
      </c>
    </row>
    <row r="2076" spans="1:21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>
        <f t="shared" si="161"/>
        <v>205</v>
      </c>
      <c r="Q2076" s="14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 s="19">
        <f t="shared" si="164"/>
        <v>2016</v>
      </c>
    </row>
    <row r="2077" spans="1:21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>
        <f t="shared" si="161"/>
        <v>20.47</v>
      </c>
      <c r="Q2077" s="14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 s="19">
        <f t="shared" si="164"/>
        <v>2013</v>
      </c>
    </row>
    <row r="2078" spans="1:21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>
        <f t="shared" si="161"/>
        <v>116.35</v>
      </c>
      <c r="Q2078" s="14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 s="19">
        <f t="shared" si="164"/>
        <v>2014</v>
      </c>
    </row>
    <row r="2079" spans="1:21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>
        <f t="shared" si="161"/>
        <v>307.2</v>
      </c>
      <c r="Q2079" s="14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 s="19">
        <f t="shared" si="164"/>
        <v>2015</v>
      </c>
    </row>
    <row r="2080" spans="1:21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>
        <f t="shared" si="161"/>
        <v>546.69000000000005</v>
      </c>
      <c r="Q2080" s="14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 s="19">
        <f t="shared" si="164"/>
        <v>2016</v>
      </c>
    </row>
    <row r="2081" spans="1:21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>
        <f t="shared" si="161"/>
        <v>47.47</v>
      </c>
      <c r="Q2081" s="14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 s="19">
        <f t="shared" si="164"/>
        <v>2015</v>
      </c>
    </row>
    <row r="2082" spans="1:21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>
        <f t="shared" si="161"/>
        <v>101.56</v>
      </c>
      <c r="Q2082" s="14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 s="19">
        <f t="shared" si="164"/>
        <v>2015</v>
      </c>
    </row>
    <row r="2083" spans="1:21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>
        <f t="shared" si="161"/>
        <v>72.91</v>
      </c>
      <c r="Q2083" s="14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 s="19">
        <f t="shared" si="164"/>
        <v>2012</v>
      </c>
    </row>
    <row r="2084" spans="1:21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>
        <f t="shared" si="161"/>
        <v>43.71</v>
      </c>
      <c r="Q2084" s="14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 s="19">
        <f t="shared" si="164"/>
        <v>2011</v>
      </c>
    </row>
    <row r="2085" spans="1:21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>
        <f t="shared" si="161"/>
        <v>34</v>
      </c>
      <c r="Q2085" s="14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 s="19">
        <f t="shared" si="164"/>
        <v>2012</v>
      </c>
    </row>
    <row r="2086" spans="1:21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>
        <f t="shared" si="161"/>
        <v>70.650000000000006</v>
      </c>
      <c r="Q2086" s="14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 s="19">
        <f t="shared" si="164"/>
        <v>2014</v>
      </c>
    </row>
    <row r="2087" spans="1:21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>
        <f t="shared" si="161"/>
        <v>89.3</v>
      </c>
      <c r="Q2087" s="14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 s="19">
        <f t="shared" si="164"/>
        <v>2012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>
        <f t="shared" si="161"/>
        <v>115.09</v>
      </c>
      <c r="Q2088" s="14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 s="19">
        <f t="shared" si="164"/>
        <v>2011</v>
      </c>
    </row>
    <row r="2089" spans="1:21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>
        <f t="shared" si="161"/>
        <v>62.12</v>
      </c>
      <c r="Q2089" s="14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 s="19">
        <f t="shared" si="164"/>
        <v>2011</v>
      </c>
    </row>
    <row r="2090" spans="1:21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>
        <f t="shared" si="161"/>
        <v>46.2</v>
      </c>
      <c r="Q2090" s="14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 s="19">
        <f t="shared" si="164"/>
        <v>2010</v>
      </c>
    </row>
    <row r="2091" spans="1:21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>
        <f t="shared" si="161"/>
        <v>48.55</v>
      </c>
      <c r="Q2091" s="14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 s="19">
        <f t="shared" si="164"/>
        <v>2013</v>
      </c>
    </row>
    <row r="2092" spans="1:21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>
        <f t="shared" si="161"/>
        <v>57.52</v>
      </c>
      <c r="Q2092" s="14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 s="19">
        <f t="shared" si="164"/>
        <v>2013</v>
      </c>
    </row>
    <row r="2093" spans="1:21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>
        <f t="shared" si="161"/>
        <v>88.15</v>
      </c>
      <c r="Q2093" s="14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 s="19">
        <f t="shared" si="164"/>
        <v>2011</v>
      </c>
    </row>
    <row r="2094" spans="1:21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>
        <f t="shared" si="161"/>
        <v>110.49</v>
      </c>
      <c r="Q2094" s="14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 s="19">
        <f t="shared" si="164"/>
        <v>2011</v>
      </c>
    </row>
    <row r="2095" spans="1:21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>
        <f t="shared" si="161"/>
        <v>66.83</v>
      </c>
      <c r="Q2095" s="14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 s="19">
        <f t="shared" si="164"/>
        <v>2012</v>
      </c>
    </row>
    <row r="2096" spans="1:21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>
        <f t="shared" si="161"/>
        <v>58.6</v>
      </c>
      <c r="Q2096" s="14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 s="19">
        <f t="shared" si="164"/>
        <v>2012</v>
      </c>
    </row>
    <row r="2097" spans="1:21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>
        <f t="shared" si="161"/>
        <v>113.64</v>
      </c>
      <c r="Q2097" s="14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 s="19">
        <f t="shared" si="164"/>
        <v>2011</v>
      </c>
    </row>
    <row r="2098" spans="1:21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>
        <f t="shared" si="161"/>
        <v>43.57</v>
      </c>
      <c r="Q2098" s="14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 s="19">
        <f t="shared" si="164"/>
        <v>2012</v>
      </c>
    </row>
    <row r="2099" spans="1:21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>
        <f t="shared" si="161"/>
        <v>78.95</v>
      </c>
      <c r="Q2099" s="14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 s="19">
        <f t="shared" si="164"/>
        <v>2011</v>
      </c>
    </row>
    <row r="2100" spans="1:21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>
        <f t="shared" si="161"/>
        <v>188.13</v>
      </c>
      <c r="Q2100" s="14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 s="19">
        <f t="shared" si="164"/>
        <v>2012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>
        <f t="shared" si="161"/>
        <v>63.03</v>
      </c>
      <c r="Q2101" s="14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 s="19">
        <f t="shared" si="164"/>
        <v>2015</v>
      </c>
    </row>
    <row r="2102" spans="1:21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>
        <f t="shared" si="161"/>
        <v>30.37</v>
      </c>
      <c r="Q2102" s="14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 s="19">
        <f t="shared" si="164"/>
        <v>2012</v>
      </c>
    </row>
    <row r="2103" spans="1:21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>
        <f t="shared" si="161"/>
        <v>51.48</v>
      </c>
      <c r="Q2103" s="14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 s="19">
        <f t="shared" si="164"/>
        <v>2011</v>
      </c>
    </row>
    <row r="2104" spans="1:21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>
        <f t="shared" si="161"/>
        <v>35.79</v>
      </c>
      <c r="Q2104" s="14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 s="19">
        <f t="shared" si="164"/>
        <v>2011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>
        <f t="shared" si="161"/>
        <v>98.82</v>
      </c>
      <c r="Q2105" s="14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 s="19">
        <f t="shared" si="164"/>
        <v>2012</v>
      </c>
    </row>
    <row r="2106" spans="1:21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>
        <f t="shared" si="161"/>
        <v>28</v>
      </c>
      <c r="Q2106" s="14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 s="19">
        <f t="shared" si="164"/>
        <v>2013</v>
      </c>
    </row>
    <row r="2107" spans="1:21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>
        <f t="shared" si="161"/>
        <v>51.31</v>
      </c>
      <c r="Q2107" s="14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 s="19">
        <f t="shared" si="164"/>
        <v>2014</v>
      </c>
    </row>
    <row r="2108" spans="1:21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>
        <f t="shared" si="161"/>
        <v>53.52</v>
      </c>
      <c r="Q2108" s="14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 s="19">
        <f t="shared" si="164"/>
        <v>2012</v>
      </c>
    </row>
    <row r="2109" spans="1:21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>
        <f t="shared" si="161"/>
        <v>37.15</v>
      </c>
      <c r="Q2109" s="14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 s="19">
        <f t="shared" si="164"/>
        <v>2014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>
        <f t="shared" si="161"/>
        <v>89.9</v>
      </c>
      <c r="Q2110" s="14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 s="19">
        <f t="shared" si="164"/>
        <v>2012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>
        <f t="shared" si="161"/>
        <v>106.53</v>
      </c>
      <c r="Q2111" s="14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 s="19">
        <f t="shared" si="164"/>
        <v>2015</v>
      </c>
    </row>
    <row r="2112" spans="1:21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>
        <f t="shared" si="161"/>
        <v>52.82</v>
      </c>
      <c r="Q2112" s="14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 s="19">
        <f t="shared" si="164"/>
        <v>2014</v>
      </c>
    </row>
    <row r="2113" spans="1:21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>
        <f t="shared" si="161"/>
        <v>54.62</v>
      </c>
      <c r="Q2113" s="14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 s="19">
        <f t="shared" si="164"/>
        <v>2011</v>
      </c>
    </row>
    <row r="2114" spans="1:21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65">ROUND(E2114/D2114*100,0)</f>
        <v>100</v>
      </c>
      <c r="P2114">
        <f t="shared" si="161"/>
        <v>27.27</v>
      </c>
      <c r="Q2114" s="14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 s="19">
        <f t="shared" si="164"/>
        <v>2013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65"/>
        <v>105</v>
      </c>
      <c r="P2115">
        <f t="shared" ref="P2115:P2178" si="166">IFERROR(ROUND(E2115/L2115,2),0)</f>
        <v>68.599999999999994</v>
      </c>
      <c r="Q2115" s="14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 s="19">
        <f t="shared" ref="U2115:U2178" si="169">YEAR(S2115)</f>
        <v>2014</v>
      </c>
    </row>
    <row r="2116" spans="1:21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>
        <f t="shared" si="166"/>
        <v>35.61</v>
      </c>
      <c r="Q2116" s="14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 s="19">
        <f t="shared" si="169"/>
        <v>2010</v>
      </c>
    </row>
    <row r="2117" spans="1:21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>
        <f t="shared" si="166"/>
        <v>94.03</v>
      </c>
      <c r="Q2117" s="14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 s="19">
        <f t="shared" si="169"/>
        <v>2011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>
        <f t="shared" si="166"/>
        <v>526.46</v>
      </c>
      <c r="Q2118" s="14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 s="19">
        <f t="shared" si="169"/>
        <v>2012</v>
      </c>
    </row>
    <row r="2119" spans="1:21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>
        <f t="shared" si="166"/>
        <v>50.66</v>
      </c>
      <c r="Q2119" s="14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 s="19">
        <f t="shared" si="169"/>
        <v>2015</v>
      </c>
    </row>
    <row r="2120" spans="1:21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>
        <f t="shared" si="166"/>
        <v>79.180000000000007</v>
      </c>
      <c r="Q2120" s="14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 s="19">
        <f t="shared" si="169"/>
        <v>2011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>
        <f t="shared" si="166"/>
        <v>91.59</v>
      </c>
      <c r="Q2121" s="14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 s="19">
        <f t="shared" si="169"/>
        <v>2012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>
        <f t="shared" si="166"/>
        <v>116.96</v>
      </c>
      <c r="Q2122" s="14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 s="19">
        <f t="shared" si="169"/>
        <v>2013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>
        <f t="shared" si="166"/>
        <v>28.4</v>
      </c>
      <c r="Q2123" s="14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 s="19">
        <f t="shared" si="169"/>
        <v>2016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>
        <f t="shared" si="166"/>
        <v>103.33</v>
      </c>
      <c r="Q2124" s="14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 s="19">
        <f t="shared" si="169"/>
        <v>2016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>
        <f t="shared" si="166"/>
        <v>10</v>
      </c>
      <c r="Q2125" s="14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 s="19">
        <f t="shared" si="169"/>
        <v>2010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>
        <f t="shared" si="166"/>
        <v>23</v>
      </c>
      <c r="Q2126" s="14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 s="19">
        <f t="shared" si="169"/>
        <v>2010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>
        <f t="shared" si="166"/>
        <v>31.56</v>
      </c>
      <c r="Q2127" s="14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 s="19">
        <f t="shared" si="169"/>
        <v>2015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>
        <f t="shared" si="166"/>
        <v>5</v>
      </c>
      <c r="Q2128" s="14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 s="19">
        <f t="shared" si="169"/>
        <v>2014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>
        <f t="shared" si="166"/>
        <v>34.22</v>
      </c>
      <c r="Q2129" s="14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 s="19">
        <f t="shared" si="169"/>
        <v>2015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>
        <f t="shared" si="166"/>
        <v>25</v>
      </c>
      <c r="Q2130" s="14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 s="19">
        <f t="shared" si="169"/>
        <v>2014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>
        <f t="shared" si="166"/>
        <v>19.670000000000002</v>
      </c>
      <c r="Q2131" s="14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 s="19">
        <f t="shared" si="169"/>
        <v>2016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>
        <f t="shared" si="166"/>
        <v>21.25</v>
      </c>
      <c r="Q2132" s="14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 s="19">
        <f t="shared" si="169"/>
        <v>2014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>
        <f t="shared" si="166"/>
        <v>8.33</v>
      </c>
      <c r="Q2133" s="14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 s="19">
        <f t="shared" si="169"/>
        <v>2015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>
        <f t="shared" si="166"/>
        <v>21.34</v>
      </c>
      <c r="Q2134" s="14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 s="19">
        <f t="shared" si="169"/>
        <v>2014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>
        <f t="shared" si="166"/>
        <v>5.33</v>
      </c>
      <c r="Q2135" s="14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 s="19">
        <f t="shared" si="169"/>
        <v>2011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>
        <f t="shared" si="166"/>
        <v>34.67</v>
      </c>
      <c r="Q2136" s="14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 s="19">
        <f t="shared" si="169"/>
        <v>2013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>
        <f t="shared" si="166"/>
        <v>21.73</v>
      </c>
      <c r="Q2137" s="14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 s="19">
        <f t="shared" si="169"/>
        <v>2012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>
        <f t="shared" si="166"/>
        <v>11.92</v>
      </c>
      <c r="Q2138" s="14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 s="19">
        <f t="shared" si="169"/>
        <v>2013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>
        <f t="shared" si="166"/>
        <v>26.6</v>
      </c>
      <c r="Q2139" s="14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 s="19">
        <f t="shared" si="169"/>
        <v>2014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>
        <f t="shared" si="166"/>
        <v>10.67</v>
      </c>
      <c r="Q2140" s="14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 s="19">
        <f t="shared" si="169"/>
        <v>2013</v>
      </c>
    </row>
    <row r="2141" spans="1:21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>
        <f t="shared" si="166"/>
        <v>29.04</v>
      </c>
      <c r="Q2141" s="14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 s="19">
        <f t="shared" si="169"/>
        <v>2016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>
        <f t="shared" si="166"/>
        <v>50.91</v>
      </c>
      <c r="Q2142" s="14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 s="19">
        <f t="shared" si="169"/>
        <v>2012</v>
      </c>
    </row>
    <row r="2143" spans="1:21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>
        <f t="shared" si="166"/>
        <v>0</v>
      </c>
      <c r="Q2143" s="14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 s="19">
        <f t="shared" si="169"/>
        <v>2014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>
        <f t="shared" si="166"/>
        <v>50.08</v>
      </c>
      <c r="Q2144" s="14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 s="19">
        <f t="shared" si="169"/>
        <v>2015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>
        <f t="shared" si="166"/>
        <v>45</v>
      </c>
      <c r="Q2145" s="14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 s="19">
        <f t="shared" si="169"/>
        <v>2010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>
        <f t="shared" si="166"/>
        <v>25.29</v>
      </c>
      <c r="Q2146" s="14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 s="19">
        <f t="shared" si="169"/>
        <v>2013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>
        <f t="shared" si="166"/>
        <v>51.29</v>
      </c>
      <c r="Q2147" s="14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 s="19">
        <f t="shared" si="169"/>
        <v>2013</v>
      </c>
    </row>
    <row r="2148" spans="1:21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>
        <f t="shared" si="166"/>
        <v>1</v>
      </c>
      <c r="Q2148" s="14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 s="19">
        <f t="shared" si="169"/>
        <v>2016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>
        <f t="shared" si="166"/>
        <v>49.38</v>
      </c>
      <c r="Q2149" s="14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 s="19">
        <f t="shared" si="169"/>
        <v>2014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>
        <f t="shared" si="166"/>
        <v>1</v>
      </c>
      <c r="Q2150" s="14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 s="19">
        <f t="shared" si="169"/>
        <v>2015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>
        <f t="shared" si="166"/>
        <v>0</v>
      </c>
      <c r="Q2151" s="14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 s="19">
        <f t="shared" si="169"/>
        <v>2010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>
        <f t="shared" si="166"/>
        <v>101.25</v>
      </c>
      <c r="Q2152" s="14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 s="19">
        <f t="shared" si="169"/>
        <v>2016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>
        <f t="shared" si="166"/>
        <v>19.670000000000002</v>
      </c>
      <c r="Q2153" s="14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 s="19">
        <f t="shared" si="169"/>
        <v>2016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>
        <f t="shared" si="166"/>
        <v>12.5</v>
      </c>
      <c r="Q2154" s="14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 s="19">
        <f t="shared" si="169"/>
        <v>2014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>
        <f t="shared" si="166"/>
        <v>8.5</v>
      </c>
      <c r="Q2155" s="14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 s="19">
        <f t="shared" si="169"/>
        <v>2014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>
        <f t="shared" si="166"/>
        <v>1</v>
      </c>
      <c r="Q2156" s="14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 s="19">
        <f t="shared" si="169"/>
        <v>2014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>
        <f t="shared" si="166"/>
        <v>23</v>
      </c>
      <c r="Q2157" s="14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 s="19">
        <f t="shared" si="169"/>
        <v>2016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>
        <f t="shared" si="166"/>
        <v>17.989999999999998</v>
      </c>
      <c r="Q2158" s="14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 s="19">
        <f t="shared" si="169"/>
        <v>2013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>
        <f t="shared" si="166"/>
        <v>370.95</v>
      </c>
      <c r="Q2159" s="14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 s="19">
        <f t="shared" si="169"/>
        <v>2016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>
        <f t="shared" si="166"/>
        <v>63.57</v>
      </c>
      <c r="Q2160" s="14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 s="19">
        <f t="shared" si="169"/>
        <v>2012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>
        <f t="shared" si="166"/>
        <v>13</v>
      </c>
      <c r="Q2161" s="14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 s="19">
        <f t="shared" si="169"/>
        <v>2011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>
        <f t="shared" si="166"/>
        <v>5.31</v>
      </c>
      <c r="Q2162" s="14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 s="19">
        <f t="shared" si="169"/>
        <v>2012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>
        <f t="shared" si="166"/>
        <v>35.619999999999997</v>
      </c>
      <c r="Q2163" s="14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 s="19">
        <f t="shared" si="169"/>
        <v>2015</v>
      </c>
    </row>
    <row r="2164" spans="1:21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>
        <f t="shared" si="166"/>
        <v>87.1</v>
      </c>
      <c r="Q2164" s="14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 s="19">
        <f t="shared" si="169"/>
        <v>2014</v>
      </c>
    </row>
    <row r="2165" spans="1:21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>
        <f t="shared" si="166"/>
        <v>75.11</v>
      </c>
      <c r="Q2165" s="14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 s="19">
        <f t="shared" si="169"/>
        <v>2015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>
        <f t="shared" si="166"/>
        <v>68.010000000000005</v>
      </c>
      <c r="Q2166" s="14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 s="19">
        <f t="shared" si="169"/>
        <v>2016</v>
      </c>
    </row>
    <row r="2167" spans="1:21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>
        <f t="shared" si="166"/>
        <v>29.62</v>
      </c>
      <c r="Q2167" s="14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 s="19">
        <f t="shared" si="169"/>
        <v>2016</v>
      </c>
    </row>
    <row r="2168" spans="1:21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>
        <f t="shared" si="166"/>
        <v>91.63</v>
      </c>
      <c r="Q2168" s="14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 s="19">
        <f t="shared" si="169"/>
        <v>2014</v>
      </c>
    </row>
    <row r="2169" spans="1:21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>
        <f t="shared" si="166"/>
        <v>22.5</v>
      </c>
      <c r="Q2169" s="14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 s="19">
        <f t="shared" si="169"/>
        <v>2012</v>
      </c>
    </row>
    <row r="2170" spans="1:21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>
        <f t="shared" si="166"/>
        <v>64.37</v>
      </c>
      <c r="Q2170" s="14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 s="19">
        <f t="shared" si="169"/>
        <v>2017</v>
      </c>
    </row>
    <row r="2171" spans="1:21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>
        <f t="shared" si="166"/>
        <v>21.86</v>
      </c>
      <c r="Q2171" s="14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 s="19">
        <f t="shared" si="169"/>
        <v>2017</v>
      </c>
    </row>
    <row r="2172" spans="1:21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>
        <f t="shared" si="166"/>
        <v>33.32</v>
      </c>
      <c r="Q2172" s="14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 s="19">
        <f t="shared" si="169"/>
        <v>2015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>
        <f t="shared" si="166"/>
        <v>90.28</v>
      </c>
      <c r="Q2173" s="14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 s="19">
        <f t="shared" si="169"/>
        <v>2015</v>
      </c>
    </row>
    <row r="2174" spans="1:21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>
        <f t="shared" si="166"/>
        <v>76.92</v>
      </c>
      <c r="Q2174" s="14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 s="19">
        <f t="shared" si="169"/>
        <v>2015</v>
      </c>
    </row>
    <row r="2175" spans="1:21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>
        <f t="shared" si="166"/>
        <v>59.23</v>
      </c>
      <c r="Q2175" s="14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 s="19">
        <f t="shared" si="169"/>
        <v>2013</v>
      </c>
    </row>
    <row r="2176" spans="1:21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>
        <f t="shared" si="166"/>
        <v>65.38</v>
      </c>
      <c r="Q2176" s="14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 s="19">
        <f t="shared" si="169"/>
        <v>2016</v>
      </c>
    </row>
    <row r="2177" spans="1:21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>
        <f t="shared" si="166"/>
        <v>67.31</v>
      </c>
      <c r="Q2177" s="14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 s="19">
        <f t="shared" si="169"/>
        <v>2016</v>
      </c>
    </row>
    <row r="2178" spans="1:21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70">ROUND(E2178/D2178*100,0)</f>
        <v>126</v>
      </c>
      <c r="P2178">
        <f t="shared" si="166"/>
        <v>88.75</v>
      </c>
      <c r="Q2178" s="14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 s="19">
        <f t="shared" si="169"/>
        <v>2015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70"/>
        <v>100</v>
      </c>
      <c r="P2179">
        <f t="shared" ref="P2179:P2242" si="171">IFERROR(ROUND(E2179/L2179,2),0)</f>
        <v>65.87</v>
      </c>
      <c r="Q2179" s="14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 s="19">
        <f t="shared" ref="U2179:U2242" si="174">YEAR(S2179)</f>
        <v>2016</v>
      </c>
    </row>
    <row r="2180" spans="1:21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>
        <f t="shared" si="171"/>
        <v>40.35</v>
      </c>
      <c r="Q2180" s="14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 s="19">
        <f t="shared" si="174"/>
        <v>2016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>
        <f t="shared" si="171"/>
        <v>76.86</v>
      </c>
      <c r="Q2181" s="14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 s="19">
        <f t="shared" si="174"/>
        <v>2015</v>
      </c>
    </row>
    <row r="2182" spans="1:21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>
        <f t="shared" si="171"/>
        <v>68.709999999999994</v>
      </c>
      <c r="Q2182" s="14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 s="19">
        <f t="shared" si="174"/>
        <v>2015</v>
      </c>
    </row>
    <row r="2183" spans="1:21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>
        <f t="shared" si="171"/>
        <v>57.77</v>
      </c>
      <c r="Q2183" s="14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 s="19">
        <f t="shared" si="174"/>
        <v>2017</v>
      </c>
    </row>
    <row r="2184" spans="1:21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>
        <f t="shared" si="171"/>
        <v>44.17</v>
      </c>
      <c r="Q2184" s="14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 s="19">
        <f t="shared" si="174"/>
        <v>2014</v>
      </c>
    </row>
    <row r="2185" spans="1:21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>
        <f t="shared" si="171"/>
        <v>31.57</v>
      </c>
      <c r="Q2185" s="14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 s="19">
        <f t="shared" si="174"/>
        <v>2017</v>
      </c>
    </row>
    <row r="2186" spans="1:21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>
        <f t="shared" si="171"/>
        <v>107.05</v>
      </c>
      <c r="Q2186" s="14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 s="19">
        <f t="shared" si="174"/>
        <v>2016</v>
      </c>
    </row>
    <row r="2187" spans="1:21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>
        <f t="shared" si="171"/>
        <v>149.03</v>
      </c>
      <c r="Q2187" s="14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 s="19">
        <f t="shared" si="174"/>
        <v>2013</v>
      </c>
    </row>
    <row r="2188" spans="1:21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>
        <f t="shared" si="171"/>
        <v>55.96</v>
      </c>
      <c r="Q2188" s="14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 s="19">
        <f t="shared" si="174"/>
        <v>2016</v>
      </c>
    </row>
    <row r="2189" spans="1:21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>
        <f t="shared" si="171"/>
        <v>56.97</v>
      </c>
      <c r="Q2189" s="14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 s="19">
        <f t="shared" si="174"/>
        <v>2015</v>
      </c>
    </row>
    <row r="2190" spans="1:21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>
        <f t="shared" si="171"/>
        <v>44.06</v>
      </c>
      <c r="Q2190" s="14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 s="19">
        <f t="shared" si="174"/>
        <v>2016</v>
      </c>
    </row>
    <row r="2191" spans="1:21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>
        <f t="shared" si="171"/>
        <v>68.63</v>
      </c>
      <c r="Q2191" s="14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 s="19">
        <f t="shared" si="174"/>
        <v>2016</v>
      </c>
    </row>
    <row r="2192" spans="1:21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>
        <f t="shared" si="171"/>
        <v>65.319999999999993</v>
      </c>
      <c r="Q2192" s="14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 s="19">
        <f t="shared" si="174"/>
        <v>2016</v>
      </c>
    </row>
    <row r="2193" spans="1:21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>
        <f t="shared" si="171"/>
        <v>35.92</v>
      </c>
      <c r="Q2193" s="14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 s="19">
        <f t="shared" si="174"/>
        <v>2017</v>
      </c>
    </row>
    <row r="2194" spans="1:21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>
        <f t="shared" si="171"/>
        <v>40.07</v>
      </c>
      <c r="Q2194" s="14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 s="19">
        <f t="shared" si="174"/>
        <v>2016</v>
      </c>
    </row>
    <row r="2195" spans="1:21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>
        <f t="shared" si="171"/>
        <v>75.650000000000006</v>
      </c>
      <c r="Q2195" s="14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 s="19">
        <f t="shared" si="174"/>
        <v>2016</v>
      </c>
    </row>
    <row r="2196" spans="1:21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>
        <f t="shared" si="171"/>
        <v>61.2</v>
      </c>
      <c r="Q2196" s="14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 s="19">
        <f t="shared" si="174"/>
        <v>2016</v>
      </c>
    </row>
    <row r="2197" spans="1:21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>
        <f t="shared" si="171"/>
        <v>48.13</v>
      </c>
      <c r="Q2197" s="14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 s="19">
        <f t="shared" si="174"/>
        <v>2015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>
        <f t="shared" si="171"/>
        <v>68.11</v>
      </c>
      <c r="Q2198" s="14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 s="19">
        <f t="shared" si="174"/>
        <v>2016</v>
      </c>
    </row>
    <row r="2199" spans="1:21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>
        <f t="shared" si="171"/>
        <v>65.89</v>
      </c>
      <c r="Q2199" s="14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 s="19">
        <f t="shared" si="174"/>
        <v>2015</v>
      </c>
    </row>
    <row r="2200" spans="1:21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>
        <f t="shared" si="171"/>
        <v>81.650000000000006</v>
      </c>
      <c r="Q2200" s="14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 s="19">
        <f t="shared" si="174"/>
        <v>2015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>
        <f t="shared" si="171"/>
        <v>52.7</v>
      </c>
      <c r="Q2201" s="14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 s="19">
        <f t="shared" si="174"/>
        <v>2015</v>
      </c>
    </row>
    <row r="2202" spans="1:21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>
        <f t="shared" si="171"/>
        <v>41.23</v>
      </c>
      <c r="Q2202" s="14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 s="19">
        <f t="shared" si="174"/>
        <v>2015</v>
      </c>
    </row>
    <row r="2203" spans="1:21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>
        <f t="shared" si="171"/>
        <v>15.04</v>
      </c>
      <c r="Q2203" s="14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 s="19">
        <f t="shared" si="174"/>
        <v>2013</v>
      </c>
    </row>
    <row r="2204" spans="1:21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>
        <f t="shared" si="171"/>
        <v>39.07</v>
      </c>
      <c r="Q2204" s="14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 s="19">
        <f t="shared" si="174"/>
        <v>2012</v>
      </c>
    </row>
    <row r="2205" spans="1:21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>
        <f t="shared" si="171"/>
        <v>43.82</v>
      </c>
      <c r="Q2205" s="14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 s="19">
        <f t="shared" si="174"/>
        <v>2015</v>
      </c>
    </row>
    <row r="2206" spans="1:21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>
        <f t="shared" si="171"/>
        <v>27.3</v>
      </c>
      <c r="Q2206" s="14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 s="19">
        <f t="shared" si="174"/>
        <v>2013</v>
      </c>
    </row>
    <row r="2207" spans="1:21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>
        <f t="shared" si="171"/>
        <v>42.22</v>
      </c>
      <c r="Q2207" s="14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 s="19">
        <f t="shared" si="174"/>
        <v>2012</v>
      </c>
    </row>
    <row r="2208" spans="1:21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>
        <f t="shared" si="171"/>
        <v>33.24</v>
      </c>
      <c r="Q2208" s="14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 s="19">
        <f t="shared" si="174"/>
        <v>2012</v>
      </c>
    </row>
    <row r="2209" spans="1:21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>
        <f t="shared" si="171"/>
        <v>285.70999999999998</v>
      </c>
      <c r="Q2209" s="14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 s="19">
        <f t="shared" si="174"/>
        <v>2013</v>
      </c>
    </row>
    <row r="2210" spans="1:21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>
        <f t="shared" si="171"/>
        <v>42.33</v>
      </c>
      <c r="Q2210" s="14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 s="19">
        <f t="shared" si="174"/>
        <v>2012</v>
      </c>
    </row>
    <row r="2211" spans="1:21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>
        <f t="shared" si="171"/>
        <v>50.27</v>
      </c>
      <c r="Q2211" s="14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 s="19">
        <f t="shared" si="174"/>
        <v>2014</v>
      </c>
    </row>
    <row r="2212" spans="1:21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>
        <f t="shared" si="171"/>
        <v>61.9</v>
      </c>
      <c r="Q2212" s="14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 s="19">
        <f t="shared" si="174"/>
        <v>2012</v>
      </c>
    </row>
    <row r="2213" spans="1:21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>
        <f t="shared" si="171"/>
        <v>40.75</v>
      </c>
      <c r="Q2213" s="14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 s="19">
        <f t="shared" si="174"/>
        <v>2014</v>
      </c>
    </row>
    <row r="2214" spans="1:21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>
        <f t="shared" si="171"/>
        <v>55.8</v>
      </c>
      <c r="Q2214" s="14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 s="19">
        <f t="shared" si="174"/>
        <v>2013</v>
      </c>
    </row>
    <row r="2215" spans="1:21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>
        <f t="shared" si="171"/>
        <v>10</v>
      </c>
      <c r="Q2215" s="14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 s="19">
        <f t="shared" si="174"/>
        <v>2015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>
        <f t="shared" si="171"/>
        <v>73.13</v>
      </c>
      <c r="Q2216" s="14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 s="19">
        <f t="shared" si="174"/>
        <v>2014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>
        <f t="shared" si="171"/>
        <v>26.06</v>
      </c>
      <c r="Q2217" s="14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 s="19">
        <f t="shared" si="174"/>
        <v>2012</v>
      </c>
    </row>
    <row r="2218" spans="1:21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>
        <f t="shared" si="171"/>
        <v>22.64</v>
      </c>
      <c r="Q2218" s="14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 s="19">
        <f t="shared" si="174"/>
        <v>2015</v>
      </c>
    </row>
    <row r="2219" spans="1:21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>
        <f t="shared" si="171"/>
        <v>47.22</v>
      </c>
      <c r="Q2219" s="14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 s="19">
        <f t="shared" si="174"/>
        <v>2015</v>
      </c>
    </row>
    <row r="2220" spans="1:21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>
        <f t="shared" si="171"/>
        <v>32.32</v>
      </c>
      <c r="Q2220" s="14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 s="19">
        <f t="shared" si="174"/>
        <v>2012</v>
      </c>
    </row>
    <row r="2221" spans="1:21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>
        <f t="shared" si="171"/>
        <v>53.42</v>
      </c>
      <c r="Q2221" s="14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 s="19">
        <f t="shared" si="174"/>
        <v>2015</v>
      </c>
    </row>
    <row r="2222" spans="1:21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>
        <f t="shared" si="171"/>
        <v>51.3</v>
      </c>
      <c r="Q2222" s="14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 s="19">
        <f t="shared" si="174"/>
        <v>2013</v>
      </c>
    </row>
    <row r="2223" spans="1:21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>
        <f t="shared" si="171"/>
        <v>37.200000000000003</v>
      </c>
      <c r="Q2223" s="14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 s="19">
        <f t="shared" si="174"/>
        <v>2016</v>
      </c>
    </row>
    <row r="2224" spans="1:21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>
        <f t="shared" si="171"/>
        <v>27.1</v>
      </c>
      <c r="Q2224" s="14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 s="19">
        <f t="shared" si="174"/>
        <v>2011</v>
      </c>
    </row>
    <row r="2225" spans="1:21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>
        <f t="shared" si="171"/>
        <v>206.31</v>
      </c>
      <c r="Q2225" s="14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 s="19">
        <f t="shared" si="174"/>
        <v>2015</v>
      </c>
    </row>
    <row r="2226" spans="1:21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>
        <f t="shared" si="171"/>
        <v>82.15</v>
      </c>
      <c r="Q2226" s="14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 s="19">
        <f t="shared" si="174"/>
        <v>2016</v>
      </c>
    </row>
    <row r="2227" spans="1:21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>
        <f t="shared" si="171"/>
        <v>164.8</v>
      </c>
      <c r="Q2227" s="14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 s="19">
        <f t="shared" si="174"/>
        <v>2014</v>
      </c>
    </row>
    <row r="2228" spans="1:21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>
        <f t="shared" si="171"/>
        <v>60.82</v>
      </c>
      <c r="Q2228" s="14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 s="19">
        <f t="shared" si="174"/>
        <v>2016</v>
      </c>
    </row>
    <row r="2229" spans="1:21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>
        <f t="shared" si="171"/>
        <v>67.97</v>
      </c>
      <c r="Q2229" s="14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 s="19">
        <f t="shared" si="174"/>
        <v>2013</v>
      </c>
    </row>
    <row r="2230" spans="1:21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>
        <f t="shared" si="171"/>
        <v>81.56</v>
      </c>
      <c r="Q2230" s="14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 s="19">
        <f t="shared" si="174"/>
        <v>2015</v>
      </c>
    </row>
    <row r="2231" spans="1:21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>
        <f t="shared" si="171"/>
        <v>25.43</v>
      </c>
      <c r="Q2231" s="14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 s="19">
        <f t="shared" si="174"/>
        <v>2013</v>
      </c>
    </row>
    <row r="2232" spans="1:21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>
        <f t="shared" si="171"/>
        <v>21.5</v>
      </c>
      <c r="Q2232" s="14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 s="19">
        <f t="shared" si="174"/>
        <v>2014</v>
      </c>
    </row>
    <row r="2233" spans="1:21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>
        <f t="shared" si="171"/>
        <v>27.23</v>
      </c>
      <c r="Q2233" s="14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 s="19">
        <f t="shared" si="174"/>
        <v>2013</v>
      </c>
    </row>
    <row r="2234" spans="1:21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>
        <f t="shared" si="171"/>
        <v>25.09</v>
      </c>
      <c r="Q2234" s="14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 s="19">
        <f t="shared" si="174"/>
        <v>2014</v>
      </c>
    </row>
    <row r="2235" spans="1:21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>
        <f t="shared" si="171"/>
        <v>21.23</v>
      </c>
      <c r="Q2235" s="14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 s="19">
        <f t="shared" si="174"/>
        <v>2015</v>
      </c>
    </row>
    <row r="2236" spans="1:21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>
        <f t="shared" si="171"/>
        <v>41.61</v>
      </c>
      <c r="Q2236" s="14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 s="19">
        <f t="shared" si="174"/>
        <v>2016</v>
      </c>
    </row>
    <row r="2237" spans="1:21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>
        <f t="shared" si="171"/>
        <v>135.59</v>
      </c>
      <c r="Q2237" s="14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 s="19">
        <f t="shared" si="174"/>
        <v>2015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>
        <f t="shared" si="171"/>
        <v>22.12</v>
      </c>
      <c r="Q2238" s="14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 s="19">
        <f t="shared" si="174"/>
        <v>2016</v>
      </c>
    </row>
    <row r="2239" spans="1:21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>
        <f t="shared" si="171"/>
        <v>64.63</v>
      </c>
      <c r="Q2239" s="14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 s="19">
        <f t="shared" si="174"/>
        <v>2014</v>
      </c>
    </row>
    <row r="2240" spans="1:21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>
        <f t="shared" si="171"/>
        <v>69.569999999999993</v>
      </c>
      <c r="Q2240" s="14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 s="19">
        <f t="shared" si="174"/>
        <v>2017</v>
      </c>
    </row>
    <row r="2241" spans="1:21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>
        <f t="shared" si="171"/>
        <v>75.13</v>
      </c>
      <c r="Q2241" s="14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 s="19">
        <f t="shared" si="174"/>
        <v>2013</v>
      </c>
    </row>
    <row r="2242" spans="1:21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75">ROUND(E2242/D2242*100,0)</f>
        <v>271</v>
      </c>
      <c r="P2242">
        <f t="shared" si="171"/>
        <v>140.97999999999999</v>
      </c>
      <c r="Q2242" s="14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 s="19">
        <f t="shared" si="174"/>
        <v>2016</v>
      </c>
    </row>
    <row r="2243" spans="1:21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75"/>
        <v>806</v>
      </c>
      <c r="P2243">
        <f t="shared" ref="P2243:P2306" si="176">IFERROR(ROUND(E2243/L2243,2),0)</f>
        <v>49.47</v>
      </c>
      <c r="Q2243" s="14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 s="19">
        <f t="shared" ref="U2243:U2306" si="179">YEAR(S2243)</f>
        <v>2017</v>
      </c>
    </row>
    <row r="2244" spans="1:21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>
        <f t="shared" si="176"/>
        <v>53.87</v>
      </c>
      <c r="Q2244" s="14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 s="19">
        <f t="shared" si="179"/>
        <v>2013</v>
      </c>
    </row>
    <row r="2245" spans="1:21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>
        <f t="shared" si="176"/>
        <v>4.57</v>
      </c>
      <c r="Q2245" s="14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 s="19">
        <f t="shared" si="179"/>
        <v>2017</v>
      </c>
    </row>
    <row r="2246" spans="1:21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>
        <f t="shared" si="176"/>
        <v>65</v>
      </c>
      <c r="Q2246" s="14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 s="19">
        <f t="shared" si="179"/>
        <v>2016</v>
      </c>
    </row>
    <row r="2247" spans="1:21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>
        <f t="shared" si="176"/>
        <v>53.48</v>
      </c>
      <c r="Q2247" s="14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 s="19">
        <f t="shared" si="179"/>
        <v>2014</v>
      </c>
    </row>
    <row r="2248" spans="1:21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>
        <f t="shared" si="176"/>
        <v>43.91</v>
      </c>
      <c r="Q2248" s="14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 s="19">
        <f t="shared" si="179"/>
        <v>2015</v>
      </c>
    </row>
    <row r="2249" spans="1:21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>
        <f t="shared" si="176"/>
        <v>50.85</v>
      </c>
      <c r="Q2249" s="14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 s="19">
        <f t="shared" si="179"/>
        <v>2015</v>
      </c>
    </row>
    <row r="2250" spans="1:21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>
        <f t="shared" si="176"/>
        <v>58.63</v>
      </c>
      <c r="Q2250" s="14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 s="19">
        <f t="shared" si="179"/>
        <v>2016</v>
      </c>
    </row>
    <row r="2251" spans="1:21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>
        <f t="shared" si="176"/>
        <v>32.82</v>
      </c>
      <c r="Q2251" s="14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 s="19">
        <f t="shared" si="179"/>
        <v>2013</v>
      </c>
    </row>
    <row r="2252" spans="1:21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>
        <f t="shared" si="176"/>
        <v>426.93</v>
      </c>
      <c r="Q2252" s="14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 s="19">
        <f t="shared" si="179"/>
        <v>2016</v>
      </c>
    </row>
    <row r="2253" spans="1:21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>
        <f t="shared" si="176"/>
        <v>23.81</v>
      </c>
      <c r="Q2253" s="14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 s="19">
        <f t="shared" si="179"/>
        <v>2014</v>
      </c>
    </row>
    <row r="2254" spans="1:21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>
        <f t="shared" si="176"/>
        <v>98.41</v>
      </c>
      <c r="Q2254" s="14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 s="19">
        <f t="shared" si="179"/>
        <v>2016</v>
      </c>
    </row>
    <row r="2255" spans="1:21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>
        <f t="shared" si="176"/>
        <v>107.32</v>
      </c>
      <c r="Q2255" s="14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 s="19">
        <f t="shared" si="179"/>
        <v>2015</v>
      </c>
    </row>
    <row r="2256" spans="1:21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>
        <f t="shared" si="176"/>
        <v>11.67</v>
      </c>
      <c r="Q2256" s="14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 s="19">
        <f t="shared" si="179"/>
        <v>2017</v>
      </c>
    </row>
    <row r="2257" spans="1:21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>
        <f t="shared" si="176"/>
        <v>41.78</v>
      </c>
      <c r="Q2257" s="14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 s="19">
        <f t="shared" si="179"/>
        <v>2016</v>
      </c>
    </row>
    <row r="2258" spans="1:21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>
        <f t="shared" si="176"/>
        <v>21.38</v>
      </c>
      <c r="Q2258" s="14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 s="19">
        <f t="shared" si="179"/>
        <v>2016</v>
      </c>
    </row>
    <row r="2259" spans="1:21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>
        <f t="shared" si="176"/>
        <v>94.1</v>
      </c>
      <c r="Q2259" s="14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 s="19">
        <f t="shared" si="179"/>
        <v>2016</v>
      </c>
    </row>
    <row r="2260" spans="1:21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>
        <f t="shared" si="176"/>
        <v>15.72</v>
      </c>
      <c r="Q2260" s="14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 s="19">
        <f t="shared" si="179"/>
        <v>2015</v>
      </c>
    </row>
    <row r="2261" spans="1:21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>
        <f t="shared" si="176"/>
        <v>90.64</v>
      </c>
      <c r="Q2261" s="14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 s="19">
        <f t="shared" si="179"/>
        <v>2016</v>
      </c>
    </row>
    <row r="2262" spans="1:21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>
        <f t="shared" si="176"/>
        <v>97.3</v>
      </c>
      <c r="Q2262" s="14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 s="19">
        <f t="shared" si="179"/>
        <v>2014</v>
      </c>
    </row>
    <row r="2263" spans="1:21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>
        <f t="shared" si="176"/>
        <v>37.119999999999997</v>
      </c>
      <c r="Q2263" s="14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 s="19">
        <f t="shared" si="179"/>
        <v>2017</v>
      </c>
    </row>
    <row r="2264" spans="1:21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>
        <f t="shared" si="176"/>
        <v>28.1</v>
      </c>
      <c r="Q2264" s="14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 s="19">
        <f t="shared" si="179"/>
        <v>2014</v>
      </c>
    </row>
    <row r="2265" spans="1:21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>
        <f t="shared" si="176"/>
        <v>144.43</v>
      </c>
      <c r="Q2265" s="14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 s="19">
        <f t="shared" si="179"/>
        <v>2015</v>
      </c>
    </row>
    <row r="2266" spans="1:21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>
        <f t="shared" si="176"/>
        <v>24.27</v>
      </c>
      <c r="Q2266" s="14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 s="19">
        <f t="shared" si="179"/>
        <v>2016</v>
      </c>
    </row>
    <row r="2267" spans="1:21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>
        <f t="shared" si="176"/>
        <v>35.119999999999997</v>
      </c>
      <c r="Q2267" s="14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 s="19">
        <f t="shared" si="179"/>
        <v>2016</v>
      </c>
    </row>
    <row r="2268" spans="1:21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>
        <f t="shared" si="176"/>
        <v>24.76</v>
      </c>
      <c r="Q2268" s="14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 s="19">
        <f t="shared" si="179"/>
        <v>2016</v>
      </c>
    </row>
    <row r="2269" spans="1:21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>
        <f t="shared" si="176"/>
        <v>188.38</v>
      </c>
      <c r="Q2269" s="14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 s="19">
        <f t="shared" si="179"/>
        <v>2014</v>
      </c>
    </row>
    <row r="2270" spans="1:21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>
        <f t="shared" si="176"/>
        <v>148.08000000000001</v>
      </c>
      <c r="Q2270" s="14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 s="19">
        <f t="shared" si="179"/>
        <v>2017</v>
      </c>
    </row>
    <row r="2271" spans="1:21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>
        <f t="shared" si="176"/>
        <v>49.93</v>
      </c>
      <c r="Q2271" s="14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 s="19">
        <f t="shared" si="179"/>
        <v>2017</v>
      </c>
    </row>
    <row r="2272" spans="1:21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>
        <f t="shared" si="176"/>
        <v>107.82</v>
      </c>
      <c r="Q2272" s="14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 s="19">
        <f t="shared" si="179"/>
        <v>2016</v>
      </c>
    </row>
    <row r="2273" spans="1:21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>
        <f t="shared" si="176"/>
        <v>42.63</v>
      </c>
      <c r="Q2273" s="14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 s="19">
        <f t="shared" si="179"/>
        <v>2016</v>
      </c>
    </row>
    <row r="2274" spans="1:21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>
        <f t="shared" si="176"/>
        <v>14.37</v>
      </c>
      <c r="Q2274" s="14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 s="19">
        <f t="shared" si="179"/>
        <v>2015</v>
      </c>
    </row>
    <row r="2275" spans="1:21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>
        <f t="shared" si="176"/>
        <v>37.479999999999997</v>
      </c>
      <c r="Q2275" s="14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 s="19">
        <f t="shared" si="179"/>
        <v>2017</v>
      </c>
    </row>
    <row r="2276" spans="1:21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>
        <f t="shared" si="176"/>
        <v>30.2</v>
      </c>
      <c r="Q2276" s="14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 s="19">
        <f t="shared" si="179"/>
        <v>2014</v>
      </c>
    </row>
    <row r="2277" spans="1:21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>
        <f t="shared" si="176"/>
        <v>33.549999999999997</v>
      </c>
      <c r="Q2277" s="14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 s="19">
        <f t="shared" si="179"/>
        <v>2014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>
        <f t="shared" si="176"/>
        <v>64.75</v>
      </c>
      <c r="Q2278" s="14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 s="19">
        <f t="shared" si="179"/>
        <v>2013</v>
      </c>
    </row>
    <row r="2279" spans="1:21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>
        <f t="shared" si="176"/>
        <v>57.93</v>
      </c>
      <c r="Q2279" s="14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 s="19">
        <f t="shared" si="179"/>
        <v>2012</v>
      </c>
    </row>
    <row r="2280" spans="1:21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>
        <f t="shared" si="176"/>
        <v>53.08</v>
      </c>
      <c r="Q2280" s="14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 s="19">
        <f t="shared" si="179"/>
        <v>2015</v>
      </c>
    </row>
    <row r="2281" spans="1:21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>
        <f t="shared" si="176"/>
        <v>48.06</v>
      </c>
      <c r="Q2281" s="14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 s="19">
        <f t="shared" si="179"/>
        <v>2015</v>
      </c>
    </row>
    <row r="2282" spans="1:21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>
        <f t="shared" si="176"/>
        <v>82.4</v>
      </c>
      <c r="Q2282" s="14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 s="19">
        <f t="shared" si="179"/>
        <v>2015</v>
      </c>
    </row>
    <row r="2283" spans="1:21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>
        <f t="shared" si="176"/>
        <v>50.45</v>
      </c>
      <c r="Q2283" s="14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 s="19">
        <f t="shared" si="179"/>
        <v>2011</v>
      </c>
    </row>
    <row r="2284" spans="1:21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>
        <f t="shared" si="176"/>
        <v>115.83</v>
      </c>
      <c r="Q2284" s="14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 s="19">
        <f t="shared" si="179"/>
        <v>2015</v>
      </c>
    </row>
    <row r="2285" spans="1:21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>
        <f t="shared" si="176"/>
        <v>63.03</v>
      </c>
      <c r="Q2285" s="14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 s="19">
        <f t="shared" si="179"/>
        <v>2012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>
        <f t="shared" si="176"/>
        <v>108.02</v>
      </c>
      <c r="Q2286" s="14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 s="19">
        <f t="shared" si="179"/>
        <v>2011</v>
      </c>
    </row>
    <row r="2287" spans="1:21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>
        <f t="shared" si="176"/>
        <v>46.09</v>
      </c>
      <c r="Q2287" s="14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 s="19">
        <f t="shared" si="179"/>
        <v>2012</v>
      </c>
    </row>
    <row r="2288" spans="1:21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>
        <f t="shared" si="176"/>
        <v>107.21</v>
      </c>
      <c r="Q2288" s="14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 s="19">
        <f t="shared" si="179"/>
        <v>2013</v>
      </c>
    </row>
    <row r="2289" spans="1:21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>
        <f t="shared" si="176"/>
        <v>50.93</v>
      </c>
      <c r="Q2289" s="14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 s="19">
        <f t="shared" si="179"/>
        <v>2014</v>
      </c>
    </row>
    <row r="2290" spans="1:21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>
        <f t="shared" si="176"/>
        <v>40.04</v>
      </c>
      <c r="Q2290" s="14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 s="19">
        <f t="shared" si="179"/>
        <v>2012</v>
      </c>
    </row>
    <row r="2291" spans="1:21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>
        <f t="shared" si="176"/>
        <v>64.44</v>
      </c>
      <c r="Q2291" s="14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 s="19">
        <f t="shared" si="179"/>
        <v>2013</v>
      </c>
    </row>
    <row r="2292" spans="1:21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>
        <f t="shared" si="176"/>
        <v>53.83</v>
      </c>
      <c r="Q2292" s="14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 s="19">
        <f t="shared" si="179"/>
        <v>2009</v>
      </c>
    </row>
    <row r="2293" spans="1:21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>
        <f t="shared" si="176"/>
        <v>100.47</v>
      </c>
      <c r="Q2293" s="14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 s="19">
        <f t="shared" si="179"/>
        <v>2012</v>
      </c>
    </row>
    <row r="2294" spans="1:21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>
        <f t="shared" si="176"/>
        <v>46.63</v>
      </c>
      <c r="Q2294" s="14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 s="19">
        <f t="shared" si="179"/>
        <v>2012</v>
      </c>
    </row>
    <row r="2295" spans="1:21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>
        <f t="shared" si="176"/>
        <v>34.07</v>
      </c>
      <c r="Q2295" s="14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 s="19">
        <f t="shared" si="179"/>
        <v>2012</v>
      </c>
    </row>
    <row r="2296" spans="1:21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>
        <f t="shared" si="176"/>
        <v>65.209999999999994</v>
      </c>
      <c r="Q2296" s="14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 s="19">
        <f t="shared" si="179"/>
        <v>2012</v>
      </c>
    </row>
    <row r="2297" spans="1:21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>
        <f t="shared" si="176"/>
        <v>44.21</v>
      </c>
      <c r="Q2297" s="14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 s="19">
        <f t="shared" si="179"/>
        <v>2012</v>
      </c>
    </row>
    <row r="2298" spans="1:21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>
        <f t="shared" si="176"/>
        <v>71.97</v>
      </c>
      <c r="Q2298" s="14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 s="19">
        <f t="shared" si="179"/>
        <v>2012</v>
      </c>
    </row>
    <row r="2299" spans="1:21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>
        <f t="shared" si="176"/>
        <v>52.95</v>
      </c>
      <c r="Q2299" s="14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 s="19">
        <f t="shared" si="179"/>
        <v>2012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>
        <f t="shared" si="176"/>
        <v>109.45</v>
      </c>
      <c r="Q2300" s="14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 s="19">
        <f t="shared" si="179"/>
        <v>2014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>
        <f t="shared" si="176"/>
        <v>75.040000000000006</v>
      </c>
      <c r="Q2301" s="14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 s="19">
        <f t="shared" si="179"/>
        <v>2011</v>
      </c>
    </row>
    <row r="2302" spans="1:21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>
        <f t="shared" si="176"/>
        <v>115.71</v>
      </c>
      <c r="Q2302" s="14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 s="19">
        <f t="shared" si="179"/>
        <v>2012</v>
      </c>
    </row>
    <row r="2303" spans="1:21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>
        <f t="shared" si="176"/>
        <v>31.66</v>
      </c>
      <c r="Q2303" s="14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 s="19">
        <f t="shared" si="179"/>
        <v>2013</v>
      </c>
    </row>
    <row r="2304" spans="1:21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>
        <f t="shared" si="176"/>
        <v>46.18</v>
      </c>
      <c r="Q2304" s="14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 s="19">
        <f t="shared" si="179"/>
        <v>2013</v>
      </c>
    </row>
    <row r="2305" spans="1:21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>
        <f t="shared" si="176"/>
        <v>68.48</v>
      </c>
      <c r="Q2305" s="14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 s="19">
        <f t="shared" si="179"/>
        <v>2011</v>
      </c>
    </row>
    <row r="2306" spans="1:21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80">ROUND(E2306/D2306*100,0)</f>
        <v>101</v>
      </c>
      <c r="P2306">
        <f t="shared" si="176"/>
        <v>53.47</v>
      </c>
      <c r="Q2306" s="14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 s="19">
        <f t="shared" si="179"/>
        <v>2010</v>
      </c>
    </row>
    <row r="2307" spans="1:21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80"/>
        <v>101</v>
      </c>
      <c r="P2307">
        <f t="shared" ref="P2307:P2370" si="181">IFERROR(ROUND(E2307/L2307,2),0)</f>
        <v>109.11</v>
      </c>
      <c r="Q2307" s="14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 s="19">
        <f t="shared" ref="U2307:U2370" si="184">YEAR(S2307)</f>
        <v>2014</v>
      </c>
    </row>
    <row r="2308" spans="1:21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>
        <f t="shared" si="181"/>
        <v>51.19</v>
      </c>
      <c r="Q2308" s="14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 s="19">
        <f t="shared" si="184"/>
        <v>2012</v>
      </c>
    </row>
    <row r="2309" spans="1:21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>
        <f t="shared" si="181"/>
        <v>27.94</v>
      </c>
      <c r="Q2309" s="14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 s="19">
        <f t="shared" si="184"/>
        <v>2012</v>
      </c>
    </row>
    <row r="2310" spans="1:21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>
        <f t="shared" si="181"/>
        <v>82.5</v>
      </c>
      <c r="Q2310" s="14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 s="19">
        <f t="shared" si="184"/>
        <v>2014</v>
      </c>
    </row>
    <row r="2311" spans="1:21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>
        <f t="shared" si="181"/>
        <v>59.82</v>
      </c>
      <c r="Q2311" s="14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 s="19">
        <f t="shared" si="184"/>
        <v>2013</v>
      </c>
    </row>
    <row r="2312" spans="1:21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>
        <f t="shared" si="181"/>
        <v>64.819999999999993</v>
      </c>
      <c r="Q2312" s="14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 s="19">
        <f t="shared" si="184"/>
        <v>2013</v>
      </c>
    </row>
    <row r="2313" spans="1:21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>
        <f t="shared" si="181"/>
        <v>90.1</v>
      </c>
      <c r="Q2313" s="14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 s="19">
        <f t="shared" si="184"/>
        <v>2014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>
        <f t="shared" si="181"/>
        <v>40.96</v>
      </c>
      <c r="Q2314" s="14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 s="19">
        <f t="shared" si="184"/>
        <v>2014</v>
      </c>
    </row>
    <row r="2315" spans="1:21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>
        <f t="shared" si="181"/>
        <v>56</v>
      </c>
      <c r="Q2315" s="14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 s="19">
        <f t="shared" si="184"/>
        <v>2012</v>
      </c>
    </row>
    <row r="2316" spans="1:21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>
        <f t="shared" si="181"/>
        <v>37.67</v>
      </c>
      <c r="Q2316" s="14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 s="19">
        <f t="shared" si="184"/>
        <v>2012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>
        <f t="shared" si="181"/>
        <v>40.08</v>
      </c>
      <c r="Q2317" s="14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 s="19">
        <f t="shared" si="184"/>
        <v>2012</v>
      </c>
    </row>
    <row r="2318" spans="1:21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>
        <f t="shared" si="181"/>
        <v>78.03</v>
      </c>
      <c r="Q2318" s="14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 s="19">
        <f t="shared" si="184"/>
        <v>2009</v>
      </c>
    </row>
    <row r="2319" spans="1:21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>
        <f t="shared" si="181"/>
        <v>18.91</v>
      </c>
      <c r="Q2319" s="14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 s="19">
        <f t="shared" si="184"/>
        <v>2010</v>
      </c>
    </row>
    <row r="2320" spans="1:21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>
        <f t="shared" si="181"/>
        <v>37.130000000000003</v>
      </c>
      <c r="Q2320" s="14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 s="19">
        <f t="shared" si="184"/>
        <v>2009</v>
      </c>
    </row>
    <row r="2321" spans="1:21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>
        <f t="shared" si="181"/>
        <v>41.96</v>
      </c>
      <c r="Q2321" s="14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 s="19">
        <f t="shared" si="184"/>
        <v>2013</v>
      </c>
    </row>
    <row r="2322" spans="1:21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>
        <f t="shared" si="181"/>
        <v>61.04</v>
      </c>
      <c r="Q2322" s="14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 s="19">
        <f t="shared" si="184"/>
        <v>2014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>
        <f t="shared" si="181"/>
        <v>64.53</v>
      </c>
      <c r="Q2323" s="14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 s="19">
        <f t="shared" si="184"/>
        <v>2017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>
        <f t="shared" si="181"/>
        <v>21.25</v>
      </c>
      <c r="Q2324" s="14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 s="19">
        <f t="shared" si="184"/>
        <v>2017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>
        <f t="shared" si="181"/>
        <v>30</v>
      </c>
      <c r="Q2325" s="14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 s="19">
        <f t="shared" si="184"/>
        <v>2017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>
        <f t="shared" si="181"/>
        <v>25.49</v>
      </c>
      <c r="Q2326" s="14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 s="19">
        <f t="shared" si="184"/>
        <v>2017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>
        <f t="shared" si="181"/>
        <v>11.43</v>
      </c>
      <c r="Q2327" s="14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 s="19">
        <f t="shared" si="184"/>
        <v>2017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>
        <f t="shared" si="181"/>
        <v>108</v>
      </c>
      <c r="Q2328" s="14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 s="19">
        <f t="shared" si="184"/>
        <v>2017</v>
      </c>
    </row>
    <row r="2329" spans="1:21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>
        <f t="shared" si="181"/>
        <v>54.88</v>
      </c>
      <c r="Q2329" s="14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 s="19">
        <f t="shared" si="184"/>
        <v>2014</v>
      </c>
    </row>
    <row r="2330" spans="1:21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>
        <f t="shared" si="181"/>
        <v>47.38</v>
      </c>
      <c r="Q2330" s="14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 s="19">
        <f t="shared" si="184"/>
        <v>2015</v>
      </c>
    </row>
    <row r="2331" spans="1:21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>
        <f t="shared" si="181"/>
        <v>211.84</v>
      </c>
      <c r="Q2331" s="14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 s="19">
        <f t="shared" si="184"/>
        <v>2014</v>
      </c>
    </row>
    <row r="2332" spans="1:21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>
        <f t="shared" si="181"/>
        <v>219.93</v>
      </c>
      <c r="Q2332" s="14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 s="19">
        <f t="shared" si="184"/>
        <v>2015</v>
      </c>
    </row>
    <row r="2333" spans="1:21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>
        <f t="shared" si="181"/>
        <v>40.799999999999997</v>
      </c>
      <c r="Q2333" s="14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 s="19">
        <f t="shared" si="184"/>
        <v>2014</v>
      </c>
    </row>
    <row r="2334" spans="1:21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>
        <f t="shared" si="181"/>
        <v>75.5</v>
      </c>
      <c r="Q2334" s="14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 s="19">
        <f t="shared" si="184"/>
        <v>2015</v>
      </c>
    </row>
    <row r="2335" spans="1:21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>
        <f t="shared" si="181"/>
        <v>13.54</v>
      </c>
      <c r="Q2335" s="14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 s="19">
        <f t="shared" si="184"/>
        <v>2014</v>
      </c>
    </row>
    <row r="2336" spans="1:21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>
        <f t="shared" si="181"/>
        <v>60.87</v>
      </c>
      <c r="Q2336" s="14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 s="19">
        <f t="shared" si="184"/>
        <v>2014</v>
      </c>
    </row>
    <row r="2337" spans="1:21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>
        <f t="shared" si="181"/>
        <v>115.69</v>
      </c>
      <c r="Q2337" s="14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 s="19">
        <f t="shared" si="184"/>
        <v>2014</v>
      </c>
    </row>
    <row r="2338" spans="1:21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>
        <f t="shared" si="181"/>
        <v>48.1</v>
      </c>
      <c r="Q2338" s="14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 s="19">
        <f t="shared" si="184"/>
        <v>2014</v>
      </c>
    </row>
    <row r="2339" spans="1:21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>
        <f t="shared" si="181"/>
        <v>74.180000000000007</v>
      </c>
      <c r="Q2339" s="14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 s="19">
        <f t="shared" si="184"/>
        <v>2014</v>
      </c>
    </row>
    <row r="2340" spans="1:21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>
        <f t="shared" si="181"/>
        <v>123.35</v>
      </c>
      <c r="Q2340" s="14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 s="19">
        <f t="shared" si="184"/>
        <v>2014</v>
      </c>
    </row>
    <row r="2341" spans="1:21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>
        <f t="shared" si="181"/>
        <v>66.62</v>
      </c>
      <c r="Q2341" s="14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 s="19">
        <f t="shared" si="184"/>
        <v>2016</v>
      </c>
    </row>
    <row r="2342" spans="1:21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>
        <f t="shared" si="181"/>
        <v>104.99</v>
      </c>
      <c r="Q2342" s="14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 s="19">
        <f t="shared" si="184"/>
        <v>2016</v>
      </c>
    </row>
    <row r="2343" spans="1:21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>
        <f t="shared" si="181"/>
        <v>0</v>
      </c>
      <c r="Q2343" s="14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 s="19">
        <f t="shared" si="184"/>
        <v>2015</v>
      </c>
    </row>
    <row r="2344" spans="1:21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>
        <f t="shared" si="181"/>
        <v>0</v>
      </c>
      <c r="Q2344" s="14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 s="19">
        <f t="shared" si="184"/>
        <v>2014</v>
      </c>
    </row>
    <row r="2345" spans="1:21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>
        <f t="shared" si="181"/>
        <v>300</v>
      </c>
      <c r="Q2345" s="14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 s="19">
        <f t="shared" si="184"/>
        <v>2015</v>
      </c>
    </row>
    <row r="2346" spans="1:21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>
        <f t="shared" si="181"/>
        <v>1</v>
      </c>
      <c r="Q2346" s="14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 s="19">
        <f t="shared" si="184"/>
        <v>2016</v>
      </c>
    </row>
    <row r="2347" spans="1:21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>
        <f t="shared" si="181"/>
        <v>0</v>
      </c>
      <c r="Q2347" s="14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 s="19">
        <f t="shared" si="184"/>
        <v>2015</v>
      </c>
    </row>
    <row r="2348" spans="1:21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>
        <f t="shared" si="181"/>
        <v>13</v>
      </c>
      <c r="Q2348" s="14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 s="19">
        <f t="shared" si="184"/>
        <v>2016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>
        <f t="shared" si="181"/>
        <v>15</v>
      </c>
      <c r="Q2349" s="14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 s="19">
        <f t="shared" si="184"/>
        <v>2016</v>
      </c>
    </row>
    <row r="2350" spans="1:21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>
        <f t="shared" si="181"/>
        <v>54</v>
      </c>
      <c r="Q2350" s="14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 s="19">
        <f t="shared" si="184"/>
        <v>2015</v>
      </c>
    </row>
    <row r="2351" spans="1:21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>
        <f t="shared" si="181"/>
        <v>0</v>
      </c>
      <c r="Q2351" s="14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 s="19">
        <f t="shared" si="184"/>
        <v>2015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>
        <f t="shared" si="181"/>
        <v>0</v>
      </c>
      <c r="Q2352" s="14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 s="19">
        <f t="shared" si="184"/>
        <v>2016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>
        <f t="shared" si="181"/>
        <v>15.43</v>
      </c>
      <c r="Q2353" s="14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 s="19">
        <f t="shared" si="184"/>
        <v>2015</v>
      </c>
    </row>
    <row r="2354" spans="1:21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>
        <f t="shared" si="181"/>
        <v>0</v>
      </c>
      <c r="Q2354" s="14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 s="19">
        <f t="shared" si="184"/>
        <v>2015</v>
      </c>
    </row>
    <row r="2355" spans="1:21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>
        <f t="shared" si="181"/>
        <v>0</v>
      </c>
      <c r="Q2355" s="14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 s="19">
        <f t="shared" si="184"/>
        <v>2015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>
        <f t="shared" si="181"/>
        <v>25</v>
      </c>
      <c r="Q2356" s="14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 s="19">
        <f t="shared" si="184"/>
        <v>2014</v>
      </c>
    </row>
    <row r="2357" spans="1:21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>
        <f t="shared" si="181"/>
        <v>27.5</v>
      </c>
      <c r="Q2357" s="14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 s="19">
        <f t="shared" si="184"/>
        <v>2015</v>
      </c>
    </row>
    <row r="2358" spans="1:21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>
        <f t="shared" si="181"/>
        <v>0</v>
      </c>
      <c r="Q2358" s="14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 s="19">
        <f t="shared" si="184"/>
        <v>2015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>
        <f t="shared" si="181"/>
        <v>0</v>
      </c>
      <c r="Q2359" s="14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 s="19">
        <f t="shared" si="184"/>
        <v>2015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>
        <f t="shared" si="181"/>
        <v>0</v>
      </c>
      <c r="Q2360" s="14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 s="19">
        <f t="shared" si="184"/>
        <v>2014</v>
      </c>
    </row>
    <row r="2361" spans="1:21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>
        <f t="shared" si="181"/>
        <v>367</v>
      </c>
      <c r="Q2361" s="14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 s="19">
        <f t="shared" si="184"/>
        <v>2015</v>
      </c>
    </row>
    <row r="2362" spans="1:21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>
        <f t="shared" si="181"/>
        <v>2</v>
      </c>
      <c r="Q2362" s="14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 s="19">
        <f t="shared" si="184"/>
        <v>2016</v>
      </c>
    </row>
    <row r="2363" spans="1:21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>
        <f t="shared" si="181"/>
        <v>0</v>
      </c>
      <c r="Q2363" s="14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 s="19">
        <f t="shared" si="184"/>
        <v>2016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>
        <f t="shared" si="181"/>
        <v>60</v>
      </c>
      <c r="Q2364" s="14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 s="19">
        <f t="shared" si="184"/>
        <v>2014</v>
      </c>
    </row>
    <row r="2365" spans="1:21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>
        <f t="shared" si="181"/>
        <v>0</v>
      </c>
      <c r="Q2365" s="14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 s="19">
        <f t="shared" si="184"/>
        <v>2015</v>
      </c>
    </row>
    <row r="2366" spans="1:21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>
        <f t="shared" si="181"/>
        <v>0</v>
      </c>
      <c r="Q2366" s="14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 s="19">
        <f t="shared" si="184"/>
        <v>2015</v>
      </c>
    </row>
    <row r="2367" spans="1:21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>
        <f t="shared" si="181"/>
        <v>0</v>
      </c>
      <c r="Q2367" s="14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 s="19">
        <f t="shared" si="184"/>
        <v>2015</v>
      </c>
    </row>
    <row r="2368" spans="1:21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>
        <f t="shared" si="181"/>
        <v>97.41</v>
      </c>
      <c r="Q2368" s="14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 s="19">
        <f t="shared" si="184"/>
        <v>2015</v>
      </c>
    </row>
    <row r="2369" spans="1:21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>
        <f t="shared" si="181"/>
        <v>47.86</v>
      </c>
      <c r="Q2369" s="14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 s="19">
        <f t="shared" si="184"/>
        <v>2016</v>
      </c>
    </row>
    <row r="2370" spans="1:21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85">ROUND(E2370/D2370*100,0)</f>
        <v>0</v>
      </c>
      <c r="P2370">
        <f t="shared" si="181"/>
        <v>50</v>
      </c>
      <c r="Q2370" s="14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 s="19">
        <f t="shared" si="184"/>
        <v>2015</v>
      </c>
    </row>
    <row r="2371" spans="1:21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85"/>
        <v>0</v>
      </c>
      <c r="P2371">
        <f t="shared" ref="P2371:P2434" si="186">IFERROR(ROUND(E2371/L2371,2),0)</f>
        <v>0</v>
      </c>
      <c r="Q2371" s="14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 s="19">
        <f t="shared" ref="U2371:U2434" si="189">YEAR(S2371)</f>
        <v>2016</v>
      </c>
    </row>
    <row r="2372" spans="1:21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>
        <f t="shared" si="186"/>
        <v>20.5</v>
      </c>
      <c r="Q2372" s="14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 s="19">
        <f t="shared" si="189"/>
        <v>2014</v>
      </c>
    </row>
    <row r="2373" spans="1:21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>
        <f t="shared" si="186"/>
        <v>0</v>
      </c>
      <c r="Q2373" s="14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 s="19">
        <f t="shared" si="189"/>
        <v>2015</v>
      </c>
    </row>
    <row r="2374" spans="1:21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>
        <f t="shared" si="186"/>
        <v>30</v>
      </c>
      <c r="Q2374" s="14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 s="19">
        <f t="shared" si="189"/>
        <v>2015</v>
      </c>
    </row>
    <row r="2375" spans="1:21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>
        <f t="shared" si="186"/>
        <v>50</v>
      </c>
      <c r="Q2375" s="14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 s="19">
        <f t="shared" si="189"/>
        <v>2015</v>
      </c>
    </row>
    <row r="2376" spans="1:21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>
        <f t="shared" si="186"/>
        <v>10</v>
      </c>
      <c r="Q2376" s="14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 s="19">
        <f t="shared" si="189"/>
        <v>2015</v>
      </c>
    </row>
    <row r="2377" spans="1:21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>
        <f t="shared" si="186"/>
        <v>0</v>
      </c>
      <c r="Q2377" s="14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 s="19">
        <f t="shared" si="189"/>
        <v>2016</v>
      </c>
    </row>
    <row r="2378" spans="1:21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>
        <f t="shared" si="186"/>
        <v>81.58</v>
      </c>
      <c r="Q2378" s="14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 s="19">
        <f t="shared" si="189"/>
        <v>2015</v>
      </c>
    </row>
    <row r="2379" spans="1:21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>
        <f t="shared" si="186"/>
        <v>0</v>
      </c>
      <c r="Q2379" s="14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 s="19">
        <f t="shared" si="189"/>
        <v>2016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>
        <f t="shared" si="186"/>
        <v>0</v>
      </c>
      <c r="Q2380" s="14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 s="19">
        <f t="shared" si="189"/>
        <v>2015</v>
      </c>
    </row>
    <row r="2381" spans="1:21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>
        <f t="shared" si="186"/>
        <v>0</v>
      </c>
      <c r="Q2381" s="14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 s="19">
        <f t="shared" si="189"/>
        <v>2015</v>
      </c>
    </row>
    <row r="2382" spans="1:21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>
        <f t="shared" si="186"/>
        <v>18.329999999999998</v>
      </c>
      <c r="Q2382" s="14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 s="19">
        <f t="shared" si="189"/>
        <v>2015</v>
      </c>
    </row>
    <row r="2383" spans="1:21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>
        <f t="shared" si="186"/>
        <v>224.43</v>
      </c>
      <c r="Q2383" s="14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 s="19">
        <f t="shared" si="189"/>
        <v>2015</v>
      </c>
    </row>
    <row r="2384" spans="1:21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>
        <f t="shared" si="186"/>
        <v>37.5</v>
      </c>
      <c r="Q2384" s="14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 s="19">
        <f t="shared" si="189"/>
        <v>2015</v>
      </c>
    </row>
    <row r="2385" spans="1:21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>
        <f t="shared" si="186"/>
        <v>145</v>
      </c>
      <c r="Q2385" s="14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 s="19">
        <f t="shared" si="189"/>
        <v>2015</v>
      </c>
    </row>
    <row r="2386" spans="1:21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>
        <f t="shared" si="186"/>
        <v>1</v>
      </c>
      <c r="Q2386" s="14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 s="19">
        <f t="shared" si="189"/>
        <v>2014</v>
      </c>
    </row>
    <row r="2387" spans="1:21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>
        <f t="shared" si="186"/>
        <v>112.57</v>
      </c>
      <c r="Q2387" s="14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 s="19">
        <f t="shared" si="189"/>
        <v>2015</v>
      </c>
    </row>
    <row r="2388" spans="1:21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>
        <f t="shared" si="186"/>
        <v>0</v>
      </c>
      <c r="Q2388" s="14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 s="19">
        <f t="shared" si="189"/>
        <v>2014</v>
      </c>
    </row>
    <row r="2389" spans="1:21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>
        <f t="shared" si="186"/>
        <v>342</v>
      </c>
      <c r="Q2389" s="14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 s="19">
        <f t="shared" si="189"/>
        <v>2016</v>
      </c>
    </row>
    <row r="2390" spans="1:21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>
        <f t="shared" si="186"/>
        <v>57.88</v>
      </c>
      <c r="Q2390" s="14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 s="19">
        <f t="shared" si="189"/>
        <v>2014</v>
      </c>
    </row>
    <row r="2391" spans="1:21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>
        <f t="shared" si="186"/>
        <v>30</v>
      </c>
      <c r="Q2391" s="14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 s="19">
        <f t="shared" si="189"/>
        <v>2015</v>
      </c>
    </row>
    <row r="2392" spans="1:21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>
        <f t="shared" si="186"/>
        <v>0</v>
      </c>
      <c r="Q2392" s="14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 s="19">
        <f t="shared" si="189"/>
        <v>2014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>
        <f t="shared" si="186"/>
        <v>25</v>
      </c>
      <c r="Q2393" s="14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 s="19">
        <f t="shared" si="189"/>
        <v>2015</v>
      </c>
    </row>
    <row r="2394" spans="1:21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>
        <f t="shared" si="186"/>
        <v>0</v>
      </c>
      <c r="Q2394" s="14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 s="19">
        <f t="shared" si="189"/>
        <v>2015</v>
      </c>
    </row>
    <row r="2395" spans="1:21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>
        <f t="shared" si="186"/>
        <v>50</v>
      </c>
      <c r="Q2395" s="14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 s="19">
        <f t="shared" si="189"/>
        <v>2015</v>
      </c>
    </row>
    <row r="2396" spans="1:21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>
        <f t="shared" si="186"/>
        <v>1.5</v>
      </c>
      <c r="Q2396" s="14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 s="19">
        <f t="shared" si="189"/>
        <v>2015</v>
      </c>
    </row>
    <row r="2397" spans="1:21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>
        <f t="shared" si="186"/>
        <v>0</v>
      </c>
      <c r="Q2397" s="14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 s="19">
        <f t="shared" si="189"/>
        <v>2016</v>
      </c>
    </row>
    <row r="2398" spans="1:21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>
        <f t="shared" si="186"/>
        <v>10</v>
      </c>
      <c r="Q2398" s="14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 s="19">
        <f t="shared" si="189"/>
        <v>2015</v>
      </c>
    </row>
    <row r="2399" spans="1:21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>
        <f t="shared" si="186"/>
        <v>0</v>
      </c>
      <c r="Q2399" s="14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 s="19">
        <f t="shared" si="189"/>
        <v>2014</v>
      </c>
    </row>
    <row r="2400" spans="1:21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>
        <f t="shared" si="186"/>
        <v>0</v>
      </c>
      <c r="Q2400" s="14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 s="19">
        <f t="shared" si="189"/>
        <v>2015</v>
      </c>
    </row>
    <row r="2401" spans="1:21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>
        <f t="shared" si="186"/>
        <v>0</v>
      </c>
      <c r="Q2401" s="14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 s="19">
        <f t="shared" si="189"/>
        <v>2014</v>
      </c>
    </row>
    <row r="2402" spans="1:21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>
        <f t="shared" si="186"/>
        <v>0</v>
      </c>
      <c r="Q2402" s="14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 s="19">
        <f t="shared" si="189"/>
        <v>2016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>
        <f t="shared" si="186"/>
        <v>22.33</v>
      </c>
      <c r="Q2403" s="14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 s="19">
        <f t="shared" si="189"/>
        <v>2016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>
        <f t="shared" si="186"/>
        <v>52</v>
      </c>
      <c r="Q2404" s="14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 s="19">
        <f t="shared" si="189"/>
        <v>2015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>
        <f t="shared" si="186"/>
        <v>16.829999999999998</v>
      </c>
      <c r="Q2405" s="14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 s="19">
        <f t="shared" si="189"/>
        <v>2016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>
        <f t="shared" si="186"/>
        <v>0</v>
      </c>
      <c r="Q2406" s="14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 s="19">
        <f t="shared" si="189"/>
        <v>2015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>
        <f t="shared" si="186"/>
        <v>56.3</v>
      </c>
      <c r="Q2407" s="14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 s="19">
        <f t="shared" si="189"/>
        <v>2016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>
        <f t="shared" si="186"/>
        <v>84.06</v>
      </c>
      <c r="Q2408" s="14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 s="19">
        <f t="shared" si="189"/>
        <v>2014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>
        <f t="shared" si="186"/>
        <v>168.39</v>
      </c>
      <c r="Q2409" s="14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 s="19">
        <f t="shared" si="189"/>
        <v>2015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>
        <f t="shared" si="186"/>
        <v>15</v>
      </c>
      <c r="Q2410" s="14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 s="19">
        <f t="shared" si="189"/>
        <v>2014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>
        <f t="shared" si="186"/>
        <v>76.67</v>
      </c>
      <c r="Q2411" s="14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 s="19">
        <f t="shared" si="189"/>
        <v>2015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>
        <f t="shared" si="186"/>
        <v>0</v>
      </c>
      <c r="Q2412" s="14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 s="19">
        <f t="shared" si="189"/>
        <v>2015</v>
      </c>
    </row>
    <row r="2413" spans="1:21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>
        <f t="shared" si="186"/>
        <v>50.33</v>
      </c>
      <c r="Q2413" s="14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 s="19">
        <f t="shared" si="189"/>
        <v>2015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>
        <f t="shared" si="186"/>
        <v>0</v>
      </c>
      <c r="Q2414" s="14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 s="19">
        <f t="shared" si="189"/>
        <v>2016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>
        <f t="shared" si="186"/>
        <v>8.33</v>
      </c>
      <c r="Q2415" s="14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 s="19">
        <f t="shared" si="189"/>
        <v>2014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>
        <f t="shared" si="186"/>
        <v>35.380000000000003</v>
      </c>
      <c r="Q2416" s="14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 s="19">
        <f t="shared" si="189"/>
        <v>2015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>
        <f t="shared" si="186"/>
        <v>55.83</v>
      </c>
      <c r="Q2417" s="14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 s="19">
        <f t="shared" si="189"/>
        <v>2016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>
        <f t="shared" si="186"/>
        <v>5</v>
      </c>
      <c r="Q2418" s="14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 s="19">
        <f t="shared" si="189"/>
        <v>2015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>
        <f t="shared" si="186"/>
        <v>0</v>
      </c>
      <c r="Q2419" s="14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 s="19">
        <f t="shared" si="189"/>
        <v>2014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>
        <f t="shared" si="186"/>
        <v>1</v>
      </c>
      <c r="Q2420" s="14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 s="19">
        <f t="shared" si="189"/>
        <v>2015</v>
      </c>
    </row>
    <row r="2421" spans="1:21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>
        <f t="shared" si="186"/>
        <v>0</v>
      </c>
      <c r="Q2421" s="14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 s="19">
        <f t="shared" si="189"/>
        <v>2014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>
        <f t="shared" si="186"/>
        <v>69.47</v>
      </c>
      <c r="Q2422" s="14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 s="19">
        <f t="shared" si="189"/>
        <v>2014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>
        <f t="shared" si="186"/>
        <v>1</v>
      </c>
      <c r="Q2423" s="14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 s="19">
        <f t="shared" si="189"/>
        <v>2015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>
        <f t="shared" si="186"/>
        <v>1</v>
      </c>
      <c r="Q2424" s="14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 s="19">
        <f t="shared" si="189"/>
        <v>2015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>
        <f t="shared" si="186"/>
        <v>8</v>
      </c>
      <c r="Q2425" s="14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 s="19">
        <f t="shared" si="189"/>
        <v>2014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>
        <f t="shared" si="186"/>
        <v>34.44</v>
      </c>
      <c r="Q2426" s="14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 s="19">
        <f t="shared" si="189"/>
        <v>2014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>
        <f t="shared" si="186"/>
        <v>1</v>
      </c>
      <c r="Q2427" s="14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 s="19">
        <f t="shared" si="189"/>
        <v>2016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>
        <f t="shared" si="186"/>
        <v>0</v>
      </c>
      <c r="Q2428" s="14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 s="19">
        <f t="shared" si="189"/>
        <v>2015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>
        <f t="shared" si="186"/>
        <v>1</v>
      </c>
      <c r="Q2429" s="14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 s="19">
        <f t="shared" si="189"/>
        <v>2016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>
        <f t="shared" si="186"/>
        <v>1</v>
      </c>
      <c r="Q2430" s="14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 s="19">
        <f t="shared" si="189"/>
        <v>2015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>
        <f t="shared" si="186"/>
        <v>501.25</v>
      </c>
      <c r="Q2431" s="14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 s="19">
        <f t="shared" si="189"/>
        <v>2016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>
        <f t="shared" si="186"/>
        <v>10.5</v>
      </c>
      <c r="Q2432" s="14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 s="19">
        <f t="shared" si="189"/>
        <v>2016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>
        <f t="shared" si="186"/>
        <v>1</v>
      </c>
      <c r="Q2433" s="14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 s="19">
        <f t="shared" si="189"/>
        <v>2016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90">ROUND(E2434/D2434*100,0)</f>
        <v>0</v>
      </c>
      <c r="P2434">
        <f t="shared" si="186"/>
        <v>1</v>
      </c>
      <c r="Q2434" s="14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 s="19">
        <f t="shared" si="189"/>
        <v>2015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0"/>
        <v>0</v>
      </c>
      <c r="P2435">
        <f t="shared" ref="P2435:P2498" si="191">IFERROR(ROUND(E2435/L2435,2),0)</f>
        <v>0</v>
      </c>
      <c r="Q2435" s="14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 s="19">
        <f t="shared" ref="U2435:U2498" si="194">YEAR(S2435)</f>
        <v>2016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>
        <f t="shared" si="191"/>
        <v>13</v>
      </c>
      <c r="Q2436" s="14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 s="19">
        <f t="shared" si="194"/>
        <v>2015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>
        <f t="shared" si="191"/>
        <v>306</v>
      </c>
      <c r="Q2437" s="14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 s="19">
        <f t="shared" si="194"/>
        <v>2015</v>
      </c>
    </row>
    <row r="2438" spans="1:21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>
        <f t="shared" si="191"/>
        <v>22.5</v>
      </c>
      <c r="Q2438" s="14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 s="19">
        <f t="shared" si="194"/>
        <v>2015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>
        <f t="shared" si="191"/>
        <v>0</v>
      </c>
      <c r="Q2439" s="14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 s="19">
        <f t="shared" si="194"/>
        <v>2015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>
        <f t="shared" si="191"/>
        <v>50</v>
      </c>
      <c r="Q2440" s="14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 s="19">
        <f t="shared" si="194"/>
        <v>2015</v>
      </c>
    </row>
    <row r="2441" spans="1:21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>
        <f t="shared" si="191"/>
        <v>0</v>
      </c>
      <c r="Q2441" s="14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 s="19">
        <f t="shared" si="194"/>
        <v>2015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>
        <f t="shared" si="191"/>
        <v>5</v>
      </c>
      <c r="Q2442" s="14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 s="19">
        <f t="shared" si="194"/>
        <v>2016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>
        <f t="shared" si="191"/>
        <v>74.23</v>
      </c>
      <c r="Q2443" s="14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 s="19">
        <f t="shared" si="194"/>
        <v>2015</v>
      </c>
    </row>
    <row r="2444" spans="1:21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>
        <f t="shared" si="191"/>
        <v>81.25</v>
      </c>
      <c r="Q2444" s="14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 s="19">
        <f t="shared" si="194"/>
        <v>2015</v>
      </c>
    </row>
    <row r="2445" spans="1:21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>
        <f t="shared" si="191"/>
        <v>130.22999999999999</v>
      </c>
      <c r="Q2445" s="14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 s="19">
        <f t="shared" si="194"/>
        <v>2014</v>
      </c>
    </row>
    <row r="2446" spans="1:21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>
        <f t="shared" si="191"/>
        <v>53.41</v>
      </c>
      <c r="Q2446" s="14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 s="19">
        <f t="shared" si="194"/>
        <v>2016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>
        <f t="shared" si="191"/>
        <v>75.13</v>
      </c>
      <c r="Q2447" s="14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 s="19">
        <f t="shared" si="194"/>
        <v>2015</v>
      </c>
    </row>
    <row r="2448" spans="1:21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>
        <f t="shared" si="191"/>
        <v>75.67</v>
      </c>
      <c r="Q2448" s="14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 s="19">
        <f t="shared" si="194"/>
        <v>2016</v>
      </c>
    </row>
    <row r="2449" spans="1:21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>
        <f t="shared" si="191"/>
        <v>31.69</v>
      </c>
      <c r="Q2449" s="14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 s="19">
        <f t="shared" si="194"/>
        <v>2016</v>
      </c>
    </row>
    <row r="2450" spans="1:21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>
        <f t="shared" si="191"/>
        <v>47.78</v>
      </c>
      <c r="Q2450" s="14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 s="19">
        <f t="shared" si="194"/>
        <v>2016</v>
      </c>
    </row>
    <row r="2451" spans="1:21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>
        <f t="shared" si="191"/>
        <v>90</v>
      </c>
      <c r="Q2451" s="14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 s="19">
        <f t="shared" si="194"/>
        <v>2014</v>
      </c>
    </row>
    <row r="2452" spans="1:21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>
        <f t="shared" si="191"/>
        <v>149.31</v>
      </c>
      <c r="Q2452" s="14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 s="19">
        <f t="shared" si="194"/>
        <v>2014</v>
      </c>
    </row>
    <row r="2453" spans="1:21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>
        <f t="shared" si="191"/>
        <v>62.07</v>
      </c>
      <c r="Q2453" s="14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 s="19">
        <f t="shared" si="194"/>
        <v>2017</v>
      </c>
    </row>
    <row r="2454" spans="1:21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>
        <f t="shared" si="191"/>
        <v>53.4</v>
      </c>
      <c r="Q2454" s="14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 s="19">
        <f t="shared" si="194"/>
        <v>2015</v>
      </c>
    </row>
    <row r="2455" spans="1:21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>
        <f t="shared" si="191"/>
        <v>69.27</v>
      </c>
      <c r="Q2455" s="14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 s="19">
        <f t="shared" si="194"/>
        <v>2017</v>
      </c>
    </row>
    <row r="2456" spans="1:21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>
        <f t="shared" si="191"/>
        <v>271.51</v>
      </c>
      <c r="Q2456" s="14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 s="19">
        <f t="shared" si="194"/>
        <v>2017</v>
      </c>
    </row>
    <row r="2457" spans="1:21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>
        <f t="shared" si="191"/>
        <v>34.130000000000003</v>
      </c>
      <c r="Q2457" s="14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 s="19">
        <f t="shared" si="194"/>
        <v>2016</v>
      </c>
    </row>
    <row r="2458" spans="1:21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>
        <f t="shared" si="191"/>
        <v>40.49</v>
      </c>
      <c r="Q2458" s="14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 s="19">
        <f t="shared" si="194"/>
        <v>2017</v>
      </c>
    </row>
    <row r="2459" spans="1:21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>
        <f t="shared" si="191"/>
        <v>189.76</v>
      </c>
      <c r="Q2459" s="14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 s="19">
        <f t="shared" si="194"/>
        <v>2016</v>
      </c>
    </row>
    <row r="2460" spans="1:21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>
        <f t="shared" si="191"/>
        <v>68.86</v>
      </c>
      <c r="Q2460" s="14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 s="19">
        <f t="shared" si="194"/>
        <v>2016</v>
      </c>
    </row>
    <row r="2461" spans="1:21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>
        <f t="shared" si="191"/>
        <v>108.78</v>
      </c>
      <c r="Q2461" s="14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 s="19">
        <f t="shared" si="194"/>
        <v>2016</v>
      </c>
    </row>
    <row r="2462" spans="1:21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>
        <f t="shared" si="191"/>
        <v>125.99</v>
      </c>
      <c r="Q2462" s="14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 s="19">
        <f t="shared" si="194"/>
        <v>2016</v>
      </c>
    </row>
    <row r="2463" spans="1:21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>
        <f t="shared" si="191"/>
        <v>90.52</v>
      </c>
      <c r="Q2463" s="14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 s="19">
        <f t="shared" si="194"/>
        <v>2011</v>
      </c>
    </row>
    <row r="2464" spans="1:21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>
        <f t="shared" si="191"/>
        <v>28.88</v>
      </c>
      <c r="Q2464" s="14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 s="19">
        <f t="shared" si="194"/>
        <v>2012</v>
      </c>
    </row>
    <row r="2465" spans="1:2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>
        <f t="shared" si="191"/>
        <v>31</v>
      </c>
      <c r="Q2465" s="14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 s="19">
        <f t="shared" si="194"/>
        <v>2013</v>
      </c>
    </row>
    <row r="2466" spans="1:21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>
        <f t="shared" si="191"/>
        <v>51.67</v>
      </c>
      <c r="Q2466" s="14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 s="19">
        <f t="shared" si="194"/>
        <v>2015</v>
      </c>
    </row>
    <row r="2467" spans="1:21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>
        <f t="shared" si="191"/>
        <v>26.27</v>
      </c>
      <c r="Q2467" s="14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 s="19">
        <f t="shared" si="194"/>
        <v>2012</v>
      </c>
    </row>
    <row r="2468" spans="1:21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>
        <f t="shared" si="191"/>
        <v>48.08</v>
      </c>
      <c r="Q2468" s="14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 s="19">
        <f t="shared" si="194"/>
        <v>2013</v>
      </c>
    </row>
    <row r="2469" spans="1:21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>
        <f t="shared" si="191"/>
        <v>27.56</v>
      </c>
      <c r="Q2469" s="14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 s="19">
        <f t="shared" si="194"/>
        <v>2012</v>
      </c>
    </row>
    <row r="2470" spans="1:21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>
        <f t="shared" si="191"/>
        <v>36.97</v>
      </c>
      <c r="Q2470" s="14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 s="19">
        <f t="shared" si="194"/>
        <v>2012</v>
      </c>
    </row>
    <row r="2471" spans="1:21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>
        <f t="shared" si="191"/>
        <v>29.02</v>
      </c>
      <c r="Q2471" s="14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 s="19">
        <f t="shared" si="194"/>
        <v>2011</v>
      </c>
    </row>
    <row r="2472" spans="1:21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>
        <f t="shared" si="191"/>
        <v>28.66</v>
      </c>
      <c r="Q2472" s="14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 s="19">
        <f t="shared" si="194"/>
        <v>2012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>
        <f t="shared" si="191"/>
        <v>37.65</v>
      </c>
      <c r="Q2473" s="14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 s="19">
        <f t="shared" si="194"/>
        <v>2011</v>
      </c>
    </row>
    <row r="2474" spans="1:21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>
        <f t="shared" si="191"/>
        <v>97.9</v>
      </c>
      <c r="Q2474" s="14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 s="19">
        <f t="shared" si="194"/>
        <v>2010</v>
      </c>
    </row>
    <row r="2475" spans="1:21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>
        <f t="shared" si="191"/>
        <v>42.55</v>
      </c>
      <c r="Q2475" s="14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 s="19">
        <f t="shared" si="194"/>
        <v>2012</v>
      </c>
    </row>
    <row r="2476" spans="1:21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>
        <f t="shared" si="191"/>
        <v>131.58000000000001</v>
      </c>
      <c r="Q2476" s="14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 s="19">
        <f t="shared" si="194"/>
        <v>2010</v>
      </c>
    </row>
    <row r="2477" spans="1:21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>
        <f t="shared" si="191"/>
        <v>32.32</v>
      </c>
      <c r="Q2477" s="14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 s="19">
        <f t="shared" si="194"/>
        <v>2010</v>
      </c>
    </row>
    <row r="2478" spans="1:21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>
        <f t="shared" si="191"/>
        <v>61.1</v>
      </c>
      <c r="Q2478" s="14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 s="19">
        <f t="shared" si="194"/>
        <v>2014</v>
      </c>
    </row>
    <row r="2479" spans="1:21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>
        <f t="shared" si="191"/>
        <v>31.34</v>
      </c>
      <c r="Q2479" s="14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 s="19">
        <f t="shared" si="194"/>
        <v>2012</v>
      </c>
    </row>
    <row r="2480" spans="1:21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>
        <f t="shared" si="191"/>
        <v>129.11000000000001</v>
      </c>
      <c r="Q2480" s="14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 s="19">
        <f t="shared" si="194"/>
        <v>2012</v>
      </c>
    </row>
    <row r="2481" spans="1:21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>
        <f t="shared" si="191"/>
        <v>25.02</v>
      </c>
      <c r="Q2481" s="14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 s="19">
        <f t="shared" si="194"/>
        <v>2012</v>
      </c>
    </row>
    <row r="2482" spans="1:21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>
        <f t="shared" si="191"/>
        <v>250</v>
      </c>
      <c r="Q2482" s="14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 s="19">
        <f t="shared" si="194"/>
        <v>2015</v>
      </c>
    </row>
    <row r="2483" spans="1:21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>
        <f t="shared" si="191"/>
        <v>47.54</v>
      </c>
      <c r="Q2483" s="14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 s="19">
        <f t="shared" si="194"/>
        <v>2012</v>
      </c>
    </row>
    <row r="2484" spans="1:21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>
        <f t="shared" si="191"/>
        <v>40.04</v>
      </c>
      <c r="Q2484" s="14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 s="19">
        <f t="shared" si="194"/>
        <v>2011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>
        <f t="shared" si="191"/>
        <v>65.84</v>
      </c>
      <c r="Q2485" s="14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 s="19">
        <f t="shared" si="194"/>
        <v>2012</v>
      </c>
    </row>
    <row r="2486" spans="1:21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>
        <f t="shared" si="191"/>
        <v>46.4</v>
      </c>
      <c r="Q2486" s="14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 s="19">
        <f t="shared" si="194"/>
        <v>2011</v>
      </c>
    </row>
    <row r="2487" spans="1:21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>
        <f t="shared" si="191"/>
        <v>50.37</v>
      </c>
      <c r="Q2487" s="14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 s="19">
        <f t="shared" si="194"/>
        <v>2011</v>
      </c>
    </row>
    <row r="2488" spans="1:21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>
        <f t="shared" si="191"/>
        <v>26.57</v>
      </c>
      <c r="Q2488" s="14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 s="19">
        <f t="shared" si="194"/>
        <v>2012</v>
      </c>
    </row>
    <row r="2489" spans="1:21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>
        <f t="shared" si="191"/>
        <v>39.49</v>
      </c>
      <c r="Q2489" s="14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 s="19">
        <f t="shared" si="194"/>
        <v>2012</v>
      </c>
    </row>
    <row r="2490" spans="1:21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>
        <f t="shared" si="191"/>
        <v>49.25</v>
      </c>
      <c r="Q2490" s="14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 s="19">
        <f t="shared" si="194"/>
        <v>2011</v>
      </c>
    </row>
    <row r="2491" spans="1:21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>
        <f t="shared" si="191"/>
        <v>62.38</v>
      </c>
      <c r="Q2491" s="14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 s="19">
        <f t="shared" si="194"/>
        <v>2013</v>
      </c>
    </row>
    <row r="2492" spans="1:21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>
        <f t="shared" si="191"/>
        <v>37.94</v>
      </c>
      <c r="Q2492" s="14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 s="19">
        <f t="shared" si="194"/>
        <v>2012</v>
      </c>
    </row>
    <row r="2493" spans="1:21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>
        <f t="shared" si="191"/>
        <v>51.6</v>
      </c>
      <c r="Q2493" s="14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 s="19">
        <f t="shared" si="194"/>
        <v>2010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>
        <f t="shared" si="191"/>
        <v>27.78</v>
      </c>
      <c r="Q2494" s="14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 s="19">
        <f t="shared" si="194"/>
        <v>2012</v>
      </c>
    </row>
    <row r="2495" spans="1:21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>
        <f t="shared" si="191"/>
        <v>99.38</v>
      </c>
      <c r="Q2495" s="14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 s="19">
        <f t="shared" si="194"/>
        <v>2013</v>
      </c>
    </row>
    <row r="2496" spans="1:21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>
        <f t="shared" si="191"/>
        <v>38.85</v>
      </c>
      <c r="Q2496" s="14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 s="19">
        <f t="shared" si="194"/>
        <v>2012</v>
      </c>
    </row>
    <row r="2497" spans="1:21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>
        <f t="shared" si="191"/>
        <v>45.55</v>
      </c>
      <c r="Q2497" s="14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 s="19">
        <f t="shared" si="194"/>
        <v>2012</v>
      </c>
    </row>
    <row r="2498" spans="1:21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95">ROUND(E2498/D2498*100,0)</f>
        <v>100</v>
      </c>
      <c r="P2498">
        <f t="shared" si="191"/>
        <v>600</v>
      </c>
      <c r="Q2498" s="14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 s="19">
        <f t="shared" si="194"/>
        <v>2013</v>
      </c>
    </row>
    <row r="2499" spans="1:21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95"/>
        <v>113</v>
      </c>
      <c r="P2499">
        <f t="shared" ref="P2499:P2562" si="196">IFERROR(ROUND(E2499/L2499,2),0)</f>
        <v>80.55</v>
      </c>
      <c r="Q2499" s="14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 s="19">
        <f t="shared" ref="U2499:U2562" si="199">YEAR(S2499)</f>
        <v>2011</v>
      </c>
    </row>
    <row r="2500" spans="1:21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>
        <f t="shared" si="196"/>
        <v>52.8</v>
      </c>
      <c r="Q2500" s="14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 s="19">
        <f t="shared" si="199"/>
        <v>2015</v>
      </c>
    </row>
    <row r="2501" spans="1:21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>
        <f t="shared" si="196"/>
        <v>47.68</v>
      </c>
      <c r="Q2501" s="14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 s="19">
        <f t="shared" si="199"/>
        <v>2012</v>
      </c>
    </row>
    <row r="2502" spans="1:21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>
        <f t="shared" si="196"/>
        <v>23.45</v>
      </c>
      <c r="Q2502" s="14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 s="19">
        <f t="shared" si="199"/>
        <v>2012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>
        <f t="shared" si="196"/>
        <v>40.14</v>
      </c>
      <c r="Q2503" s="14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 s="19">
        <f t="shared" si="199"/>
        <v>2015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>
        <f t="shared" si="196"/>
        <v>17.2</v>
      </c>
      <c r="Q2504" s="14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 s="19">
        <f t="shared" si="199"/>
        <v>2014</v>
      </c>
    </row>
    <row r="2505" spans="1:21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>
        <f t="shared" si="196"/>
        <v>0</v>
      </c>
      <c r="Q2505" s="14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 s="19">
        <f t="shared" si="199"/>
        <v>2016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>
        <f t="shared" si="196"/>
        <v>0</v>
      </c>
      <c r="Q2506" s="14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 s="19">
        <f t="shared" si="199"/>
        <v>2014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>
        <f t="shared" si="196"/>
        <v>0</v>
      </c>
      <c r="Q2507" s="14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 s="19">
        <f t="shared" si="199"/>
        <v>2015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>
        <f t="shared" si="196"/>
        <v>15</v>
      </c>
      <c r="Q2508" s="14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 s="19">
        <f t="shared" si="199"/>
        <v>2015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>
        <f t="shared" si="196"/>
        <v>0</v>
      </c>
      <c r="Q2509" s="14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 s="19">
        <f t="shared" si="199"/>
        <v>2015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>
        <f t="shared" si="196"/>
        <v>0</v>
      </c>
      <c r="Q2510" s="14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 s="19">
        <f t="shared" si="199"/>
        <v>2014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>
        <f t="shared" si="196"/>
        <v>35.71</v>
      </c>
      <c r="Q2511" s="14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 s="19">
        <f t="shared" si="199"/>
        <v>2015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>
        <f t="shared" si="196"/>
        <v>37.5</v>
      </c>
      <c r="Q2512" s="14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 s="19">
        <f t="shared" si="199"/>
        <v>2015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>
        <f t="shared" si="196"/>
        <v>0</v>
      </c>
      <c r="Q2513" s="14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 s="19">
        <f t="shared" si="199"/>
        <v>2016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>
        <f t="shared" si="196"/>
        <v>0</v>
      </c>
      <c r="Q2514" s="14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 s="19">
        <f t="shared" si="199"/>
        <v>2014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>
        <f t="shared" si="196"/>
        <v>0</v>
      </c>
      <c r="Q2515" s="14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 s="19">
        <f t="shared" si="199"/>
        <v>2016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>
        <f t="shared" si="196"/>
        <v>52.5</v>
      </c>
      <c r="Q2516" s="14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 s="19">
        <f t="shared" si="199"/>
        <v>2014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>
        <f t="shared" si="196"/>
        <v>77.5</v>
      </c>
      <c r="Q2517" s="14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 s="19">
        <f t="shared" si="199"/>
        <v>2015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>
        <f t="shared" si="196"/>
        <v>0</v>
      </c>
      <c r="Q2518" s="14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 s="19">
        <f t="shared" si="199"/>
        <v>2014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>
        <f t="shared" si="196"/>
        <v>53.55</v>
      </c>
      <c r="Q2519" s="14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 s="19">
        <f t="shared" si="199"/>
        <v>2015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>
        <f t="shared" si="196"/>
        <v>0</v>
      </c>
      <c r="Q2520" s="14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 s="19">
        <f t="shared" si="199"/>
        <v>2014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>
        <f t="shared" si="196"/>
        <v>16.25</v>
      </c>
      <c r="Q2521" s="14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 s="19">
        <f t="shared" si="199"/>
        <v>2014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>
        <f t="shared" si="196"/>
        <v>0</v>
      </c>
      <c r="Q2522" s="14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 s="19">
        <f t="shared" si="199"/>
        <v>2016</v>
      </c>
    </row>
    <row r="2523" spans="1:21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>
        <f t="shared" si="196"/>
        <v>103.68</v>
      </c>
      <c r="Q2523" s="14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 s="19">
        <f t="shared" si="199"/>
        <v>2015</v>
      </c>
    </row>
    <row r="2524" spans="1:21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>
        <f t="shared" si="196"/>
        <v>185.19</v>
      </c>
      <c r="Q2524" s="14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 s="19">
        <f t="shared" si="199"/>
        <v>2016</v>
      </c>
    </row>
    <row r="2525" spans="1:21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>
        <f t="shared" si="196"/>
        <v>54.15</v>
      </c>
      <c r="Q2525" s="14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 s="19">
        <f t="shared" si="199"/>
        <v>2014</v>
      </c>
    </row>
    <row r="2526" spans="1:21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>
        <f t="shared" si="196"/>
        <v>177.21</v>
      </c>
      <c r="Q2526" s="14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 s="19">
        <f t="shared" si="199"/>
        <v>2014</v>
      </c>
    </row>
    <row r="2527" spans="1:21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>
        <f t="shared" si="196"/>
        <v>100.33</v>
      </c>
      <c r="Q2527" s="14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 s="19">
        <f t="shared" si="199"/>
        <v>2012</v>
      </c>
    </row>
    <row r="2528" spans="1:21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>
        <f t="shared" si="196"/>
        <v>136.91</v>
      </c>
      <c r="Q2528" s="14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 s="19">
        <f t="shared" si="199"/>
        <v>2014</v>
      </c>
    </row>
    <row r="2529" spans="1:21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>
        <f t="shared" si="196"/>
        <v>57.54</v>
      </c>
      <c r="Q2529" s="14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 s="19">
        <f t="shared" si="199"/>
        <v>2013</v>
      </c>
    </row>
    <row r="2530" spans="1:21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>
        <f t="shared" si="196"/>
        <v>52.96</v>
      </c>
      <c r="Q2530" s="14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 s="19">
        <f t="shared" si="199"/>
        <v>2015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>
        <f t="shared" si="196"/>
        <v>82.33</v>
      </c>
      <c r="Q2531" s="14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 s="19">
        <f t="shared" si="199"/>
        <v>2012</v>
      </c>
    </row>
    <row r="2532" spans="1:21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>
        <f t="shared" si="196"/>
        <v>135.41999999999999</v>
      </c>
      <c r="Q2532" s="14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 s="19">
        <f t="shared" si="199"/>
        <v>2015</v>
      </c>
    </row>
    <row r="2533" spans="1:21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>
        <f t="shared" si="196"/>
        <v>74.069999999999993</v>
      </c>
      <c r="Q2533" s="14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 s="19">
        <f t="shared" si="199"/>
        <v>2015</v>
      </c>
    </row>
    <row r="2534" spans="1:21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>
        <f t="shared" si="196"/>
        <v>84.08</v>
      </c>
      <c r="Q2534" s="14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 s="19">
        <f t="shared" si="199"/>
        <v>2012</v>
      </c>
    </row>
    <row r="2535" spans="1:21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>
        <f t="shared" si="196"/>
        <v>61.03</v>
      </c>
      <c r="Q2535" s="14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 s="19">
        <f t="shared" si="199"/>
        <v>2013</v>
      </c>
    </row>
    <row r="2536" spans="1:21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>
        <f t="shared" si="196"/>
        <v>150</v>
      </c>
      <c r="Q2536" s="14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 s="19">
        <f t="shared" si="199"/>
        <v>2009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>
        <f t="shared" si="196"/>
        <v>266.08999999999997</v>
      </c>
      <c r="Q2537" s="14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 s="19">
        <f t="shared" si="199"/>
        <v>2014</v>
      </c>
    </row>
    <row r="2538" spans="1:21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>
        <f t="shared" si="196"/>
        <v>7.25</v>
      </c>
      <c r="Q2538" s="14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 s="19">
        <f t="shared" si="199"/>
        <v>2013</v>
      </c>
    </row>
    <row r="2539" spans="1:21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>
        <f t="shared" si="196"/>
        <v>100</v>
      </c>
      <c r="Q2539" s="14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 s="19">
        <f t="shared" si="199"/>
        <v>2011</v>
      </c>
    </row>
    <row r="2540" spans="1:21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>
        <f t="shared" si="196"/>
        <v>109.96</v>
      </c>
      <c r="Q2540" s="14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 s="19">
        <f t="shared" si="199"/>
        <v>2013</v>
      </c>
    </row>
    <row r="2541" spans="1:21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>
        <f t="shared" si="196"/>
        <v>169.92</v>
      </c>
      <c r="Q2541" s="14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 s="19">
        <f t="shared" si="199"/>
        <v>2014</v>
      </c>
    </row>
    <row r="2542" spans="1:21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>
        <f t="shared" si="196"/>
        <v>95.74</v>
      </c>
      <c r="Q2542" s="14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 s="19">
        <f t="shared" si="199"/>
        <v>2011</v>
      </c>
    </row>
    <row r="2543" spans="1:21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>
        <f t="shared" si="196"/>
        <v>59.46</v>
      </c>
      <c r="Q2543" s="14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 s="19">
        <f t="shared" si="199"/>
        <v>2013</v>
      </c>
    </row>
    <row r="2544" spans="1:21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>
        <f t="shared" si="196"/>
        <v>55.77</v>
      </c>
      <c r="Q2544" s="14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 s="19">
        <f t="shared" si="199"/>
        <v>2013</v>
      </c>
    </row>
    <row r="2545" spans="1:21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>
        <f t="shared" si="196"/>
        <v>30.08</v>
      </c>
      <c r="Q2545" s="14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 s="19">
        <f t="shared" si="199"/>
        <v>2010</v>
      </c>
    </row>
    <row r="2546" spans="1:21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>
        <f t="shared" si="196"/>
        <v>88.44</v>
      </c>
      <c r="Q2546" s="14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 s="19">
        <f t="shared" si="199"/>
        <v>2012</v>
      </c>
    </row>
    <row r="2547" spans="1:21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>
        <f t="shared" si="196"/>
        <v>64.03</v>
      </c>
      <c r="Q2547" s="14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 s="19">
        <f t="shared" si="199"/>
        <v>2015</v>
      </c>
    </row>
    <row r="2548" spans="1:21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>
        <f t="shared" si="196"/>
        <v>60.15</v>
      </c>
      <c r="Q2548" s="14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 s="19">
        <f t="shared" si="199"/>
        <v>2013</v>
      </c>
    </row>
    <row r="2549" spans="1:21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>
        <f t="shared" si="196"/>
        <v>49.19</v>
      </c>
      <c r="Q2549" s="14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 s="19">
        <f t="shared" si="199"/>
        <v>2012</v>
      </c>
    </row>
    <row r="2550" spans="1:21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>
        <f t="shared" si="196"/>
        <v>165.16</v>
      </c>
      <c r="Q2550" s="14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 s="19">
        <f t="shared" si="199"/>
        <v>2016</v>
      </c>
    </row>
    <row r="2551" spans="1:21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>
        <f t="shared" si="196"/>
        <v>43.62</v>
      </c>
      <c r="Q2551" s="14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 s="19">
        <f t="shared" si="199"/>
        <v>2013</v>
      </c>
    </row>
    <row r="2552" spans="1:21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>
        <f t="shared" si="196"/>
        <v>43.7</v>
      </c>
      <c r="Q2552" s="14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 s="19">
        <f t="shared" si="199"/>
        <v>2015</v>
      </c>
    </row>
    <row r="2553" spans="1:21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>
        <f t="shared" si="196"/>
        <v>67.42</v>
      </c>
      <c r="Q2553" s="14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 s="19">
        <f t="shared" si="199"/>
        <v>2012</v>
      </c>
    </row>
    <row r="2554" spans="1:21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>
        <f t="shared" si="196"/>
        <v>177.5</v>
      </c>
      <c r="Q2554" s="14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 s="19">
        <f t="shared" si="199"/>
        <v>2017</v>
      </c>
    </row>
    <row r="2555" spans="1:21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>
        <f t="shared" si="196"/>
        <v>38.880000000000003</v>
      </c>
      <c r="Q2555" s="14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 s="19">
        <f t="shared" si="199"/>
        <v>2012</v>
      </c>
    </row>
    <row r="2556" spans="1:21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>
        <f t="shared" si="196"/>
        <v>54.99</v>
      </c>
      <c r="Q2556" s="14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 s="19">
        <f t="shared" si="199"/>
        <v>2015</v>
      </c>
    </row>
    <row r="2557" spans="1:21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>
        <f t="shared" si="196"/>
        <v>61.34</v>
      </c>
      <c r="Q2557" s="14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 s="19">
        <f t="shared" si="199"/>
        <v>2012</v>
      </c>
    </row>
    <row r="2558" spans="1:21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>
        <f t="shared" si="196"/>
        <v>23.12</v>
      </c>
      <c r="Q2558" s="14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 s="19">
        <f t="shared" si="199"/>
        <v>2012</v>
      </c>
    </row>
    <row r="2559" spans="1:21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>
        <f t="shared" si="196"/>
        <v>29.61</v>
      </c>
      <c r="Q2559" s="14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 s="19">
        <f t="shared" si="199"/>
        <v>2014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>
        <f t="shared" si="196"/>
        <v>75.61</v>
      </c>
      <c r="Q2560" s="14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 s="19">
        <f t="shared" si="199"/>
        <v>2015</v>
      </c>
    </row>
    <row r="2561" spans="1:21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>
        <f t="shared" si="196"/>
        <v>35.6</v>
      </c>
      <c r="Q2561" s="14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 s="19">
        <f t="shared" si="199"/>
        <v>2011</v>
      </c>
    </row>
    <row r="2562" spans="1:21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200">ROUND(E2562/D2562*100,0)</f>
        <v>100</v>
      </c>
      <c r="P2562">
        <f t="shared" si="196"/>
        <v>143</v>
      </c>
      <c r="Q2562" s="14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 s="19">
        <f t="shared" si="199"/>
        <v>2015</v>
      </c>
    </row>
    <row r="2563" spans="1:21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00"/>
        <v>0</v>
      </c>
      <c r="P2563">
        <f t="shared" ref="P2563:P2626" si="201">IFERROR(ROUND(E2563/L2563,2),0)</f>
        <v>0</v>
      </c>
      <c r="Q2563" s="14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 s="19">
        <f t="shared" ref="U2563:U2626" si="204">YEAR(S2563)</f>
        <v>2015</v>
      </c>
    </row>
    <row r="2564" spans="1:21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>
        <f t="shared" si="201"/>
        <v>25</v>
      </c>
      <c r="Q2564" s="14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 s="19">
        <f t="shared" si="204"/>
        <v>2016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>
        <f t="shared" si="201"/>
        <v>0</v>
      </c>
      <c r="Q2565" s="14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 s="19">
        <f t="shared" si="204"/>
        <v>2015</v>
      </c>
    </row>
    <row r="2566" spans="1:21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>
        <f t="shared" si="201"/>
        <v>0</v>
      </c>
      <c r="Q2566" s="14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 s="19">
        <f t="shared" si="204"/>
        <v>2014</v>
      </c>
    </row>
    <row r="2567" spans="1:21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>
        <f t="shared" si="201"/>
        <v>100</v>
      </c>
      <c r="Q2567" s="14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 s="19">
        <f t="shared" si="204"/>
        <v>2016</v>
      </c>
    </row>
    <row r="2568" spans="1:21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>
        <f t="shared" si="201"/>
        <v>0</v>
      </c>
      <c r="Q2568" s="14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 s="19">
        <f t="shared" si="204"/>
        <v>2014</v>
      </c>
    </row>
    <row r="2569" spans="1:21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>
        <f t="shared" si="201"/>
        <v>60</v>
      </c>
      <c r="Q2569" s="14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 s="19">
        <f t="shared" si="204"/>
        <v>2015</v>
      </c>
    </row>
    <row r="2570" spans="1:21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>
        <f t="shared" si="201"/>
        <v>50</v>
      </c>
      <c r="Q2570" s="14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 s="19">
        <f t="shared" si="204"/>
        <v>2016</v>
      </c>
    </row>
    <row r="2571" spans="1:21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>
        <f t="shared" si="201"/>
        <v>72.5</v>
      </c>
      <c r="Q2571" s="14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 s="19">
        <f t="shared" si="204"/>
        <v>2015</v>
      </c>
    </row>
    <row r="2572" spans="1:21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>
        <f t="shared" si="201"/>
        <v>29.5</v>
      </c>
      <c r="Q2572" s="14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 s="19">
        <f t="shared" si="204"/>
        <v>2017</v>
      </c>
    </row>
    <row r="2573" spans="1:21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>
        <f t="shared" si="201"/>
        <v>62.5</v>
      </c>
      <c r="Q2573" s="14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 s="19">
        <f t="shared" si="204"/>
        <v>2016</v>
      </c>
    </row>
    <row r="2574" spans="1:21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>
        <f t="shared" si="201"/>
        <v>0</v>
      </c>
      <c r="Q2574" s="14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 s="19">
        <f t="shared" si="204"/>
        <v>2015</v>
      </c>
    </row>
    <row r="2575" spans="1:21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>
        <f t="shared" si="201"/>
        <v>0</v>
      </c>
      <c r="Q2575" s="14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 s="19">
        <f t="shared" si="204"/>
        <v>2014</v>
      </c>
    </row>
    <row r="2576" spans="1:21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>
        <f t="shared" si="201"/>
        <v>0</v>
      </c>
      <c r="Q2576" s="14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 s="19">
        <f t="shared" si="204"/>
        <v>2016</v>
      </c>
    </row>
    <row r="2577" spans="1:21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>
        <f t="shared" si="201"/>
        <v>0</v>
      </c>
      <c r="Q2577" s="14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 s="19">
        <f t="shared" si="204"/>
        <v>2014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>
        <f t="shared" si="201"/>
        <v>0</v>
      </c>
      <c r="Q2578" s="14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 s="19">
        <f t="shared" si="204"/>
        <v>2015</v>
      </c>
    </row>
    <row r="2579" spans="1:21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>
        <f t="shared" si="201"/>
        <v>0</v>
      </c>
      <c r="Q2579" s="14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 s="19">
        <f t="shared" si="204"/>
        <v>2014</v>
      </c>
    </row>
    <row r="2580" spans="1:21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>
        <f t="shared" si="201"/>
        <v>0</v>
      </c>
      <c r="Q2580" s="14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 s="19">
        <f t="shared" si="204"/>
        <v>2015</v>
      </c>
    </row>
    <row r="2581" spans="1:21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>
        <f t="shared" si="201"/>
        <v>23.08</v>
      </c>
      <c r="Q2581" s="14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 s="19">
        <f t="shared" si="204"/>
        <v>2014</v>
      </c>
    </row>
    <row r="2582" spans="1:21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>
        <f t="shared" si="201"/>
        <v>25.5</v>
      </c>
      <c r="Q2582" s="14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 s="19">
        <f t="shared" si="204"/>
        <v>2015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>
        <f t="shared" si="201"/>
        <v>48.18</v>
      </c>
      <c r="Q2583" s="14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 s="19">
        <f t="shared" si="204"/>
        <v>2015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>
        <f t="shared" si="201"/>
        <v>1</v>
      </c>
      <c r="Q2584" s="14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 s="19">
        <f t="shared" si="204"/>
        <v>2016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>
        <f t="shared" si="201"/>
        <v>1</v>
      </c>
      <c r="Q2585" s="14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 s="19">
        <f t="shared" si="204"/>
        <v>2015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>
        <f t="shared" si="201"/>
        <v>0</v>
      </c>
      <c r="Q2586" s="14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 s="19">
        <f t="shared" si="204"/>
        <v>2015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>
        <f t="shared" si="201"/>
        <v>50</v>
      </c>
      <c r="Q2587" s="14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 s="19">
        <f t="shared" si="204"/>
        <v>2014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>
        <f t="shared" si="201"/>
        <v>5</v>
      </c>
      <c r="Q2588" s="14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 s="19">
        <f t="shared" si="204"/>
        <v>2015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>
        <f t="shared" si="201"/>
        <v>202.83</v>
      </c>
      <c r="Q2589" s="14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 s="19">
        <f t="shared" si="204"/>
        <v>2015</v>
      </c>
    </row>
    <row r="2590" spans="1:21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>
        <f t="shared" si="201"/>
        <v>29.13</v>
      </c>
      <c r="Q2590" s="14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 s="19">
        <f t="shared" si="204"/>
        <v>2015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>
        <f t="shared" si="201"/>
        <v>5</v>
      </c>
      <c r="Q2591" s="14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 s="19">
        <f t="shared" si="204"/>
        <v>2016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>
        <f t="shared" si="201"/>
        <v>0</v>
      </c>
      <c r="Q2592" s="14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 s="19">
        <f t="shared" si="204"/>
        <v>2016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>
        <f t="shared" si="201"/>
        <v>13</v>
      </c>
      <c r="Q2593" s="14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 s="19">
        <f t="shared" si="204"/>
        <v>2016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>
        <f t="shared" si="201"/>
        <v>50</v>
      </c>
      <c r="Q2594" s="14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 s="19">
        <f t="shared" si="204"/>
        <v>2014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>
        <f t="shared" si="201"/>
        <v>0</v>
      </c>
      <c r="Q2595" s="14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 s="19">
        <f t="shared" si="204"/>
        <v>2015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>
        <f t="shared" si="201"/>
        <v>1</v>
      </c>
      <c r="Q2596" s="14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 s="19">
        <f t="shared" si="204"/>
        <v>2014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>
        <f t="shared" si="201"/>
        <v>96.05</v>
      </c>
      <c r="Q2597" s="14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 s="19">
        <f t="shared" si="204"/>
        <v>2017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>
        <f t="shared" si="201"/>
        <v>305.77999999999997</v>
      </c>
      <c r="Q2598" s="14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 s="19">
        <f t="shared" si="204"/>
        <v>2014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>
        <f t="shared" si="201"/>
        <v>12.14</v>
      </c>
      <c r="Q2599" s="14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 s="19">
        <f t="shared" si="204"/>
        <v>2016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>
        <f t="shared" si="201"/>
        <v>83.57</v>
      </c>
      <c r="Q2600" s="14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 s="19">
        <f t="shared" si="204"/>
        <v>2015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>
        <f t="shared" si="201"/>
        <v>18</v>
      </c>
      <c r="Q2601" s="14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 s="19">
        <f t="shared" si="204"/>
        <v>2014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>
        <f t="shared" si="201"/>
        <v>115.53</v>
      </c>
      <c r="Q2602" s="14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 s="19">
        <f t="shared" si="204"/>
        <v>2016</v>
      </c>
    </row>
    <row r="2603" spans="1:21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>
        <f t="shared" si="201"/>
        <v>21.9</v>
      </c>
      <c r="Q2603" s="14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 s="19">
        <f t="shared" si="204"/>
        <v>2012</v>
      </c>
    </row>
    <row r="2604" spans="1:21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>
        <f t="shared" si="201"/>
        <v>80.02</v>
      </c>
      <c r="Q2604" s="14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 s="19">
        <f t="shared" si="204"/>
        <v>2014</v>
      </c>
    </row>
    <row r="2605" spans="1:21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>
        <f t="shared" si="201"/>
        <v>35.520000000000003</v>
      </c>
      <c r="Q2605" s="14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 s="19">
        <f t="shared" si="204"/>
        <v>2013</v>
      </c>
    </row>
    <row r="2606" spans="1:21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>
        <f t="shared" si="201"/>
        <v>64.930000000000007</v>
      </c>
      <c r="Q2606" s="14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 s="19">
        <f t="shared" si="204"/>
        <v>2012</v>
      </c>
    </row>
    <row r="2607" spans="1:21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>
        <f t="shared" si="201"/>
        <v>60.97</v>
      </c>
      <c r="Q2607" s="14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 s="19">
        <f t="shared" si="204"/>
        <v>2016</v>
      </c>
    </row>
    <row r="2608" spans="1:21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>
        <f t="shared" si="201"/>
        <v>31.44</v>
      </c>
      <c r="Q2608" s="14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 s="19">
        <f t="shared" si="204"/>
        <v>2014</v>
      </c>
    </row>
    <row r="2609" spans="1:21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>
        <f t="shared" si="201"/>
        <v>81.95</v>
      </c>
      <c r="Q2609" s="14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 s="19">
        <f t="shared" si="204"/>
        <v>2015</v>
      </c>
    </row>
    <row r="2610" spans="1:21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>
        <f t="shared" si="201"/>
        <v>58.93</v>
      </c>
      <c r="Q2610" s="14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 s="19">
        <f t="shared" si="204"/>
        <v>2017</v>
      </c>
    </row>
    <row r="2611" spans="1:21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>
        <f t="shared" si="201"/>
        <v>157.29</v>
      </c>
      <c r="Q2611" s="14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 s="19">
        <f t="shared" si="204"/>
        <v>2012</v>
      </c>
    </row>
    <row r="2612" spans="1:21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>
        <f t="shared" si="201"/>
        <v>55.76</v>
      </c>
      <c r="Q2612" s="14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 s="19">
        <f t="shared" si="204"/>
        <v>2016</v>
      </c>
    </row>
    <row r="2613" spans="1:21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>
        <f t="shared" si="201"/>
        <v>83.8</v>
      </c>
      <c r="Q2613" s="14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 s="19">
        <f t="shared" si="204"/>
        <v>2016</v>
      </c>
    </row>
    <row r="2614" spans="1:21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>
        <f t="shared" si="201"/>
        <v>58.42</v>
      </c>
      <c r="Q2614" s="14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 s="19">
        <f t="shared" si="204"/>
        <v>2014</v>
      </c>
    </row>
    <row r="2615" spans="1:21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>
        <f t="shared" si="201"/>
        <v>270.57</v>
      </c>
      <c r="Q2615" s="14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 s="19">
        <f t="shared" si="204"/>
        <v>2012</v>
      </c>
    </row>
    <row r="2616" spans="1:21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>
        <f t="shared" si="201"/>
        <v>107.1</v>
      </c>
      <c r="Q2616" s="14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 s="19">
        <f t="shared" si="204"/>
        <v>2014</v>
      </c>
    </row>
    <row r="2617" spans="1:21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>
        <f t="shared" si="201"/>
        <v>47.18</v>
      </c>
      <c r="Q2617" s="14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 s="19">
        <f t="shared" si="204"/>
        <v>2016</v>
      </c>
    </row>
    <row r="2618" spans="1:21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>
        <f t="shared" si="201"/>
        <v>120.31</v>
      </c>
      <c r="Q2618" s="14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 s="19">
        <f t="shared" si="204"/>
        <v>2015</v>
      </c>
    </row>
    <row r="2619" spans="1:21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>
        <f t="shared" si="201"/>
        <v>27.6</v>
      </c>
      <c r="Q2619" s="14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 s="19">
        <f t="shared" si="204"/>
        <v>2014</v>
      </c>
    </row>
    <row r="2620" spans="1:21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>
        <f t="shared" si="201"/>
        <v>205.3</v>
      </c>
      <c r="Q2620" s="14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 s="19">
        <f t="shared" si="204"/>
        <v>2015</v>
      </c>
    </row>
    <row r="2621" spans="1:21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>
        <f t="shared" si="201"/>
        <v>35.549999999999997</v>
      </c>
      <c r="Q2621" s="14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 s="19">
        <f t="shared" si="204"/>
        <v>2015</v>
      </c>
    </row>
    <row r="2622" spans="1:21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>
        <f t="shared" si="201"/>
        <v>74.64</v>
      </c>
      <c r="Q2622" s="14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 s="19">
        <f t="shared" si="204"/>
        <v>2015</v>
      </c>
    </row>
    <row r="2623" spans="1:21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>
        <f t="shared" si="201"/>
        <v>47.06</v>
      </c>
      <c r="Q2623" s="14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 s="19">
        <f t="shared" si="204"/>
        <v>2015</v>
      </c>
    </row>
    <row r="2624" spans="1:21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>
        <f t="shared" si="201"/>
        <v>26.59</v>
      </c>
      <c r="Q2624" s="14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 s="19">
        <f t="shared" si="204"/>
        <v>2016</v>
      </c>
    </row>
    <row r="2625" spans="1:21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>
        <f t="shared" si="201"/>
        <v>36.770000000000003</v>
      </c>
      <c r="Q2625" s="14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 s="19">
        <f t="shared" si="204"/>
        <v>2016</v>
      </c>
    </row>
    <row r="2626" spans="1:21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205">ROUND(E2626/D2626*100,0)</f>
        <v>1379</v>
      </c>
      <c r="P2626">
        <f t="shared" si="201"/>
        <v>31.82</v>
      </c>
      <c r="Q2626" s="14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 s="19">
        <f t="shared" si="204"/>
        <v>2012</v>
      </c>
    </row>
    <row r="2627" spans="1:21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05"/>
        <v>956</v>
      </c>
      <c r="P2627">
        <f t="shared" ref="P2627:P2690" si="206">IFERROR(ROUND(E2627/L2627,2),0)</f>
        <v>27.58</v>
      </c>
      <c r="Q2627" s="14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 s="19">
        <f t="shared" ref="U2627:U2690" si="209">YEAR(S2627)</f>
        <v>2016</v>
      </c>
    </row>
    <row r="2628" spans="1:21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>
        <f t="shared" si="206"/>
        <v>56</v>
      </c>
      <c r="Q2628" s="14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 s="19">
        <f t="shared" si="209"/>
        <v>2015</v>
      </c>
    </row>
    <row r="2629" spans="1:21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>
        <f t="shared" si="206"/>
        <v>21.56</v>
      </c>
      <c r="Q2629" s="14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 s="19">
        <f t="shared" si="209"/>
        <v>2015</v>
      </c>
    </row>
    <row r="2630" spans="1:21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>
        <f t="shared" si="206"/>
        <v>44.1</v>
      </c>
      <c r="Q2630" s="14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 s="19">
        <f t="shared" si="209"/>
        <v>2014</v>
      </c>
    </row>
    <row r="2631" spans="1:21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>
        <f t="shared" si="206"/>
        <v>63.87</v>
      </c>
      <c r="Q2631" s="14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 s="19">
        <f t="shared" si="209"/>
        <v>2015</v>
      </c>
    </row>
    <row r="2632" spans="1:21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>
        <f t="shared" si="206"/>
        <v>38.99</v>
      </c>
      <c r="Q2632" s="14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 s="19">
        <f t="shared" si="209"/>
        <v>2016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>
        <f t="shared" si="206"/>
        <v>80.19</v>
      </c>
      <c r="Q2633" s="14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 s="19">
        <f t="shared" si="209"/>
        <v>2015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>
        <f t="shared" si="206"/>
        <v>34.9</v>
      </c>
      <c r="Q2634" s="14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 s="19">
        <f t="shared" si="209"/>
        <v>2016</v>
      </c>
    </row>
    <row r="2635" spans="1:21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>
        <f t="shared" si="206"/>
        <v>89.1</v>
      </c>
      <c r="Q2635" s="14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 s="19">
        <f t="shared" si="209"/>
        <v>2014</v>
      </c>
    </row>
    <row r="2636" spans="1:21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>
        <f t="shared" si="206"/>
        <v>39.44</v>
      </c>
      <c r="Q2636" s="14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 s="19">
        <f t="shared" si="209"/>
        <v>2016</v>
      </c>
    </row>
    <row r="2637" spans="1:21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>
        <f t="shared" si="206"/>
        <v>136.9</v>
      </c>
      <c r="Q2637" s="14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 s="19">
        <f t="shared" si="209"/>
        <v>2015</v>
      </c>
    </row>
    <row r="2638" spans="1:21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>
        <f t="shared" si="206"/>
        <v>37.46</v>
      </c>
      <c r="Q2638" s="14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 s="19">
        <f t="shared" si="209"/>
        <v>2016</v>
      </c>
    </row>
    <row r="2639" spans="1:21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>
        <f t="shared" si="206"/>
        <v>31.96</v>
      </c>
      <c r="Q2639" s="14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 s="19">
        <f t="shared" si="209"/>
        <v>2016</v>
      </c>
    </row>
    <row r="2640" spans="1:21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>
        <f t="shared" si="206"/>
        <v>25.21</v>
      </c>
      <c r="Q2640" s="14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 s="19">
        <f t="shared" si="209"/>
        <v>2014</v>
      </c>
    </row>
    <row r="2641" spans="1:21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>
        <f t="shared" si="206"/>
        <v>10.039999999999999</v>
      </c>
      <c r="Q2641" s="14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 s="19">
        <f t="shared" si="209"/>
        <v>2015</v>
      </c>
    </row>
    <row r="2642" spans="1:21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>
        <f t="shared" si="206"/>
        <v>45.94</v>
      </c>
      <c r="Q2642" s="14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 s="19">
        <f t="shared" si="209"/>
        <v>2015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>
        <f t="shared" si="206"/>
        <v>15</v>
      </c>
      <c r="Q2643" s="14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 s="19">
        <f t="shared" si="209"/>
        <v>2014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>
        <f t="shared" si="206"/>
        <v>0</v>
      </c>
      <c r="Q2644" s="14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 s="19">
        <f t="shared" si="209"/>
        <v>2016</v>
      </c>
    </row>
    <row r="2645" spans="1:21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>
        <f t="shared" si="206"/>
        <v>223.58</v>
      </c>
      <c r="Q2645" s="14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 s="19">
        <f t="shared" si="209"/>
        <v>2016</v>
      </c>
    </row>
    <row r="2646" spans="1:21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>
        <f t="shared" si="206"/>
        <v>39.479999999999997</v>
      </c>
      <c r="Q2646" s="14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 s="19">
        <f t="shared" si="209"/>
        <v>2017</v>
      </c>
    </row>
    <row r="2647" spans="1:21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>
        <f t="shared" si="206"/>
        <v>91.3</v>
      </c>
      <c r="Q2647" s="14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 s="19">
        <f t="shared" si="209"/>
        <v>2014</v>
      </c>
    </row>
    <row r="2648" spans="1:21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>
        <f t="shared" si="206"/>
        <v>78.67</v>
      </c>
      <c r="Q2648" s="14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 s="19">
        <f t="shared" si="209"/>
        <v>2015</v>
      </c>
    </row>
    <row r="2649" spans="1:21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>
        <f t="shared" si="206"/>
        <v>12</v>
      </c>
      <c r="Q2649" s="14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 s="19">
        <f t="shared" si="209"/>
        <v>2015</v>
      </c>
    </row>
    <row r="2650" spans="1:21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>
        <f t="shared" si="206"/>
        <v>17.670000000000002</v>
      </c>
      <c r="Q2650" s="14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 s="19">
        <f t="shared" si="209"/>
        <v>2016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>
        <f t="shared" si="206"/>
        <v>41.33</v>
      </c>
      <c r="Q2651" s="14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 s="19">
        <f t="shared" si="209"/>
        <v>2015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>
        <f t="shared" si="206"/>
        <v>71.599999999999994</v>
      </c>
      <c r="Q2652" s="14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 s="19">
        <f t="shared" si="209"/>
        <v>2016</v>
      </c>
    </row>
    <row r="2653" spans="1:21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>
        <f t="shared" si="206"/>
        <v>307.82</v>
      </c>
      <c r="Q2653" s="14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 s="19">
        <f t="shared" si="209"/>
        <v>2015</v>
      </c>
    </row>
    <row r="2654" spans="1:21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>
        <f t="shared" si="206"/>
        <v>80.45</v>
      </c>
      <c r="Q2654" s="14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 s="19">
        <f t="shared" si="209"/>
        <v>2014</v>
      </c>
    </row>
    <row r="2655" spans="1:21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>
        <f t="shared" si="206"/>
        <v>83.94</v>
      </c>
      <c r="Q2655" s="14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 s="19">
        <f t="shared" si="209"/>
        <v>2014</v>
      </c>
    </row>
    <row r="2656" spans="1:21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>
        <f t="shared" si="206"/>
        <v>8.5</v>
      </c>
      <c r="Q2656" s="14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 s="19">
        <f t="shared" si="209"/>
        <v>2015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>
        <f t="shared" si="206"/>
        <v>73.37</v>
      </c>
      <c r="Q2657" s="14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 s="19">
        <f t="shared" si="209"/>
        <v>2016</v>
      </c>
    </row>
    <row r="2658" spans="1:21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>
        <f t="shared" si="206"/>
        <v>112.86</v>
      </c>
      <c r="Q2658" s="14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 s="19">
        <f t="shared" si="209"/>
        <v>2017</v>
      </c>
    </row>
    <row r="2659" spans="1:21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>
        <f t="shared" si="206"/>
        <v>95.28</v>
      </c>
      <c r="Q2659" s="14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 s="19">
        <f t="shared" si="209"/>
        <v>2016</v>
      </c>
    </row>
    <row r="2660" spans="1:21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>
        <f t="shared" si="206"/>
        <v>22.75</v>
      </c>
      <c r="Q2660" s="14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 s="19">
        <f t="shared" si="209"/>
        <v>2016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>
        <f t="shared" si="206"/>
        <v>133.30000000000001</v>
      </c>
      <c r="Q2661" s="14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 s="19">
        <f t="shared" si="209"/>
        <v>2015</v>
      </c>
    </row>
    <row r="2662" spans="1:21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>
        <f t="shared" si="206"/>
        <v>3.8</v>
      </c>
      <c r="Q2662" s="14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 s="19">
        <f t="shared" si="209"/>
        <v>2015</v>
      </c>
    </row>
    <row r="2663" spans="1:21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>
        <f t="shared" si="206"/>
        <v>85.75</v>
      </c>
      <c r="Q2663" s="14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 s="19">
        <f t="shared" si="209"/>
        <v>2013</v>
      </c>
    </row>
    <row r="2664" spans="1:21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>
        <f t="shared" si="206"/>
        <v>267</v>
      </c>
      <c r="Q2664" s="14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 s="19">
        <f t="shared" si="209"/>
        <v>2015</v>
      </c>
    </row>
    <row r="2665" spans="1:21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>
        <f t="shared" si="206"/>
        <v>373.56</v>
      </c>
      <c r="Q2665" s="14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 s="19">
        <f t="shared" si="209"/>
        <v>2015</v>
      </c>
    </row>
    <row r="2666" spans="1:21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>
        <f t="shared" si="206"/>
        <v>174.04</v>
      </c>
      <c r="Q2666" s="14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 s="19">
        <f t="shared" si="209"/>
        <v>2015</v>
      </c>
    </row>
    <row r="2667" spans="1:21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>
        <f t="shared" si="206"/>
        <v>93.7</v>
      </c>
      <c r="Q2667" s="14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 s="19">
        <f t="shared" si="209"/>
        <v>2015</v>
      </c>
    </row>
    <row r="2668" spans="1:21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>
        <f t="shared" si="206"/>
        <v>77.33</v>
      </c>
      <c r="Q2668" s="14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 s="19">
        <f t="shared" si="209"/>
        <v>2015</v>
      </c>
    </row>
    <row r="2669" spans="1:21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>
        <f t="shared" si="206"/>
        <v>92.22</v>
      </c>
      <c r="Q2669" s="14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 s="19">
        <f t="shared" si="209"/>
        <v>2016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>
        <f t="shared" si="206"/>
        <v>60.96</v>
      </c>
      <c r="Q2670" s="14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 s="19">
        <f t="shared" si="209"/>
        <v>2015</v>
      </c>
    </row>
    <row r="2671" spans="1:21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>
        <f t="shared" si="206"/>
        <v>91</v>
      </c>
      <c r="Q2671" s="14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 s="19">
        <f t="shared" si="209"/>
        <v>2015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>
        <f t="shared" si="206"/>
        <v>41.58</v>
      </c>
      <c r="Q2672" s="14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 s="19">
        <f t="shared" si="209"/>
        <v>2014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>
        <f t="shared" si="206"/>
        <v>33.76</v>
      </c>
      <c r="Q2673" s="14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 s="19">
        <f t="shared" si="209"/>
        <v>2014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>
        <f t="shared" si="206"/>
        <v>70.62</v>
      </c>
      <c r="Q2674" s="14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 s="19">
        <f t="shared" si="209"/>
        <v>2015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>
        <f t="shared" si="206"/>
        <v>167.15</v>
      </c>
      <c r="Q2675" s="14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 s="19">
        <f t="shared" si="209"/>
        <v>2014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>
        <f t="shared" si="206"/>
        <v>128.62</v>
      </c>
      <c r="Q2676" s="14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 s="19">
        <f t="shared" si="209"/>
        <v>2016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>
        <f t="shared" si="206"/>
        <v>65.41</v>
      </c>
      <c r="Q2677" s="14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 s="19">
        <f t="shared" si="209"/>
        <v>2014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>
        <f t="shared" si="206"/>
        <v>117.56</v>
      </c>
      <c r="Q2678" s="14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 s="19">
        <f t="shared" si="209"/>
        <v>2016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>
        <f t="shared" si="206"/>
        <v>126.48</v>
      </c>
      <c r="Q2679" s="14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 s="19">
        <f t="shared" si="209"/>
        <v>2014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>
        <f t="shared" si="206"/>
        <v>550</v>
      </c>
      <c r="Q2680" s="14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 s="19">
        <f t="shared" si="209"/>
        <v>2015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>
        <f t="shared" si="206"/>
        <v>44</v>
      </c>
      <c r="Q2681" s="14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 s="19">
        <f t="shared" si="209"/>
        <v>2015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>
        <f t="shared" si="206"/>
        <v>69</v>
      </c>
      <c r="Q2682" s="14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 s="19">
        <f t="shared" si="209"/>
        <v>2016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>
        <f t="shared" si="206"/>
        <v>27.5</v>
      </c>
      <c r="Q2683" s="14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 s="19">
        <f t="shared" si="209"/>
        <v>2014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>
        <f t="shared" si="206"/>
        <v>84.9</v>
      </c>
      <c r="Q2684" s="14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 s="19">
        <f t="shared" si="209"/>
        <v>2014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>
        <f t="shared" si="206"/>
        <v>12</v>
      </c>
      <c r="Q2685" s="14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 s="19">
        <f t="shared" si="209"/>
        <v>2015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>
        <f t="shared" si="206"/>
        <v>200</v>
      </c>
      <c r="Q2686" s="14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 s="19">
        <f t="shared" si="209"/>
        <v>2014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>
        <f t="shared" si="206"/>
        <v>10</v>
      </c>
      <c r="Q2687" s="14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 s="19">
        <f t="shared" si="209"/>
        <v>2015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>
        <f t="shared" si="206"/>
        <v>0</v>
      </c>
      <c r="Q2688" s="14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 s="19">
        <f t="shared" si="209"/>
        <v>2014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>
        <f t="shared" si="206"/>
        <v>0</v>
      </c>
      <c r="Q2689" s="14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 s="19">
        <f t="shared" si="209"/>
        <v>2015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210">ROUND(E2690/D2690*100,0)</f>
        <v>0</v>
      </c>
      <c r="P2690">
        <f t="shared" si="206"/>
        <v>5.29</v>
      </c>
      <c r="Q2690" s="14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 s="19">
        <f t="shared" si="209"/>
        <v>2015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10"/>
        <v>0</v>
      </c>
      <c r="P2691">
        <f t="shared" ref="P2691:P2754" si="211">IFERROR(ROUND(E2691/L2691,2),0)</f>
        <v>1</v>
      </c>
      <c r="Q2691" s="14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 s="19">
        <f t="shared" ref="U2691:U2754" si="214">YEAR(S2691)</f>
        <v>2016</v>
      </c>
    </row>
    <row r="2692" spans="1:21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>
        <f t="shared" si="211"/>
        <v>72.760000000000005</v>
      </c>
      <c r="Q2692" s="14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 s="19">
        <f t="shared" si="214"/>
        <v>2015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>
        <f t="shared" si="211"/>
        <v>17.5</v>
      </c>
      <c r="Q2693" s="14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 s="19">
        <f t="shared" si="214"/>
        <v>2015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>
        <f t="shared" si="211"/>
        <v>25</v>
      </c>
      <c r="Q2694" s="14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 s="19">
        <f t="shared" si="214"/>
        <v>2015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>
        <f t="shared" si="211"/>
        <v>13.33</v>
      </c>
      <c r="Q2695" s="14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 s="19">
        <f t="shared" si="214"/>
        <v>2014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>
        <f t="shared" si="211"/>
        <v>1</v>
      </c>
      <c r="Q2696" s="14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 s="19">
        <f t="shared" si="214"/>
        <v>2014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>
        <f t="shared" si="211"/>
        <v>23.67</v>
      </c>
      <c r="Q2697" s="14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 s="19">
        <f t="shared" si="214"/>
        <v>2015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>
        <f t="shared" si="211"/>
        <v>89.21</v>
      </c>
      <c r="Q2698" s="14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 s="19">
        <f t="shared" si="214"/>
        <v>2014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>
        <f t="shared" si="211"/>
        <v>116.56</v>
      </c>
      <c r="Q2699" s="14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 s="19">
        <f t="shared" si="214"/>
        <v>2015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>
        <f t="shared" si="211"/>
        <v>13.01</v>
      </c>
      <c r="Q2700" s="14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 s="19">
        <f t="shared" si="214"/>
        <v>2014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>
        <f t="shared" si="211"/>
        <v>0</v>
      </c>
      <c r="Q2701" s="14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 s="19">
        <f t="shared" si="214"/>
        <v>2014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>
        <f t="shared" si="211"/>
        <v>17.5</v>
      </c>
      <c r="Q2702" s="14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 s="19">
        <f t="shared" si="214"/>
        <v>2014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>
        <f t="shared" si="211"/>
        <v>34.130000000000003</v>
      </c>
      <c r="Q2703" s="14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 s="19">
        <f t="shared" si="214"/>
        <v>2017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>
        <f t="shared" si="211"/>
        <v>132.35</v>
      </c>
      <c r="Q2704" s="14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 s="19">
        <f t="shared" si="214"/>
        <v>2017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>
        <f t="shared" si="211"/>
        <v>922.22</v>
      </c>
      <c r="Q2705" s="14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 s="19">
        <f t="shared" si="214"/>
        <v>2017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>
        <f t="shared" si="211"/>
        <v>163.57</v>
      </c>
      <c r="Q2706" s="14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 s="19">
        <f t="shared" si="214"/>
        <v>2017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>
        <f t="shared" si="211"/>
        <v>217.38</v>
      </c>
      <c r="Q2707" s="14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 s="19">
        <f t="shared" si="214"/>
        <v>2017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>
        <f t="shared" si="211"/>
        <v>149.44</v>
      </c>
      <c r="Q2708" s="14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 s="19">
        <f t="shared" si="214"/>
        <v>2014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>
        <f t="shared" si="211"/>
        <v>71.239999999999995</v>
      </c>
      <c r="Q2709" s="14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 s="19">
        <f t="shared" si="214"/>
        <v>2013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>
        <f t="shared" si="211"/>
        <v>44.46</v>
      </c>
      <c r="Q2710" s="14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 s="19">
        <f t="shared" si="214"/>
        <v>2016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>
        <f t="shared" si="211"/>
        <v>164.94</v>
      </c>
      <c r="Q2711" s="14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 s="19">
        <f t="shared" si="214"/>
        <v>2016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>
        <f t="shared" si="211"/>
        <v>84.87</v>
      </c>
      <c r="Q2712" s="14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 s="19">
        <f t="shared" si="214"/>
        <v>2014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>
        <f t="shared" si="211"/>
        <v>53.95</v>
      </c>
      <c r="Q2713" s="14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 s="19">
        <f t="shared" si="214"/>
        <v>2014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>
        <f t="shared" si="211"/>
        <v>50.53</v>
      </c>
      <c r="Q2714" s="14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 s="19">
        <f t="shared" si="214"/>
        <v>2013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>
        <f t="shared" si="211"/>
        <v>108</v>
      </c>
      <c r="Q2715" s="14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 s="19">
        <f t="shared" si="214"/>
        <v>2015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>
        <f t="shared" si="211"/>
        <v>95.37</v>
      </c>
      <c r="Q2716" s="14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 s="19">
        <f t="shared" si="214"/>
        <v>2016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>
        <f t="shared" si="211"/>
        <v>57.63</v>
      </c>
      <c r="Q2717" s="14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 s="19">
        <f t="shared" si="214"/>
        <v>2016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>
        <f t="shared" si="211"/>
        <v>64.16</v>
      </c>
      <c r="Q2718" s="14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 s="19">
        <f t="shared" si="214"/>
        <v>2015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>
        <f t="shared" si="211"/>
        <v>92.39</v>
      </c>
      <c r="Q2719" s="14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 s="19">
        <f t="shared" si="214"/>
        <v>2014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>
        <f t="shared" si="211"/>
        <v>125.98</v>
      </c>
      <c r="Q2720" s="14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 s="19">
        <f t="shared" si="214"/>
        <v>2016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>
        <f t="shared" si="211"/>
        <v>94.64</v>
      </c>
      <c r="Q2721" s="14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 s="19">
        <f t="shared" si="214"/>
        <v>2016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>
        <f t="shared" si="211"/>
        <v>170.7</v>
      </c>
      <c r="Q2722" s="14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 s="19">
        <f t="shared" si="214"/>
        <v>2016</v>
      </c>
    </row>
    <row r="2723" spans="1:21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>
        <f t="shared" si="211"/>
        <v>40.76</v>
      </c>
      <c r="Q2723" s="14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 s="19">
        <f t="shared" si="214"/>
        <v>2013</v>
      </c>
    </row>
    <row r="2724" spans="1:21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>
        <f t="shared" si="211"/>
        <v>68.25</v>
      </c>
      <c r="Q2724" s="14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 s="19">
        <f t="shared" si="214"/>
        <v>2016</v>
      </c>
    </row>
    <row r="2725" spans="1:21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>
        <f t="shared" si="211"/>
        <v>95.49</v>
      </c>
      <c r="Q2725" s="14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 s="19">
        <f t="shared" si="214"/>
        <v>2014</v>
      </c>
    </row>
    <row r="2726" spans="1:21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>
        <f t="shared" si="211"/>
        <v>7.19</v>
      </c>
      <c r="Q2726" s="14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 s="19">
        <f t="shared" si="214"/>
        <v>2015</v>
      </c>
    </row>
    <row r="2727" spans="1:21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>
        <f t="shared" si="211"/>
        <v>511.65</v>
      </c>
      <c r="Q2727" s="14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 s="19">
        <f t="shared" si="214"/>
        <v>2017</v>
      </c>
    </row>
    <row r="2728" spans="1:2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>
        <f t="shared" si="211"/>
        <v>261.75</v>
      </c>
      <c r="Q2728" s="14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 s="19">
        <f t="shared" si="214"/>
        <v>2016</v>
      </c>
    </row>
    <row r="2729" spans="1:21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>
        <f t="shared" si="211"/>
        <v>69.760000000000005</v>
      </c>
      <c r="Q2729" s="14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 s="19">
        <f t="shared" si="214"/>
        <v>2015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>
        <f t="shared" si="211"/>
        <v>77.23</v>
      </c>
      <c r="Q2730" s="14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 s="19">
        <f t="shared" si="214"/>
        <v>2015</v>
      </c>
    </row>
    <row r="2731" spans="1:21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>
        <f t="shared" si="211"/>
        <v>340.57</v>
      </c>
      <c r="Q2731" s="14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 s="19">
        <f t="shared" si="214"/>
        <v>2015</v>
      </c>
    </row>
    <row r="2732" spans="1:21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>
        <f t="shared" si="211"/>
        <v>67.42</v>
      </c>
      <c r="Q2732" s="14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 s="19">
        <f t="shared" si="214"/>
        <v>2013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>
        <f t="shared" si="211"/>
        <v>845.7</v>
      </c>
      <c r="Q2733" s="14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 s="19">
        <f t="shared" si="214"/>
        <v>2014</v>
      </c>
    </row>
    <row r="2734" spans="1:21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>
        <f t="shared" si="211"/>
        <v>97.19</v>
      </c>
      <c r="Q2734" s="14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 s="19">
        <f t="shared" si="214"/>
        <v>2013</v>
      </c>
    </row>
    <row r="2735" spans="1:21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>
        <f t="shared" si="211"/>
        <v>451.84</v>
      </c>
      <c r="Q2735" s="14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 s="19">
        <f t="shared" si="214"/>
        <v>2015</v>
      </c>
    </row>
    <row r="2736" spans="1:21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>
        <f t="shared" si="211"/>
        <v>138.66999999999999</v>
      </c>
      <c r="Q2736" s="14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 s="19">
        <f t="shared" si="214"/>
        <v>2016</v>
      </c>
    </row>
    <row r="2737" spans="1:21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>
        <f t="shared" si="211"/>
        <v>21.64</v>
      </c>
      <c r="Q2737" s="14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 s="19">
        <f t="shared" si="214"/>
        <v>2013</v>
      </c>
    </row>
    <row r="2738" spans="1:21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>
        <f t="shared" si="211"/>
        <v>169.52</v>
      </c>
      <c r="Q2738" s="14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 s="19">
        <f t="shared" si="214"/>
        <v>2014</v>
      </c>
    </row>
    <row r="2739" spans="1:21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>
        <f t="shared" si="211"/>
        <v>161.88</v>
      </c>
      <c r="Q2739" s="14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 s="19">
        <f t="shared" si="214"/>
        <v>2013</v>
      </c>
    </row>
    <row r="2740" spans="1:21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>
        <f t="shared" si="211"/>
        <v>493.13</v>
      </c>
      <c r="Q2740" s="14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 s="19">
        <f t="shared" si="214"/>
        <v>2016</v>
      </c>
    </row>
    <row r="2741" spans="1:21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>
        <f t="shared" si="211"/>
        <v>22.12</v>
      </c>
      <c r="Q2741" s="14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 s="19">
        <f t="shared" si="214"/>
        <v>2014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>
        <f t="shared" si="211"/>
        <v>18.239999999999998</v>
      </c>
      <c r="Q2742" s="14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 s="19">
        <f t="shared" si="214"/>
        <v>2015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>
        <f t="shared" si="211"/>
        <v>8.75</v>
      </c>
      <c r="Q2743" s="14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 s="19">
        <f t="shared" si="214"/>
        <v>2014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>
        <f t="shared" si="211"/>
        <v>40.61</v>
      </c>
      <c r="Q2744" s="14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 s="19">
        <f t="shared" si="214"/>
        <v>2012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>
        <f t="shared" si="211"/>
        <v>0</v>
      </c>
      <c r="Q2745" s="14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 s="19">
        <f t="shared" si="214"/>
        <v>2016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>
        <f t="shared" si="211"/>
        <v>37.950000000000003</v>
      </c>
      <c r="Q2746" s="14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 s="19">
        <f t="shared" si="214"/>
        <v>2012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>
        <f t="shared" si="211"/>
        <v>35.729999999999997</v>
      </c>
      <c r="Q2747" s="14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 s="19">
        <f t="shared" si="214"/>
        <v>2012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>
        <f t="shared" si="211"/>
        <v>42.16</v>
      </c>
      <c r="Q2748" s="14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 s="19">
        <f t="shared" si="214"/>
        <v>2014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>
        <f t="shared" si="211"/>
        <v>35</v>
      </c>
      <c r="Q2749" s="14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 s="19">
        <f t="shared" si="214"/>
        <v>2012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>
        <f t="shared" si="211"/>
        <v>13.25</v>
      </c>
      <c r="Q2750" s="14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 s="19">
        <f t="shared" si="214"/>
        <v>2016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>
        <f t="shared" si="211"/>
        <v>55</v>
      </c>
      <c r="Q2751" s="14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 s="19">
        <f t="shared" si="214"/>
        <v>2015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>
        <f t="shared" si="211"/>
        <v>0</v>
      </c>
      <c r="Q2752" s="14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 s="19">
        <f t="shared" si="214"/>
        <v>2012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>
        <f t="shared" si="211"/>
        <v>0</v>
      </c>
      <c r="Q2753" s="14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 s="19">
        <f t="shared" si="214"/>
        <v>2014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215">ROUND(E2754/D2754*100,0)</f>
        <v>11</v>
      </c>
      <c r="P2754">
        <f t="shared" si="211"/>
        <v>39.29</v>
      </c>
      <c r="Q2754" s="14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 s="19">
        <f t="shared" si="214"/>
        <v>2011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15"/>
        <v>19</v>
      </c>
      <c r="P2755">
        <f t="shared" ref="P2755:P2818" si="216">IFERROR(ROUND(E2755/L2755,2),0)</f>
        <v>47.5</v>
      </c>
      <c r="Q2755" s="14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 s="19">
        <f t="shared" ref="U2755:U2818" si="219">YEAR(S2755)</f>
        <v>2012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>
        <f t="shared" si="216"/>
        <v>0</v>
      </c>
      <c r="Q2756" s="14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 s="19">
        <f t="shared" si="219"/>
        <v>2014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>
        <f t="shared" si="216"/>
        <v>17.329999999999998</v>
      </c>
      <c r="Q2757" s="14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 s="19">
        <f t="shared" si="219"/>
        <v>2015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>
        <f t="shared" si="216"/>
        <v>31.76</v>
      </c>
      <c r="Q2758" s="14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 s="19">
        <f t="shared" si="219"/>
        <v>2013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>
        <f t="shared" si="216"/>
        <v>5</v>
      </c>
      <c r="Q2759" s="14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 s="19">
        <f t="shared" si="219"/>
        <v>2016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>
        <f t="shared" si="216"/>
        <v>39</v>
      </c>
      <c r="Q2760" s="14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 s="19">
        <f t="shared" si="219"/>
        <v>2016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>
        <f t="shared" si="216"/>
        <v>52.5</v>
      </c>
      <c r="Q2761" s="14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 s="19">
        <f t="shared" si="219"/>
        <v>2016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>
        <f t="shared" si="216"/>
        <v>0</v>
      </c>
      <c r="Q2762" s="14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 s="19">
        <f t="shared" si="219"/>
        <v>2013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>
        <f t="shared" si="216"/>
        <v>9</v>
      </c>
      <c r="Q2763" s="14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 s="19">
        <f t="shared" si="219"/>
        <v>2012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>
        <f t="shared" si="216"/>
        <v>25</v>
      </c>
      <c r="Q2764" s="14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 s="19">
        <f t="shared" si="219"/>
        <v>2012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>
        <f t="shared" si="216"/>
        <v>30</v>
      </c>
      <c r="Q2765" s="14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 s="19">
        <f t="shared" si="219"/>
        <v>2013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>
        <f t="shared" si="216"/>
        <v>11.25</v>
      </c>
      <c r="Q2766" s="14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 s="19">
        <f t="shared" si="219"/>
        <v>2012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>
        <f t="shared" si="216"/>
        <v>0</v>
      </c>
      <c r="Q2767" s="14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 s="19">
        <f t="shared" si="219"/>
        <v>2012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>
        <f t="shared" si="216"/>
        <v>25</v>
      </c>
      <c r="Q2768" s="14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 s="19">
        <f t="shared" si="219"/>
        <v>2011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>
        <f t="shared" si="216"/>
        <v>11.33</v>
      </c>
      <c r="Q2769" s="14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 s="19">
        <f t="shared" si="219"/>
        <v>2015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>
        <f t="shared" si="216"/>
        <v>29.47</v>
      </c>
      <c r="Q2770" s="14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 s="19">
        <f t="shared" si="219"/>
        <v>2012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>
        <f t="shared" si="216"/>
        <v>1</v>
      </c>
      <c r="Q2771" s="14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 s="19">
        <f t="shared" si="219"/>
        <v>2014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>
        <f t="shared" si="216"/>
        <v>63.1</v>
      </c>
      <c r="Q2772" s="14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 s="19">
        <f t="shared" si="219"/>
        <v>2014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>
        <f t="shared" si="216"/>
        <v>0</v>
      </c>
      <c r="Q2773" s="14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 s="19">
        <f t="shared" si="219"/>
        <v>2012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>
        <f t="shared" si="216"/>
        <v>0</v>
      </c>
      <c r="Q2774" s="14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 s="19">
        <f t="shared" si="219"/>
        <v>2013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>
        <f t="shared" si="216"/>
        <v>1</v>
      </c>
      <c r="Q2775" s="14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 s="19">
        <f t="shared" si="219"/>
        <v>2016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>
        <f t="shared" si="216"/>
        <v>43.85</v>
      </c>
      <c r="Q2776" s="14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 s="19">
        <f t="shared" si="219"/>
        <v>2013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>
        <f t="shared" si="216"/>
        <v>75</v>
      </c>
      <c r="Q2777" s="14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 s="19">
        <f t="shared" si="219"/>
        <v>2011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>
        <f t="shared" si="216"/>
        <v>45.97</v>
      </c>
      <c r="Q2778" s="14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 s="19">
        <f t="shared" si="219"/>
        <v>2015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>
        <f t="shared" si="216"/>
        <v>10</v>
      </c>
      <c r="Q2779" s="14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 s="19">
        <f t="shared" si="219"/>
        <v>2015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>
        <f t="shared" si="216"/>
        <v>93.67</v>
      </c>
      <c r="Q2780" s="14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 s="19">
        <f t="shared" si="219"/>
        <v>2014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>
        <f t="shared" si="216"/>
        <v>53</v>
      </c>
      <c r="Q2781" s="14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 s="19">
        <f t="shared" si="219"/>
        <v>2015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>
        <f t="shared" si="216"/>
        <v>0</v>
      </c>
      <c r="Q2782" s="14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 s="19">
        <f t="shared" si="219"/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>
        <f t="shared" si="216"/>
        <v>47</v>
      </c>
      <c r="Q2783" s="14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 s="19">
        <f t="shared" si="219"/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>
        <f t="shared" si="216"/>
        <v>66.67</v>
      </c>
      <c r="Q2784" s="14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 s="19">
        <f t="shared" si="219"/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>
        <f t="shared" si="216"/>
        <v>18.77</v>
      </c>
      <c r="Q2785" s="14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 s="19">
        <f t="shared" si="219"/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>
        <f t="shared" si="216"/>
        <v>66.11</v>
      </c>
      <c r="Q2786" s="14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 s="19">
        <f t="shared" si="219"/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>
        <f t="shared" si="216"/>
        <v>36.86</v>
      </c>
      <c r="Q2787" s="14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 s="19">
        <f t="shared" si="219"/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>
        <f t="shared" si="216"/>
        <v>39.81</v>
      </c>
      <c r="Q2788" s="14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 s="19">
        <f t="shared" si="219"/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>
        <f t="shared" si="216"/>
        <v>31.5</v>
      </c>
      <c r="Q2789" s="14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 s="19">
        <f t="shared" si="219"/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>
        <f t="shared" si="216"/>
        <v>102.5</v>
      </c>
      <c r="Q2790" s="14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 s="19">
        <f t="shared" si="219"/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>
        <f t="shared" si="216"/>
        <v>126.46</v>
      </c>
      <c r="Q2791" s="14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 s="19">
        <f t="shared" si="219"/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>
        <f t="shared" si="216"/>
        <v>47.88</v>
      </c>
      <c r="Q2792" s="14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 s="19">
        <f t="shared" si="219"/>
        <v>2015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>
        <f t="shared" si="216"/>
        <v>73.209999999999994</v>
      </c>
      <c r="Q2793" s="14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 s="19">
        <f t="shared" si="219"/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>
        <f t="shared" si="216"/>
        <v>89.67</v>
      </c>
      <c r="Q2794" s="14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 s="19">
        <f t="shared" si="219"/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>
        <f t="shared" si="216"/>
        <v>151.46</v>
      </c>
      <c r="Q2795" s="14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 s="19">
        <f t="shared" si="219"/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>
        <f t="shared" si="216"/>
        <v>25</v>
      </c>
      <c r="Q2796" s="14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 s="19">
        <f t="shared" si="219"/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>
        <f t="shared" si="216"/>
        <v>36.5</v>
      </c>
      <c r="Q2797" s="14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 s="19">
        <f t="shared" si="219"/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>
        <f t="shared" si="216"/>
        <v>44</v>
      </c>
      <c r="Q2798" s="14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 s="19">
        <f t="shared" si="219"/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>
        <f t="shared" si="216"/>
        <v>87.36</v>
      </c>
      <c r="Q2799" s="14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 s="19">
        <f t="shared" si="219"/>
        <v>2014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>
        <f t="shared" si="216"/>
        <v>36.47</v>
      </c>
      <c r="Q2800" s="14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 s="19">
        <f t="shared" si="219"/>
        <v>2015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>
        <f t="shared" si="216"/>
        <v>44.86</v>
      </c>
      <c r="Q2801" s="14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 s="19">
        <f t="shared" si="219"/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>
        <f t="shared" si="216"/>
        <v>42.9</v>
      </c>
      <c r="Q2802" s="14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 s="19">
        <f t="shared" si="219"/>
        <v>2014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>
        <f t="shared" si="216"/>
        <v>51.23</v>
      </c>
      <c r="Q2803" s="14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 s="19">
        <f t="shared" si="219"/>
        <v>2014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>
        <f t="shared" si="216"/>
        <v>33.94</v>
      </c>
      <c r="Q2804" s="14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 s="19">
        <f t="shared" si="219"/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>
        <f t="shared" si="216"/>
        <v>90.74</v>
      </c>
      <c r="Q2805" s="14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 s="19">
        <f t="shared" si="219"/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>
        <f t="shared" si="216"/>
        <v>50</v>
      </c>
      <c r="Q2806" s="14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 s="19">
        <f t="shared" si="219"/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>
        <f t="shared" si="216"/>
        <v>24.44</v>
      </c>
      <c r="Q2807" s="14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 s="19">
        <f t="shared" si="219"/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>
        <f t="shared" si="216"/>
        <v>44.25</v>
      </c>
      <c r="Q2808" s="14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 s="19">
        <f t="shared" si="219"/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>
        <f t="shared" si="216"/>
        <v>67.739999999999995</v>
      </c>
      <c r="Q2809" s="14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 s="19">
        <f t="shared" si="219"/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>
        <f t="shared" si="216"/>
        <v>65.38</v>
      </c>
      <c r="Q2810" s="14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 s="19">
        <f t="shared" si="219"/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>
        <f t="shared" si="216"/>
        <v>121.9</v>
      </c>
      <c r="Q2811" s="14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 s="19">
        <f t="shared" si="219"/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>
        <f t="shared" si="216"/>
        <v>47.46</v>
      </c>
      <c r="Q2812" s="14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 s="19">
        <f t="shared" si="219"/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>
        <f t="shared" si="216"/>
        <v>92.84</v>
      </c>
      <c r="Q2813" s="14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 s="19">
        <f t="shared" si="219"/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>
        <f t="shared" si="216"/>
        <v>68.25</v>
      </c>
      <c r="Q2814" s="14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 s="19">
        <f t="shared" si="219"/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>
        <f t="shared" si="216"/>
        <v>37.21</v>
      </c>
      <c r="Q2815" s="14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 s="19">
        <f t="shared" si="219"/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>
        <f t="shared" si="216"/>
        <v>25.25</v>
      </c>
      <c r="Q2816" s="14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 s="19">
        <f t="shared" si="219"/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>
        <f t="shared" si="216"/>
        <v>43.21</v>
      </c>
      <c r="Q2817" s="14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 s="19">
        <f t="shared" si="219"/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20">ROUND(E2818/D2818*100,0)</f>
        <v>142</v>
      </c>
      <c r="P2818">
        <f t="shared" si="216"/>
        <v>25.13</v>
      </c>
      <c r="Q2818" s="14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 s="19">
        <f t="shared" si="219"/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20"/>
        <v>130</v>
      </c>
      <c r="P2819">
        <f t="shared" ref="P2819:P2882" si="221">IFERROR(ROUND(E2819/L2819,2),0)</f>
        <v>23.64</v>
      </c>
      <c r="Q2819" s="14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 s="19">
        <f t="shared" ref="U2819:U2882" si="224">YEAR(S2819)</f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>
        <f t="shared" si="221"/>
        <v>103.95</v>
      </c>
      <c r="Q2820" s="14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 s="19">
        <f t="shared" si="224"/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>
        <f t="shared" si="221"/>
        <v>50.38</v>
      </c>
      <c r="Q2821" s="14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 s="19">
        <f t="shared" si="224"/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>
        <f t="shared" si="221"/>
        <v>13.6</v>
      </c>
      <c r="Q2822" s="14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 s="19">
        <f t="shared" si="224"/>
        <v>2016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>
        <f t="shared" si="221"/>
        <v>28.57</v>
      </c>
      <c r="Q2823" s="14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 s="19">
        <f t="shared" si="224"/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>
        <f t="shared" si="221"/>
        <v>63.83</v>
      </c>
      <c r="Q2824" s="14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 s="19">
        <f t="shared" si="224"/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>
        <f t="shared" si="221"/>
        <v>8.86</v>
      </c>
      <c r="Q2825" s="14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 s="19">
        <f t="shared" si="224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>
        <f t="shared" si="221"/>
        <v>50.67</v>
      </c>
      <c r="Q2826" s="14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 s="19">
        <f t="shared" si="224"/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>
        <f t="shared" si="221"/>
        <v>60.78</v>
      </c>
      <c r="Q2827" s="14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 s="19">
        <f t="shared" si="224"/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>
        <f t="shared" si="221"/>
        <v>113.42</v>
      </c>
      <c r="Q2828" s="14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 s="19">
        <f t="shared" si="224"/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>
        <f t="shared" si="221"/>
        <v>104.57</v>
      </c>
      <c r="Q2829" s="14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 s="19">
        <f t="shared" si="224"/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>
        <f t="shared" si="221"/>
        <v>98.31</v>
      </c>
      <c r="Q2830" s="14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 s="19">
        <f t="shared" si="224"/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>
        <f t="shared" si="221"/>
        <v>35.04</v>
      </c>
      <c r="Q2831" s="14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 s="19">
        <f t="shared" si="224"/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>
        <f t="shared" si="221"/>
        <v>272.73</v>
      </c>
      <c r="Q2832" s="14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 s="19">
        <f t="shared" si="224"/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>
        <f t="shared" si="221"/>
        <v>63.85</v>
      </c>
      <c r="Q2833" s="14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 s="19">
        <f t="shared" si="224"/>
        <v>2015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>
        <f t="shared" si="221"/>
        <v>30.19</v>
      </c>
      <c r="Q2834" s="14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 s="19">
        <f t="shared" si="224"/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>
        <f t="shared" si="221"/>
        <v>83.51</v>
      </c>
      <c r="Q2835" s="14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 s="19">
        <f t="shared" si="224"/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>
        <f t="shared" si="221"/>
        <v>64.760000000000005</v>
      </c>
      <c r="Q2836" s="14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 s="19">
        <f t="shared" si="224"/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>
        <f t="shared" si="221"/>
        <v>20.12</v>
      </c>
      <c r="Q2837" s="14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 s="19">
        <f t="shared" si="224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>
        <f t="shared" si="221"/>
        <v>44.09</v>
      </c>
      <c r="Q2838" s="14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 s="19">
        <f t="shared" si="224"/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>
        <f t="shared" si="221"/>
        <v>40.479999999999997</v>
      </c>
      <c r="Q2839" s="14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 s="19">
        <f t="shared" si="224"/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>
        <f t="shared" si="221"/>
        <v>44.54</v>
      </c>
      <c r="Q2840" s="14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 s="19">
        <f t="shared" si="224"/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>
        <f t="shared" si="221"/>
        <v>125.81</v>
      </c>
      <c r="Q2841" s="14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 s="19">
        <f t="shared" si="224"/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>
        <f t="shared" si="221"/>
        <v>19.7</v>
      </c>
      <c r="Q2842" s="14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 s="19">
        <f t="shared" si="224"/>
        <v>2015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>
        <f t="shared" si="221"/>
        <v>10</v>
      </c>
      <c r="Q2843" s="14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 s="19">
        <f t="shared" si="224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>
        <f t="shared" si="221"/>
        <v>0</v>
      </c>
      <c r="Q2844" s="14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 s="19">
        <f t="shared" si="224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>
        <f t="shared" si="221"/>
        <v>0</v>
      </c>
      <c r="Q2845" s="14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 s="19">
        <f t="shared" si="224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>
        <f t="shared" si="221"/>
        <v>30</v>
      </c>
      <c r="Q2846" s="14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 s="19">
        <f t="shared" si="224"/>
        <v>2016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>
        <f t="shared" si="221"/>
        <v>60.67</v>
      </c>
      <c r="Q2847" s="14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 s="19">
        <f t="shared" si="224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>
        <f t="shared" si="221"/>
        <v>0</v>
      </c>
      <c r="Q2848" s="14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 s="19">
        <f t="shared" si="224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>
        <f t="shared" si="221"/>
        <v>0</v>
      </c>
      <c r="Q2849" s="14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 s="19">
        <f t="shared" si="224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>
        <f t="shared" si="221"/>
        <v>23.33</v>
      </c>
      <c r="Q2850" s="14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 s="19">
        <f t="shared" si="224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>
        <f t="shared" si="221"/>
        <v>5</v>
      </c>
      <c r="Q2851" s="14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 s="19">
        <f t="shared" si="224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>
        <f t="shared" si="221"/>
        <v>23.92</v>
      </c>
      <c r="Q2852" s="14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 s="19">
        <f t="shared" si="224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>
        <f t="shared" si="221"/>
        <v>0</v>
      </c>
      <c r="Q2853" s="14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 s="19">
        <f t="shared" si="224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>
        <f t="shared" si="221"/>
        <v>15.83</v>
      </c>
      <c r="Q2854" s="14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 s="19">
        <f t="shared" si="224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>
        <f t="shared" si="221"/>
        <v>0</v>
      </c>
      <c r="Q2855" s="14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 s="19">
        <f t="shared" si="224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>
        <f t="shared" si="221"/>
        <v>29.79</v>
      </c>
      <c r="Q2856" s="14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 s="19">
        <f t="shared" si="224"/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>
        <f t="shared" si="221"/>
        <v>60</v>
      </c>
      <c r="Q2857" s="14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 s="19">
        <f t="shared" si="224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>
        <f t="shared" si="221"/>
        <v>24.33</v>
      </c>
      <c r="Q2858" s="14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 s="19">
        <f t="shared" si="224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>
        <f t="shared" si="221"/>
        <v>500</v>
      </c>
      <c r="Q2859" s="14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 s="19">
        <f t="shared" si="224"/>
        <v>2016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>
        <f t="shared" si="221"/>
        <v>0</v>
      </c>
      <c r="Q2860" s="14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 s="19">
        <f t="shared" si="224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>
        <f t="shared" si="221"/>
        <v>35</v>
      </c>
      <c r="Q2861" s="14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 s="19">
        <f t="shared" si="224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>
        <f t="shared" si="221"/>
        <v>29.56</v>
      </c>
      <c r="Q2862" s="14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 s="19">
        <f t="shared" si="224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>
        <f t="shared" si="221"/>
        <v>26.67</v>
      </c>
      <c r="Q2863" s="14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 s="19">
        <f t="shared" si="224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>
        <f t="shared" si="221"/>
        <v>18.329999999999998</v>
      </c>
      <c r="Q2864" s="14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 s="19">
        <f t="shared" si="224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>
        <f t="shared" si="221"/>
        <v>20</v>
      </c>
      <c r="Q2865" s="14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 s="19">
        <f t="shared" si="224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>
        <f t="shared" si="221"/>
        <v>13.33</v>
      </c>
      <c r="Q2866" s="14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 s="19">
        <f t="shared" si="224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>
        <f t="shared" si="221"/>
        <v>0</v>
      </c>
      <c r="Q2867" s="14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 s="19">
        <f t="shared" si="224"/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>
        <f t="shared" si="221"/>
        <v>22.5</v>
      </c>
      <c r="Q2868" s="14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 s="19">
        <f t="shared" si="224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>
        <f t="shared" si="221"/>
        <v>50.4</v>
      </c>
      <c r="Q2869" s="14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 s="19">
        <f t="shared" si="224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>
        <f t="shared" si="221"/>
        <v>105.03</v>
      </c>
      <c r="Q2870" s="14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 s="19">
        <f t="shared" si="224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>
        <f t="shared" si="221"/>
        <v>35.4</v>
      </c>
      <c r="Q2871" s="14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 s="19">
        <f t="shared" si="224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>
        <f t="shared" si="221"/>
        <v>83.33</v>
      </c>
      <c r="Q2872" s="14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 s="19">
        <f t="shared" si="224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>
        <f t="shared" si="221"/>
        <v>35.92</v>
      </c>
      <c r="Q2873" s="14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 s="19">
        <f t="shared" si="224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>
        <f t="shared" si="221"/>
        <v>0</v>
      </c>
      <c r="Q2874" s="14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 s="19">
        <f t="shared" si="224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>
        <f t="shared" si="221"/>
        <v>119.13</v>
      </c>
      <c r="Q2875" s="14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 s="19">
        <f t="shared" si="224"/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>
        <f t="shared" si="221"/>
        <v>90.33</v>
      </c>
      <c r="Q2876" s="14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 s="19">
        <f t="shared" si="224"/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>
        <f t="shared" si="221"/>
        <v>2.33</v>
      </c>
      <c r="Q2877" s="14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 s="19">
        <f t="shared" si="224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>
        <f t="shared" si="221"/>
        <v>0</v>
      </c>
      <c r="Q2878" s="14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 s="19">
        <f t="shared" si="224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>
        <f t="shared" si="221"/>
        <v>108.33</v>
      </c>
      <c r="Q2879" s="14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 s="19">
        <f t="shared" si="224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>
        <f t="shared" si="221"/>
        <v>15.75</v>
      </c>
      <c r="Q2880" s="14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 s="19">
        <f t="shared" si="224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>
        <f t="shared" si="221"/>
        <v>29</v>
      </c>
      <c r="Q2881" s="14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 s="19">
        <f t="shared" si="224"/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25">ROUND(E2882/D2882*100,0)</f>
        <v>23</v>
      </c>
      <c r="P2882">
        <f t="shared" si="221"/>
        <v>96.55</v>
      </c>
      <c r="Q2882" s="14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 s="19">
        <f t="shared" si="224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25"/>
        <v>0</v>
      </c>
      <c r="P2883">
        <f t="shared" ref="P2883:P2946" si="226">IFERROR(ROUND(E2883/L2883,2),0)</f>
        <v>0</v>
      </c>
      <c r="Q2883" s="14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 s="19">
        <f t="shared" ref="U2883:U2946" si="229">YEAR(S2883)</f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>
        <f t="shared" si="226"/>
        <v>63</v>
      </c>
      <c r="Q2884" s="14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 s="19">
        <f t="shared" si="229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>
        <f t="shared" si="226"/>
        <v>381.6</v>
      </c>
      <c r="Q2885" s="14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 s="19">
        <f t="shared" si="229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>
        <f t="shared" si="226"/>
        <v>46.25</v>
      </c>
      <c r="Q2886" s="14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 s="19">
        <f t="shared" si="229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>
        <f t="shared" si="226"/>
        <v>26</v>
      </c>
      <c r="Q2887" s="14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 s="19">
        <f t="shared" si="229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>
        <f t="shared" si="226"/>
        <v>10</v>
      </c>
      <c r="Q2888" s="14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 s="19">
        <f t="shared" si="229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>
        <f t="shared" si="226"/>
        <v>5</v>
      </c>
      <c r="Q2889" s="14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 s="19">
        <f t="shared" si="229"/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>
        <f t="shared" si="226"/>
        <v>0</v>
      </c>
      <c r="Q2890" s="14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 s="19">
        <f t="shared" si="229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>
        <f t="shared" si="226"/>
        <v>81.569999999999993</v>
      </c>
      <c r="Q2891" s="14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 s="19">
        <f t="shared" si="229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>
        <f t="shared" si="226"/>
        <v>7</v>
      </c>
      <c r="Q2892" s="14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 s="19">
        <f t="shared" si="229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>
        <f t="shared" si="226"/>
        <v>27.3</v>
      </c>
      <c r="Q2893" s="14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 s="19">
        <f t="shared" si="229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>
        <f t="shared" si="226"/>
        <v>29.41</v>
      </c>
      <c r="Q2894" s="14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 s="19">
        <f t="shared" si="229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>
        <f t="shared" si="226"/>
        <v>12.5</v>
      </c>
      <c r="Q2895" s="14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 s="19">
        <f t="shared" si="229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>
        <f t="shared" si="226"/>
        <v>0</v>
      </c>
      <c r="Q2896" s="14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 s="19">
        <f t="shared" si="229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>
        <f t="shared" si="226"/>
        <v>5.75</v>
      </c>
      <c r="Q2897" s="14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 s="19">
        <f t="shared" si="229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>
        <f t="shared" si="226"/>
        <v>52.08</v>
      </c>
      <c r="Q2898" s="14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 s="19">
        <f t="shared" si="229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>
        <f t="shared" si="226"/>
        <v>183.33</v>
      </c>
      <c r="Q2899" s="14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 s="19">
        <f t="shared" si="229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>
        <f t="shared" si="226"/>
        <v>26.33</v>
      </c>
      <c r="Q2900" s="14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 s="19">
        <f t="shared" si="229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>
        <f t="shared" si="226"/>
        <v>0</v>
      </c>
      <c r="Q2901" s="14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 s="19">
        <f t="shared" si="229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>
        <f t="shared" si="226"/>
        <v>486.43</v>
      </c>
      <c r="Q2902" s="14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 s="19">
        <f t="shared" si="229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>
        <f t="shared" si="226"/>
        <v>3</v>
      </c>
      <c r="Q2903" s="14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 s="19">
        <f t="shared" si="229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>
        <f t="shared" si="226"/>
        <v>25</v>
      </c>
      <c r="Q2904" s="14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 s="19">
        <f t="shared" si="229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>
        <f t="shared" si="226"/>
        <v>9.75</v>
      </c>
      <c r="Q2905" s="14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 s="19">
        <f t="shared" si="229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>
        <f t="shared" si="226"/>
        <v>18.75</v>
      </c>
      <c r="Q2906" s="14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 s="19">
        <f t="shared" si="229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>
        <f t="shared" si="226"/>
        <v>36.590000000000003</v>
      </c>
      <c r="Q2907" s="14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 s="19">
        <f t="shared" si="229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>
        <f t="shared" si="226"/>
        <v>80.709999999999994</v>
      </c>
      <c r="Q2908" s="14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 s="19">
        <f t="shared" si="229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>
        <f t="shared" si="226"/>
        <v>1</v>
      </c>
      <c r="Q2909" s="14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 s="19">
        <f t="shared" si="229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>
        <f t="shared" si="226"/>
        <v>52.8</v>
      </c>
      <c r="Q2910" s="14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 s="19">
        <f t="shared" si="229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>
        <f t="shared" si="226"/>
        <v>20</v>
      </c>
      <c r="Q2911" s="14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 s="19">
        <f t="shared" si="229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>
        <f t="shared" si="226"/>
        <v>1</v>
      </c>
      <c r="Q2912" s="14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 s="19">
        <f t="shared" si="229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>
        <f t="shared" si="226"/>
        <v>46.93</v>
      </c>
      <c r="Q2913" s="14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 s="19">
        <f t="shared" si="229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>
        <f t="shared" si="226"/>
        <v>78.08</v>
      </c>
      <c r="Q2914" s="14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 s="19">
        <f t="shared" si="229"/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>
        <f t="shared" si="226"/>
        <v>1</v>
      </c>
      <c r="Q2915" s="14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 s="19">
        <f t="shared" si="229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>
        <f t="shared" si="226"/>
        <v>1</v>
      </c>
      <c r="Q2916" s="14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 s="19">
        <f t="shared" si="229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>
        <f t="shared" si="226"/>
        <v>203.67</v>
      </c>
      <c r="Q2917" s="14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 s="19">
        <f t="shared" si="229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>
        <f t="shared" si="226"/>
        <v>20.71</v>
      </c>
      <c r="Q2918" s="14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 s="19">
        <f t="shared" si="229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>
        <f t="shared" si="226"/>
        <v>48.56</v>
      </c>
      <c r="Q2919" s="14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 s="19">
        <f t="shared" si="229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>
        <f t="shared" si="226"/>
        <v>68.099999999999994</v>
      </c>
      <c r="Q2920" s="14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 s="19">
        <f t="shared" si="229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>
        <f t="shared" si="226"/>
        <v>8.5</v>
      </c>
      <c r="Q2921" s="14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 s="19">
        <f t="shared" si="229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>
        <f t="shared" si="226"/>
        <v>51.62</v>
      </c>
      <c r="Q2922" s="14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 s="19">
        <f t="shared" si="229"/>
        <v>2015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>
        <f t="shared" si="226"/>
        <v>43</v>
      </c>
      <c r="Q2923" s="14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 s="19">
        <f t="shared" si="229"/>
        <v>2014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>
        <f t="shared" si="226"/>
        <v>83.33</v>
      </c>
      <c r="Q2924" s="14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 s="19">
        <f t="shared" si="229"/>
        <v>2015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>
        <f t="shared" si="226"/>
        <v>30</v>
      </c>
      <c r="Q2925" s="14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 s="19">
        <f t="shared" si="229"/>
        <v>2015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>
        <f t="shared" si="226"/>
        <v>175.51</v>
      </c>
      <c r="Q2926" s="14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 s="19">
        <f t="shared" si="229"/>
        <v>2015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>
        <f t="shared" si="226"/>
        <v>231.66</v>
      </c>
      <c r="Q2927" s="14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 s="19">
        <f t="shared" si="229"/>
        <v>2014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>
        <f t="shared" si="226"/>
        <v>75</v>
      </c>
      <c r="Q2928" s="14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 s="19">
        <f t="shared" si="229"/>
        <v>2015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>
        <f t="shared" si="226"/>
        <v>112.14</v>
      </c>
      <c r="Q2929" s="14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 s="19">
        <f t="shared" si="229"/>
        <v>2014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>
        <f t="shared" si="226"/>
        <v>41.67</v>
      </c>
      <c r="Q2930" s="14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 s="19">
        <f t="shared" si="229"/>
        <v>2016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>
        <f t="shared" si="226"/>
        <v>255.17</v>
      </c>
      <c r="Q2931" s="14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 s="19">
        <f t="shared" si="229"/>
        <v>2014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>
        <f t="shared" si="226"/>
        <v>162.77000000000001</v>
      </c>
      <c r="Q2932" s="14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 s="19">
        <f t="shared" si="229"/>
        <v>2015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>
        <f t="shared" si="226"/>
        <v>88.33</v>
      </c>
      <c r="Q2933" s="14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 s="19">
        <f t="shared" si="229"/>
        <v>2014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>
        <f t="shared" si="226"/>
        <v>85.74</v>
      </c>
      <c r="Q2934" s="14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 s="19">
        <f t="shared" si="229"/>
        <v>2015</v>
      </c>
    </row>
    <row r="2935" spans="1:21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>
        <f t="shared" si="226"/>
        <v>47.57</v>
      </c>
      <c r="Q2935" s="14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 s="19">
        <f t="shared" si="229"/>
        <v>2016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>
        <f t="shared" si="226"/>
        <v>72.97</v>
      </c>
      <c r="Q2936" s="14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 s="19">
        <f t="shared" si="229"/>
        <v>2014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>
        <f t="shared" si="226"/>
        <v>90.54</v>
      </c>
      <c r="Q2937" s="14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 s="19">
        <f t="shared" si="229"/>
        <v>2016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>
        <f t="shared" si="226"/>
        <v>37.65</v>
      </c>
      <c r="Q2938" s="14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 s="19">
        <f t="shared" si="229"/>
        <v>2014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>
        <f t="shared" si="226"/>
        <v>36.36</v>
      </c>
      <c r="Q2939" s="14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 s="19">
        <f t="shared" si="229"/>
        <v>2014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>
        <f t="shared" si="226"/>
        <v>126.72</v>
      </c>
      <c r="Q2940" s="14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 s="19">
        <f t="shared" si="229"/>
        <v>2014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>
        <f t="shared" si="226"/>
        <v>329.2</v>
      </c>
      <c r="Q2941" s="14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 s="19">
        <f t="shared" si="229"/>
        <v>2014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>
        <f t="shared" si="226"/>
        <v>81.239999999999995</v>
      </c>
      <c r="Q2942" s="14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 s="19">
        <f t="shared" si="229"/>
        <v>2014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>
        <f t="shared" si="226"/>
        <v>1</v>
      </c>
      <c r="Q2943" s="14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 s="19">
        <f t="shared" si="229"/>
        <v>2015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>
        <f t="shared" si="226"/>
        <v>202.23</v>
      </c>
      <c r="Q2944" s="14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 s="19">
        <f t="shared" si="229"/>
        <v>2015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>
        <f t="shared" si="226"/>
        <v>0</v>
      </c>
      <c r="Q2945" s="14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 s="19">
        <f t="shared" si="229"/>
        <v>2015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30">ROUND(E2946/D2946*100,0)</f>
        <v>1</v>
      </c>
      <c r="P2946">
        <f t="shared" si="226"/>
        <v>100</v>
      </c>
      <c r="Q2946" s="14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 s="19">
        <f t="shared" si="229"/>
        <v>2015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30"/>
        <v>0</v>
      </c>
      <c r="P2947">
        <f t="shared" ref="P2947:P3010" si="231">IFERROR(ROUND(E2947/L2947,2),0)</f>
        <v>0</v>
      </c>
      <c r="Q2947" s="14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 s="19">
        <f t="shared" ref="U2947:U3010" si="234">YEAR(S2947)</f>
        <v>2015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>
        <f t="shared" si="231"/>
        <v>1</v>
      </c>
      <c r="Q2948" s="14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 s="19">
        <f t="shared" si="234"/>
        <v>2016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>
        <f t="shared" si="231"/>
        <v>82.46</v>
      </c>
      <c r="Q2949" s="14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 s="19">
        <f t="shared" si="234"/>
        <v>2016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>
        <f t="shared" si="231"/>
        <v>2.67</v>
      </c>
      <c r="Q2950" s="14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 s="19">
        <f t="shared" si="234"/>
        <v>2015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>
        <f t="shared" si="231"/>
        <v>12.5</v>
      </c>
      <c r="Q2951" s="14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 s="19">
        <f t="shared" si="234"/>
        <v>2015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>
        <f t="shared" si="231"/>
        <v>0</v>
      </c>
      <c r="Q2952" s="14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 s="19">
        <f t="shared" si="234"/>
        <v>2015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>
        <f t="shared" si="231"/>
        <v>18.899999999999999</v>
      </c>
      <c r="Q2953" s="14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 s="19">
        <f t="shared" si="234"/>
        <v>2014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>
        <f t="shared" si="231"/>
        <v>200.63</v>
      </c>
      <c r="Q2954" s="14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 s="19">
        <f t="shared" si="234"/>
        <v>2016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>
        <f t="shared" si="231"/>
        <v>201.67</v>
      </c>
      <c r="Q2955" s="14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 s="19">
        <f t="shared" si="234"/>
        <v>2015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>
        <f t="shared" si="231"/>
        <v>0</v>
      </c>
      <c r="Q2956" s="14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 s="19">
        <f t="shared" si="234"/>
        <v>2017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>
        <f t="shared" si="231"/>
        <v>65</v>
      </c>
      <c r="Q2957" s="14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 s="19">
        <f t="shared" si="234"/>
        <v>2015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>
        <f t="shared" si="231"/>
        <v>66.099999999999994</v>
      </c>
      <c r="Q2958" s="14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 s="19">
        <f t="shared" si="234"/>
        <v>2016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>
        <f t="shared" si="231"/>
        <v>93.33</v>
      </c>
      <c r="Q2959" s="14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 s="19">
        <f t="shared" si="234"/>
        <v>2015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>
        <f t="shared" si="231"/>
        <v>0</v>
      </c>
      <c r="Q2960" s="14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 s="19">
        <f t="shared" si="234"/>
        <v>2016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>
        <f t="shared" si="231"/>
        <v>0</v>
      </c>
      <c r="Q2961" s="14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 s="19">
        <f t="shared" si="234"/>
        <v>2016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>
        <f t="shared" si="231"/>
        <v>0</v>
      </c>
      <c r="Q2962" s="14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 s="19">
        <f t="shared" si="234"/>
        <v>2014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>
        <f t="shared" si="231"/>
        <v>50.75</v>
      </c>
      <c r="Q2963" s="14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 s="19">
        <f t="shared" si="234"/>
        <v>2015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>
        <f t="shared" si="231"/>
        <v>60.9</v>
      </c>
      <c r="Q2964" s="14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 s="19">
        <f t="shared" si="234"/>
        <v>2015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>
        <f t="shared" si="231"/>
        <v>109.03</v>
      </c>
      <c r="Q2965" s="14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 s="19">
        <f t="shared" si="234"/>
        <v>2015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>
        <f t="shared" si="231"/>
        <v>25.69</v>
      </c>
      <c r="Q2966" s="14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 s="19">
        <f t="shared" si="234"/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>
        <f t="shared" si="231"/>
        <v>41.92</v>
      </c>
      <c r="Q2967" s="14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 s="19">
        <f t="shared" si="234"/>
        <v>2015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>
        <f t="shared" si="231"/>
        <v>88.77</v>
      </c>
      <c r="Q2968" s="14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 s="19">
        <f t="shared" si="234"/>
        <v>2015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>
        <f t="shared" si="231"/>
        <v>80.23</v>
      </c>
      <c r="Q2969" s="14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 s="19">
        <f t="shared" si="234"/>
        <v>2015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>
        <f t="shared" si="231"/>
        <v>78.94</v>
      </c>
      <c r="Q2970" s="14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 s="19">
        <f t="shared" si="234"/>
        <v>2016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>
        <f t="shared" si="231"/>
        <v>95.59</v>
      </c>
      <c r="Q2971" s="14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 s="19">
        <f t="shared" si="234"/>
        <v>2015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>
        <f t="shared" si="231"/>
        <v>69.89</v>
      </c>
      <c r="Q2972" s="14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 s="19">
        <f t="shared" si="234"/>
        <v>2014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>
        <f t="shared" si="231"/>
        <v>74.53</v>
      </c>
      <c r="Q2973" s="14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 s="19">
        <f t="shared" si="234"/>
        <v>2014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>
        <f t="shared" si="231"/>
        <v>123.94</v>
      </c>
      <c r="Q2974" s="14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 s="19">
        <f t="shared" si="234"/>
        <v>2016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>
        <f t="shared" si="231"/>
        <v>264.85000000000002</v>
      </c>
      <c r="Q2975" s="14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 s="19">
        <f t="shared" si="234"/>
        <v>2015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>
        <f t="shared" si="231"/>
        <v>58.62</v>
      </c>
      <c r="Q2976" s="14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 s="19">
        <f t="shared" si="234"/>
        <v>2014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>
        <f t="shared" si="231"/>
        <v>70.88</v>
      </c>
      <c r="Q2977" s="14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 s="19">
        <f t="shared" si="234"/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>
        <f t="shared" si="231"/>
        <v>8.57</v>
      </c>
      <c r="Q2978" s="14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 s="19">
        <f t="shared" si="234"/>
        <v>2016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>
        <f t="shared" si="231"/>
        <v>113.57</v>
      </c>
      <c r="Q2979" s="14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 s="19">
        <f t="shared" si="234"/>
        <v>2015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>
        <f t="shared" si="231"/>
        <v>60.69</v>
      </c>
      <c r="Q2980" s="14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 s="19">
        <f t="shared" si="234"/>
        <v>2014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>
        <f t="shared" si="231"/>
        <v>110.22</v>
      </c>
      <c r="Q2981" s="14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 s="19">
        <f t="shared" si="234"/>
        <v>2014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>
        <f t="shared" si="231"/>
        <v>136.46</v>
      </c>
      <c r="Q2982" s="14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 s="19">
        <f t="shared" si="234"/>
        <v>2015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>
        <f t="shared" si="231"/>
        <v>53.16</v>
      </c>
      <c r="Q2983" s="14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 s="19">
        <f t="shared" si="234"/>
        <v>2015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>
        <f t="shared" si="231"/>
        <v>86.49</v>
      </c>
      <c r="Q2984" s="14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 s="19">
        <f t="shared" si="234"/>
        <v>2016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>
        <f t="shared" si="231"/>
        <v>155.24</v>
      </c>
      <c r="Q2985" s="14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 s="19">
        <f t="shared" si="234"/>
        <v>2014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>
        <f t="shared" si="231"/>
        <v>115.08</v>
      </c>
      <c r="Q2986" s="14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 s="19">
        <f t="shared" si="234"/>
        <v>2016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>
        <f t="shared" si="231"/>
        <v>109.59</v>
      </c>
      <c r="Q2987" s="14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 s="19">
        <f t="shared" si="234"/>
        <v>2016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>
        <f t="shared" si="231"/>
        <v>45.21</v>
      </c>
      <c r="Q2988" s="14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 s="19">
        <f t="shared" si="234"/>
        <v>2016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>
        <f t="shared" si="231"/>
        <v>104.15</v>
      </c>
      <c r="Q2989" s="14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 s="19">
        <f t="shared" si="234"/>
        <v>2016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>
        <f t="shared" si="231"/>
        <v>35.71</v>
      </c>
      <c r="Q2990" s="14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 s="19">
        <f t="shared" si="234"/>
        <v>2016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>
        <f t="shared" si="231"/>
        <v>97</v>
      </c>
      <c r="Q2991" s="14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 s="19">
        <f t="shared" si="234"/>
        <v>2015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>
        <f t="shared" si="231"/>
        <v>370.37</v>
      </c>
      <c r="Q2992" s="14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 s="19">
        <f t="shared" si="234"/>
        <v>2015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>
        <f t="shared" si="231"/>
        <v>94.41</v>
      </c>
      <c r="Q2993" s="14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 s="19">
        <f t="shared" si="234"/>
        <v>2017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>
        <f t="shared" si="231"/>
        <v>48.98</v>
      </c>
      <c r="Q2994" s="14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 s="19">
        <f t="shared" si="234"/>
        <v>2016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>
        <f t="shared" si="231"/>
        <v>45.59</v>
      </c>
      <c r="Q2995" s="14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 s="19">
        <f t="shared" si="234"/>
        <v>2016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>
        <f t="shared" si="231"/>
        <v>23.28</v>
      </c>
      <c r="Q2996" s="14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 s="19">
        <f t="shared" si="234"/>
        <v>2014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>
        <f t="shared" si="231"/>
        <v>63.23</v>
      </c>
      <c r="Q2997" s="14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 s="19">
        <f t="shared" si="234"/>
        <v>2016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>
        <f t="shared" si="231"/>
        <v>153.52000000000001</v>
      </c>
      <c r="Q2998" s="14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 s="19">
        <f t="shared" si="234"/>
        <v>2015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>
        <f t="shared" si="231"/>
        <v>90.2</v>
      </c>
      <c r="Q2999" s="14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 s="19">
        <f t="shared" si="234"/>
        <v>2017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>
        <f t="shared" si="231"/>
        <v>118.97</v>
      </c>
      <c r="Q3000" s="14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 s="19">
        <f t="shared" si="234"/>
        <v>2014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>
        <f t="shared" si="231"/>
        <v>80.25</v>
      </c>
      <c r="Q3001" s="14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 s="19">
        <f t="shared" si="234"/>
        <v>2017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>
        <f t="shared" si="231"/>
        <v>62.5</v>
      </c>
      <c r="Q3002" s="14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 s="19">
        <f t="shared" si="234"/>
        <v>2017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>
        <f t="shared" si="231"/>
        <v>131.38</v>
      </c>
      <c r="Q3003" s="14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 s="19">
        <f t="shared" si="234"/>
        <v>2016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>
        <f t="shared" si="231"/>
        <v>73.03</v>
      </c>
      <c r="Q3004" s="14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 s="19">
        <f t="shared" si="234"/>
        <v>2012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>
        <f t="shared" si="231"/>
        <v>178.53</v>
      </c>
      <c r="Q3005" s="14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 s="19">
        <f t="shared" si="234"/>
        <v>2016</v>
      </c>
    </row>
    <row r="3006" spans="1:21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>
        <f t="shared" si="231"/>
        <v>162.91</v>
      </c>
      <c r="Q3006" s="14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 s="19">
        <f t="shared" si="234"/>
        <v>2014</v>
      </c>
    </row>
    <row r="3007" spans="1:21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>
        <f t="shared" si="231"/>
        <v>108.24</v>
      </c>
      <c r="Q3007" s="14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 s="19">
        <f t="shared" si="234"/>
        <v>2014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>
        <f t="shared" si="231"/>
        <v>88.87</v>
      </c>
      <c r="Q3008" s="14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 s="19">
        <f t="shared" si="234"/>
        <v>2014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>
        <f t="shared" si="231"/>
        <v>54</v>
      </c>
      <c r="Q3009" s="14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 s="19">
        <f t="shared" si="234"/>
        <v>2015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35">ROUND(E3010/D3010*100,0)</f>
        <v>101</v>
      </c>
      <c r="P3010">
        <f t="shared" si="231"/>
        <v>116.73</v>
      </c>
      <c r="Q3010" s="14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 s="19">
        <f t="shared" si="234"/>
        <v>2015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35"/>
        <v>120</v>
      </c>
      <c r="P3011">
        <f t="shared" ref="P3011:P3074" si="236">IFERROR(ROUND(E3011/L3011,2),0)</f>
        <v>233.9</v>
      </c>
      <c r="Q3011" s="14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 s="19">
        <f t="shared" ref="U3011:U3074" si="239">YEAR(S3011)</f>
        <v>2014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>
        <f t="shared" si="236"/>
        <v>158</v>
      </c>
      <c r="Q3012" s="14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 s="19">
        <f t="shared" si="239"/>
        <v>2014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>
        <f t="shared" si="236"/>
        <v>14.84</v>
      </c>
      <c r="Q3013" s="14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 s="19">
        <f t="shared" si="239"/>
        <v>2015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>
        <f t="shared" si="236"/>
        <v>85.18</v>
      </c>
      <c r="Q3014" s="14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 s="19">
        <f t="shared" si="239"/>
        <v>2015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>
        <f t="shared" si="236"/>
        <v>146.69</v>
      </c>
      <c r="Q3015" s="14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 s="19">
        <f t="shared" si="239"/>
        <v>2015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>
        <f t="shared" si="236"/>
        <v>50.76</v>
      </c>
      <c r="Q3016" s="14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 s="19">
        <f t="shared" si="239"/>
        <v>2014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>
        <f t="shared" si="236"/>
        <v>87.7</v>
      </c>
      <c r="Q3017" s="14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 s="19">
        <f t="shared" si="239"/>
        <v>2014</v>
      </c>
    </row>
    <row r="3018" spans="1:21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>
        <f t="shared" si="236"/>
        <v>242.28</v>
      </c>
      <c r="Q3018" s="14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 s="19">
        <f t="shared" si="239"/>
        <v>2014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>
        <f t="shared" si="236"/>
        <v>146.44999999999999</v>
      </c>
      <c r="Q3019" s="14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 s="19">
        <f t="shared" si="239"/>
        <v>2014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>
        <f t="shared" si="236"/>
        <v>103.17</v>
      </c>
      <c r="Q3020" s="14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 s="19">
        <f t="shared" si="239"/>
        <v>2015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>
        <f t="shared" si="236"/>
        <v>80.459999999999994</v>
      </c>
      <c r="Q3021" s="14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 s="19">
        <f t="shared" si="239"/>
        <v>2014</v>
      </c>
    </row>
    <row r="3022" spans="1:21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>
        <f t="shared" si="236"/>
        <v>234.67</v>
      </c>
      <c r="Q3022" s="14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 s="19">
        <f t="shared" si="239"/>
        <v>2015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>
        <f t="shared" si="236"/>
        <v>50.69</v>
      </c>
      <c r="Q3023" s="14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 s="19">
        <f t="shared" si="239"/>
        <v>2016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>
        <f t="shared" si="236"/>
        <v>162.71</v>
      </c>
      <c r="Q3024" s="14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 s="19">
        <f t="shared" si="239"/>
        <v>2016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>
        <f t="shared" si="236"/>
        <v>120.17</v>
      </c>
      <c r="Q3025" s="14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 s="19">
        <f t="shared" si="239"/>
        <v>2015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>
        <f t="shared" si="236"/>
        <v>67.7</v>
      </c>
      <c r="Q3026" s="14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 s="19">
        <f t="shared" si="239"/>
        <v>2012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>
        <f t="shared" si="236"/>
        <v>52.1</v>
      </c>
      <c r="Q3027" s="14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 s="19">
        <f t="shared" si="239"/>
        <v>2014</v>
      </c>
    </row>
    <row r="3028" spans="1:21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>
        <f t="shared" si="236"/>
        <v>51.6</v>
      </c>
      <c r="Q3028" s="14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 s="19">
        <f t="shared" si="239"/>
        <v>2017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>
        <f t="shared" si="236"/>
        <v>164.3</v>
      </c>
      <c r="Q3029" s="14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 s="19">
        <f t="shared" si="239"/>
        <v>2015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>
        <f t="shared" si="236"/>
        <v>84.86</v>
      </c>
      <c r="Q3030" s="14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 s="19">
        <f t="shared" si="239"/>
        <v>2016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>
        <f t="shared" si="236"/>
        <v>94.55</v>
      </c>
      <c r="Q3031" s="14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 s="19">
        <f t="shared" si="239"/>
        <v>2014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>
        <f t="shared" si="236"/>
        <v>45.54</v>
      </c>
      <c r="Q3032" s="14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 s="19">
        <f t="shared" si="239"/>
        <v>2015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>
        <f t="shared" si="236"/>
        <v>51.72</v>
      </c>
      <c r="Q3033" s="14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 s="19">
        <f t="shared" si="239"/>
        <v>2016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>
        <f t="shared" si="236"/>
        <v>50.88</v>
      </c>
      <c r="Q3034" s="14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 s="19">
        <f t="shared" si="239"/>
        <v>2015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>
        <f t="shared" si="236"/>
        <v>191.13</v>
      </c>
      <c r="Q3035" s="14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 s="19">
        <f t="shared" si="239"/>
        <v>2016</v>
      </c>
    </row>
    <row r="3036" spans="1:21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>
        <f t="shared" si="236"/>
        <v>89.31</v>
      </c>
      <c r="Q3036" s="14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 s="19">
        <f t="shared" si="239"/>
        <v>2016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>
        <f t="shared" si="236"/>
        <v>88.59</v>
      </c>
      <c r="Q3037" s="14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 s="19">
        <f t="shared" si="239"/>
        <v>2013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>
        <f t="shared" si="236"/>
        <v>96.3</v>
      </c>
      <c r="Q3038" s="14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 s="19">
        <f t="shared" si="239"/>
        <v>2013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>
        <f t="shared" si="236"/>
        <v>33.31</v>
      </c>
      <c r="Q3039" s="14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 s="19">
        <f t="shared" si="239"/>
        <v>2010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>
        <f t="shared" si="236"/>
        <v>37.22</v>
      </c>
      <c r="Q3040" s="14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 s="19">
        <f t="shared" si="239"/>
        <v>2016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>
        <f t="shared" si="236"/>
        <v>92.13</v>
      </c>
      <c r="Q3041" s="14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 s="19">
        <f t="shared" si="239"/>
        <v>2013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>
        <f t="shared" si="236"/>
        <v>76.790000000000006</v>
      </c>
      <c r="Q3042" s="14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 s="19">
        <f t="shared" si="239"/>
        <v>2015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>
        <f t="shared" si="236"/>
        <v>96.53</v>
      </c>
      <c r="Q3043" s="14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 s="19">
        <f t="shared" si="239"/>
        <v>2015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>
        <f t="shared" si="236"/>
        <v>51.89</v>
      </c>
      <c r="Q3044" s="14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 s="19">
        <f t="shared" si="239"/>
        <v>2015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>
        <f t="shared" si="236"/>
        <v>128.91</v>
      </c>
      <c r="Q3045" s="14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 s="19">
        <f t="shared" si="239"/>
        <v>2015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>
        <f t="shared" si="236"/>
        <v>84.11</v>
      </c>
      <c r="Q3046" s="14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 s="19">
        <f t="shared" si="239"/>
        <v>2016</v>
      </c>
    </row>
    <row r="3047" spans="1:21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>
        <f t="shared" si="236"/>
        <v>82.94</v>
      </c>
      <c r="Q3047" s="14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 s="19">
        <f t="shared" si="239"/>
        <v>2014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>
        <f t="shared" si="236"/>
        <v>259.95</v>
      </c>
      <c r="Q3048" s="14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 s="19">
        <f t="shared" si="239"/>
        <v>2014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>
        <f t="shared" si="236"/>
        <v>37.25</v>
      </c>
      <c r="Q3049" s="14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 s="19">
        <f t="shared" si="239"/>
        <v>2016</v>
      </c>
    </row>
    <row r="3050" spans="1:21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>
        <f t="shared" si="236"/>
        <v>177.02</v>
      </c>
      <c r="Q3050" s="14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 s="19">
        <f t="shared" si="239"/>
        <v>2014</v>
      </c>
    </row>
    <row r="3051" spans="1:21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>
        <f t="shared" si="236"/>
        <v>74.069999999999993</v>
      </c>
      <c r="Q3051" s="14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 s="19">
        <f t="shared" si="239"/>
        <v>2015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>
        <f t="shared" si="236"/>
        <v>70.67</v>
      </c>
      <c r="Q3052" s="14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 s="19">
        <f t="shared" si="239"/>
        <v>2016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>
        <f t="shared" si="236"/>
        <v>23.63</v>
      </c>
      <c r="Q3053" s="14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 s="19">
        <f t="shared" si="239"/>
        <v>2017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>
        <f t="shared" si="236"/>
        <v>37.5</v>
      </c>
      <c r="Q3054" s="14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 s="19">
        <f t="shared" si="239"/>
        <v>2015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>
        <f t="shared" si="236"/>
        <v>13.33</v>
      </c>
      <c r="Q3055" s="14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 s="19">
        <f t="shared" si="239"/>
        <v>2014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>
        <f t="shared" si="236"/>
        <v>0</v>
      </c>
      <c r="Q3056" s="14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 s="19">
        <f t="shared" si="239"/>
        <v>2015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>
        <f t="shared" si="236"/>
        <v>1</v>
      </c>
      <c r="Q3057" s="14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 s="19">
        <f t="shared" si="239"/>
        <v>2014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>
        <f t="shared" si="236"/>
        <v>0</v>
      </c>
      <c r="Q3058" s="14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 s="19">
        <f t="shared" si="239"/>
        <v>2014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>
        <f t="shared" si="236"/>
        <v>0</v>
      </c>
      <c r="Q3059" s="14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 s="19">
        <f t="shared" si="239"/>
        <v>2016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>
        <f t="shared" si="236"/>
        <v>1</v>
      </c>
      <c r="Q3060" s="14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 s="19">
        <f t="shared" si="239"/>
        <v>2016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>
        <f t="shared" si="236"/>
        <v>41</v>
      </c>
      <c r="Q3061" s="14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 s="19">
        <f t="shared" si="239"/>
        <v>2014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>
        <f t="shared" si="236"/>
        <v>55.83</v>
      </c>
      <c r="Q3062" s="14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 s="19">
        <f t="shared" si="239"/>
        <v>2015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>
        <f t="shared" si="236"/>
        <v>0</v>
      </c>
      <c r="Q3063" s="14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 s="19">
        <f t="shared" si="239"/>
        <v>2014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>
        <f t="shared" si="236"/>
        <v>99.76</v>
      </c>
      <c r="Q3064" s="14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 s="19">
        <f t="shared" si="239"/>
        <v>2015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>
        <f t="shared" si="236"/>
        <v>25.52</v>
      </c>
      <c r="Q3065" s="14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 s="19">
        <f t="shared" si="239"/>
        <v>2016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>
        <f t="shared" si="236"/>
        <v>117.65</v>
      </c>
      <c r="Q3066" s="14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 s="19">
        <f t="shared" si="239"/>
        <v>2015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>
        <f t="shared" si="236"/>
        <v>5</v>
      </c>
      <c r="Q3067" s="14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 s="19">
        <f t="shared" si="239"/>
        <v>2014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>
        <f t="shared" si="236"/>
        <v>2796.67</v>
      </c>
      <c r="Q3068" s="14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 s="19">
        <f t="shared" si="239"/>
        <v>2016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>
        <f t="shared" si="236"/>
        <v>200</v>
      </c>
      <c r="Q3069" s="14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 s="19">
        <f t="shared" si="239"/>
        <v>2015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>
        <f t="shared" si="236"/>
        <v>87.5</v>
      </c>
      <c r="Q3070" s="14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 s="19">
        <f t="shared" si="239"/>
        <v>2015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>
        <f t="shared" si="236"/>
        <v>20.14</v>
      </c>
      <c r="Q3071" s="14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 s="19">
        <f t="shared" si="239"/>
        <v>2014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>
        <f t="shared" si="236"/>
        <v>20.88</v>
      </c>
      <c r="Q3072" s="14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 s="19">
        <f t="shared" si="239"/>
        <v>2016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>
        <f t="shared" si="236"/>
        <v>61.31</v>
      </c>
      <c r="Q3073" s="14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 s="19">
        <f t="shared" si="239"/>
        <v>2015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40">ROUND(E3074/D3074*100,0)</f>
        <v>0</v>
      </c>
      <c r="P3074">
        <f t="shared" si="236"/>
        <v>1</v>
      </c>
      <c r="Q3074" s="14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 s="19">
        <f t="shared" si="239"/>
        <v>2016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40"/>
        <v>0</v>
      </c>
      <c r="P3075">
        <f t="shared" ref="P3075:P3138" si="241">IFERROR(ROUND(E3075/L3075,2),0)</f>
        <v>92.14</v>
      </c>
      <c r="Q3075" s="14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 s="19">
        <f t="shared" ref="U3075:U3138" si="244">YEAR(S3075)</f>
        <v>2015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>
        <f t="shared" si="241"/>
        <v>7.33</v>
      </c>
      <c r="Q3076" s="14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 s="19">
        <f t="shared" si="244"/>
        <v>2016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>
        <f t="shared" si="241"/>
        <v>64.8</v>
      </c>
      <c r="Q3077" s="14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 s="19">
        <f t="shared" si="244"/>
        <v>2016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>
        <f t="shared" si="241"/>
        <v>30.12</v>
      </c>
      <c r="Q3078" s="14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 s="19">
        <f t="shared" si="244"/>
        <v>2015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>
        <f t="shared" si="241"/>
        <v>52.5</v>
      </c>
      <c r="Q3079" s="14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 s="19">
        <f t="shared" si="244"/>
        <v>2017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>
        <f t="shared" si="241"/>
        <v>23.67</v>
      </c>
      <c r="Q3080" s="14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 s="19">
        <f t="shared" si="244"/>
        <v>2015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>
        <f t="shared" si="241"/>
        <v>415.78</v>
      </c>
      <c r="Q3081" s="14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 s="19">
        <f t="shared" si="244"/>
        <v>2015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>
        <f t="shared" si="241"/>
        <v>53.71</v>
      </c>
      <c r="Q3082" s="14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 s="19">
        <f t="shared" si="244"/>
        <v>2014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>
        <f t="shared" si="241"/>
        <v>420.6</v>
      </c>
      <c r="Q3083" s="14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 s="19">
        <f t="shared" si="244"/>
        <v>2015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>
        <f t="shared" si="241"/>
        <v>0</v>
      </c>
      <c r="Q3084" s="14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 s="19">
        <f t="shared" si="244"/>
        <v>2015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>
        <f t="shared" si="241"/>
        <v>18.670000000000002</v>
      </c>
      <c r="Q3085" s="14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 s="19">
        <f t="shared" si="244"/>
        <v>2014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>
        <f t="shared" si="241"/>
        <v>78.33</v>
      </c>
      <c r="Q3086" s="14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 s="19">
        <f t="shared" si="244"/>
        <v>2015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>
        <f t="shared" si="241"/>
        <v>67.78</v>
      </c>
      <c r="Q3087" s="14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 s="19">
        <f t="shared" si="244"/>
        <v>2015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>
        <f t="shared" si="241"/>
        <v>16.670000000000002</v>
      </c>
      <c r="Q3088" s="14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 s="19">
        <f t="shared" si="244"/>
        <v>2015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>
        <f t="shared" si="241"/>
        <v>62.5</v>
      </c>
      <c r="Q3089" s="14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 s="19">
        <f t="shared" si="244"/>
        <v>2016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>
        <f t="shared" si="241"/>
        <v>42</v>
      </c>
      <c r="Q3090" s="14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 s="19">
        <f t="shared" si="244"/>
        <v>2014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>
        <f t="shared" si="241"/>
        <v>130.09</v>
      </c>
      <c r="Q3091" s="14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 s="19">
        <f t="shared" si="244"/>
        <v>2016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>
        <f t="shared" si="241"/>
        <v>1270.22</v>
      </c>
      <c r="Q3092" s="14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 s="19">
        <f t="shared" si="244"/>
        <v>2015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>
        <f t="shared" si="241"/>
        <v>88.44</v>
      </c>
      <c r="Q3093" s="14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 s="19">
        <f t="shared" si="244"/>
        <v>2016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>
        <f t="shared" si="241"/>
        <v>56.34</v>
      </c>
      <c r="Q3094" s="14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 s="19">
        <f t="shared" si="244"/>
        <v>2015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>
        <f t="shared" si="241"/>
        <v>53.53</v>
      </c>
      <c r="Q3095" s="14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 s="19">
        <f t="shared" si="244"/>
        <v>2014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>
        <f t="shared" si="241"/>
        <v>25</v>
      </c>
      <c r="Q3096" s="14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 s="19">
        <f t="shared" si="244"/>
        <v>2015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>
        <f t="shared" si="241"/>
        <v>50</v>
      </c>
      <c r="Q3097" s="14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 s="19">
        <f t="shared" si="244"/>
        <v>2016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>
        <f t="shared" si="241"/>
        <v>56.79</v>
      </c>
      <c r="Q3098" s="14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 s="19">
        <f t="shared" si="244"/>
        <v>2015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>
        <f t="shared" si="241"/>
        <v>40.83</v>
      </c>
      <c r="Q3099" s="14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 s="19">
        <f t="shared" si="244"/>
        <v>2016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>
        <f t="shared" si="241"/>
        <v>65.11</v>
      </c>
      <c r="Q3100" s="14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 s="19">
        <f t="shared" si="244"/>
        <v>2015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>
        <f t="shared" si="241"/>
        <v>55.6</v>
      </c>
      <c r="Q3101" s="14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 s="19">
        <f t="shared" si="244"/>
        <v>2016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>
        <f t="shared" si="241"/>
        <v>140.54</v>
      </c>
      <c r="Q3102" s="14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 s="19">
        <f t="shared" si="244"/>
        <v>2014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>
        <f t="shared" si="241"/>
        <v>25</v>
      </c>
      <c r="Q3103" s="14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 s="19">
        <f t="shared" si="244"/>
        <v>2015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>
        <f t="shared" si="241"/>
        <v>69.53</v>
      </c>
      <c r="Q3104" s="14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 s="19">
        <f t="shared" si="244"/>
        <v>2016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>
        <f t="shared" si="241"/>
        <v>5.5</v>
      </c>
      <c r="Q3105" s="14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 s="19">
        <f t="shared" si="244"/>
        <v>2015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>
        <f t="shared" si="241"/>
        <v>237</v>
      </c>
      <c r="Q3106" s="14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 s="19">
        <f t="shared" si="244"/>
        <v>2015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>
        <f t="shared" si="241"/>
        <v>79.87</v>
      </c>
      <c r="Q3107" s="14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 s="19">
        <f t="shared" si="244"/>
        <v>2014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>
        <f t="shared" si="241"/>
        <v>10.25</v>
      </c>
      <c r="Q3108" s="14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 s="19">
        <f t="shared" si="244"/>
        <v>2015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>
        <f t="shared" si="241"/>
        <v>272.58999999999997</v>
      </c>
      <c r="Q3109" s="14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 s="19">
        <f t="shared" si="244"/>
        <v>2015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>
        <f t="shared" si="241"/>
        <v>13</v>
      </c>
      <c r="Q3110" s="14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 s="19">
        <f t="shared" si="244"/>
        <v>2015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>
        <f t="shared" si="241"/>
        <v>58.18</v>
      </c>
      <c r="Q3111" s="14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 s="19">
        <f t="shared" si="244"/>
        <v>2014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>
        <f t="shared" si="241"/>
        <v>10</v>
      </c>
      <c r="Q3112" s="14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 s="19">
        <f t="shared" si="244"/>
        <v>2017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>
        <f t="shared" si="241"/>
        <v>70.11</v>
      </c>
      <c r="Q3113" s="14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 s="19">
        <f t="shared" si="244"/>
        <v>2014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>
        <f t="shared" si="241"/>
        <v>57.89</v>
      </c>
      <c r="Q3114" s="14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 s="19">
        <f t="shared" si="244"/>
        <v>2016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>
        <f t="shared" si="241"/>
        <v>125.27</v>
      </c>
      <c r="Q3115" s="14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 s="19">
        <f t="shared" si="244"/>
        <v>2015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>
        <f t="shared" si="241"/>
        <v>0</v>
      </c>
      <c r="Q3116" s="14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 s="19">
        <f t="shared" si="244"/>
        <v>2014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>
        <f t="shared" si="241"/>
        <v>300</v>
      </c>
      <c r="Q3117" s="14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 s="19">
        <f t="shared" si="244"/>
        <v>2016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>
        <f t="shared" si="241"/>
        <v>43</v>
      </c>
      <c r="Q3118" s="14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 s="19">
        <f t="shared" si="244"/>
        <v>2015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>
        <f t="shared" si="241"/>
        <v>1</v>
      </c>
      <c r="Q3119" s="14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 s="19">
        <f t="shared" si="244"/>
        <v>2016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>
        <f t="shared" si="241"/>
        <v>775</v>
      </c>
      <c r="Q3120" s="14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 s="19">
        <f t="shared" si="244"/>
        <v>2016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>
        <f t="shared" si="241"/>
        <v>5</v>
      </c>
      <c r="Q3121" s="14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 s="19">
        <f t="shared" si="244"/>
        <v>2015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>
        <f t="shared" si="241"/>
        <v>12.8</v>
      </c>
      <c r="Q3122" s="14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 s="19">
        <f t="shared" si="244"/>
        <v>2016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>
        <f t="shared" si="241"/>
        <v>10</v>
      </c>
      <c r="Q3123" s="14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 s="19">
        <f t="shared" si="244"/>
        <v>2014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>
        <f t="shared" si="241"/>
        <v>58</v>
      </c>
      <c r="Q3124" s="14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 s="19">
        <f t="shared" si="244"/>
        <v>2016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>
        <f t="shared" si="241"/>
        <v>244.8</v>
      </c>
      <c r="Q3125" s="14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 s="19">
        <f t="shared" si="244"/>
        <v>2016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>
        <f t="shared" si="241"/>
        <v>6.5</v>
      </c>
      <c r="Q3126" s="14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 s="19">
        <f t="shared" si="244"/>
        <v>2014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>
        <f t="shared" si="241"/>
        <v>0</v>
      </c>
      <c r="Q3127" s="14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 s="19">
        <f t="shared" si="244"/>
        <v>2015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>
        <f t="shared" si="241"/>
        <v>61.18</v>
      </c>
      <c r="Q3128" s="14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 s="19">
        <f t="shared" si="244"/>
        <v>2016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>
        <f t="shared" si="241"/>
        <v>0</v>
      </c>
      <c r="Q3129" s="14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 s="19">
        <f t="shared" si="244"/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>
        <f t="shared" si="241"/>
        <v>139.24</v>
      </c>
      <c r="Q3130" s="14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 s="19">
        <f t="shared" si="244"/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>
        <f t="shared" si="241"/>
        <v>10</v>
      </c>
      <c r="Q3131" s="14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 s="19">
        <f t="shared" si="244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>
        <f t="shared" si="241"/>
        <v>93.75</v>
      </c>
      <c r="Q3132" s="14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 s="19">
        <f t="shared" si="244"/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>
        <f t="shared" si="241"/>
        <v>53.75</v>
      </c>
      <c r="Q3133" s="14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 s="19">
        <f t="shared" si="244"/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>
        <f t="shared" si="241"/>
        <v>10</v>
      </c>
      <c r="Q3134" s="14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 s="19">
        <f t="shared" si="244"/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>
        <f t="shared" si="241"/>
        <v>33.75</v>
      </c>
      <c r="Q3135" s="14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 s="19">
        <f t="shared" si="244"/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>
        <f t="shared" si="241"/>
        <v>18.75</v>
      </c>
      <c r="Q3136" s="14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 s="19">
        <f t="shared" si="244"/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>
        <f t="shared" si="241"/>
        <v>23.14</v>
      </c>
      <c r="Q3137" s="14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 s="19">
        <f t="shared" si="244"/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45">ROUND(E3138/D3138*100,0)</f>
        <v>128</v>
      </c>
      <c r="P3138">
        <f t="shared" si="241"/>
        <v>29.05</v>
      </c>
      <c r="Q3138" s="14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 s="19">
        <f t="shared" si="244"/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45"/>
        <v>3</v>
      </c>
      <c r="P3139">
        <f t="shared" ref="P3139:P3202" si="246">IFERROR(ROUND(E3139/L3139,2),0)</f>
        <v>50</v>
      </c>
      <c r="Q3139" s="14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 s="19">
        <f t="shared" ref="U3139:U3202" si="249">YEAR(S3139)</f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>
        <f t="shared" si="246"/>
        <v>0</v>
      </c>
      <c r="Q3140" s="14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 s="19">
        <f t="shared" si="249"/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>
        <f t="shared" si="246"/>
        <v>450</v>
      </c>
      <c r="Q3141" s="14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 s="19">
        <f t="shared" si="249"/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>
        <f t="shared" si="246"/>
        <v>24</v>
      </c>
      <c r="Q3142" s="14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 s="19">
        <f t="shared" si="249"/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>
        <f t="shared" si="246"/>
        <v>32.25</v>
      </c>
      <c r="Q3143" s="14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 s="19">
        <f t="shared" si="249"/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>
        <f t="shared" si="246"/>
        <v>15</v>
      </c>
      <c r="Q3144" s="14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 s="19">
        <f t="shared" si="249"/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>
        <f t="shared" si="246"/>
        <v>0</v>
      </c>
      <c r="Q3145" s="14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 s="19">
        <f t="shared" si="249"/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>
        <f t="shared" si="246"/>
        <v>251.33</v>
      </c>
      <c r="Q3146" s="14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 s="19">
        <f t="shared" si="249"/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>
        <f t="shared" si="246"/>
        <v>0</v>
      </c>
      <c r="Q3147" s="14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 s="19">
        <f t="shared" si="249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>
        <f t="shared" si="246"/>
        <v>437.5</v>
      </c>
      <c r="Q3148" s="14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 s="19">
        <f t="shared" si="249"/>
        <v>2017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>
        <f t="shared" si="246"/>
        <v>110.35</v>
      </c>
      <c r="Q3149" s="14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 s="19">
        <f t="shared" si="249"/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>
        <f t="shared" si="246"/>
        <v>41.42</v>
      </c>
      <c r="Q3150" s="14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 s="19">
        <f t="shared" si="249"/>
        <v>2014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>
        <f t="shared" si="246"/>
        <v>52</v>
      </c>
      <c r="Q3151" s="14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 s="19">
        <f t="shared" si="249"/>
        <v>2012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>
        <f t="shared" si="246"/>
        <v>33.99</v>
      </c>
      <c r="Q3152" s="14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 s="19">
        <f t="shared" si="249"/>
        <v>2010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>
        <f t="shared" si="246"/>
        <v>103.35</v>
      </c>
      <c r="Q3153" s="14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 s="19">
        <f t="shared" si="249"/>
        <v>2014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>
        <f t="shared" si="246"/>
        <v>34.79</v>
      </c>
      <c r="Q3154" s="14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 s="19">
        <f t="shared" si="249"/>
        <v>2013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>
        <f t="shared" si="246"/>
        <v>41.77</v>
      </c>
      <c r="Q3155" s="14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 s="19">
        <f t="shared" si="249"/>
        <v>2011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>
        <f t="shared" si="246"/>
        <v>64.27</v>
      </c>
      <c r="Q3156" s="14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 s="19">
        <f t="shared" si="249"/>
        <v>2012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>
        <f t="shared" si="246"/>
        <v>31.21</v>
      </c>
      <c r="Q3157" s="14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 s="19">
        <f t="shared" si="249"/>
        <v>2012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>
        <f t="shared" si="246"/>
        <v>62.92</v>
      </c>
      <c r="Q3158" s="14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 s="19">
        <f t="shared" si="249"/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>
        <f t="shared" si="246"/>
        <v>98.54</v>
      </c>
      <c r="Q3159" s="14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 s="19">
        <f t="shared" si="249"/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>
        <f t="shared" si="246"/>
        <v>82.61</v>
      </c>
      <c r="Q3160" s="14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 s="19">
        <f t="shared" si="249"/>
        <v>2013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>
        <f t="shared" si="246"/>
        <v>38.5</v>
      </c>
      <c r="Q3161" s="14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 s="19">
        <f t="shared" si="249"/>
        <v>2011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>
        <f t="shared" si="246"/>
        <v>80.16</v>
      </c>
      <c r="Q3162" s="14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 s="19">
        <f t="shared" si="249"/>
        <v>2014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>
        <f t="shared" si="246"/>
        <v>28.41</v>
      </c>
      <c r="Q3163" s="14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 s="19">
        <f t="shared" si="249"/>
        <v>2014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>
        <f t="shared" si="246"/>
        <v>80.73</v>
      </c>
      <c r="Q3164" s="14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 s="19">
        <f t="shared" si="249"/>
        <v>2014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>
        <f t="shared" si="246"/>
        <v>200.69</v>
      </c>
      <c r="Q3165" s="14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 s="19">
        <f t="shared" si="249"/>
        <v>2014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>
        <f t="shared" si="246"/>
        <v>37.590000000000003</v>
      </c>
      <c r="Q3166" s="14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 s="19">
        <f t="shared" si="249"/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>
        <f t="shared" si="246"/>
        <v>58.1</v>
      </c>
      <c r="Q3167" s="14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 s="19">
        <f t="shared" si="249"/>
        <v>2011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>
        <f t="shared" si="246"/>
        <v>60.3</v>
      </c>
      <c r="Q3168" s="14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 s="19">
        <f t="shared" si="249"/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>
        <f t="shared" si="246"/>
        <v>63.36</v>
      </c>
      <c r="Q3169" s="14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 s="19">
        <f t="shared" si="249"/>
        <v>2014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>
        <f t="shared" si="246"/>
        <v>50.9</v>
      </c>
      <c r="Q3170" s="14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 s="19">
        <f t="shared" si="249"/>
        <v>2014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>
        <f t="shared" si="246"/>
        <v>100.5</v>
      </c>
      <c r="Q3171" s="14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 s="19">
        <f t="shared" si="249"/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>
        <f t="shared" si="246"/>
        <v>31.62</v>
      </c>
      <c r="Q3172" s="14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 s="19">
        <f t="shared" si="249"/>
        <v>2014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>
        <f t="shared" si="246"/>
        <v>65.099999999999994</v>
      </c>
      <c r="Q3173" s="14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 s="19">
        <f t="shared" si="249"/>
        <v>2016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>
        <f t="shared" si="246"/>
        <v>79.31</v>
      </c>
      <c r="Q3174" s="14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 s="19">
        <f t="shared" si="249"/>
        <v>2012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>
        <f t="shared" si="246"/>
        <v>139.19</v>
      </c>
      <c r="Q3175" s="14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 s="19">
        <f t="shared" si="249"/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>
        <f t="shared" si="246"/>
        <v>131.91</v>
      </c>
      <c r="Q3176" s="14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 s="19">
        <f t="shared" si="249"/>
        <v>2014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>
        <f t="shared" si="246"/>
        <v>91.3</v>
      </c>
      <c r="Q3177" s="14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 s="19">
        <f t="shared" si="249"/>
        <v>2010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>
        <f t="shared" si="246"/>
        <v>39.67</v>
      </c>
      <c r="Q3178" s="14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 s="19">
        <f t="shared" si="249"/>
        <v>2013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>
        <f t="shared" si="246"/>
        <v>57.55</v>
      </c>
      <c r="Q3179" s="14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 s="19">
        <f t="shared" si="249"/>
        <v>2014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>
        <f t="shared" si="246"/>
        <v>33.03</v>
      </c>
      <c r="Q3180" s="14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 s="19">
        <f t="shared" si="249"/>
        <v>2014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>
        <f t="shared" si="246"/>
        <v>77.34</v>
      </c>
      <c r="Q3181" s="14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 s="19">
        <f t="shared" si="249"/>
        <v>2013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>
        <f t="shared" si="246"/>
        <v>31.93</v>
      </c>
      <c r="Q3182" s="14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 s="19">
        <f t="shared" si="249"/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>
        <f t="shared" si="246"/>
        <v>36.33</v>
      </c>
      <c r="Q3183" s="14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 s="19">
        <f t="shared" si="249"/>
        <v>2014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>
        <f t="shared" si="246"/>
        <v>46.77</v>
      </c>
      <c r="Q3184" s="14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 s="19">
        <f t="shared" si="249"/>
        <v>2011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>
        <f t="shared" si="246"/>
        <v>40.07</v>
      </c>
      <c r="Q3185" s="14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 s="19">
        <f t="shared" si="249"/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>
        <f t="shared" si="246"/>
        <v>100.22</v>
      </c>
      <c r="Q3186" s="14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 s="19">
        <f t="shared" si="249"/>
        <v>2014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>
        <f t="shared" si="246"/>
        <v>41.67</v>
      </c>
      <c r="Q3187" s="14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 s="19">
        <f t="shared" si="249"/>
        <v>2014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>
        <f t="shared" si="246"/>
        <v>46.71</v>
      </c>
      <c r="Q3188" s="14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 s="19">
        <f t="shared" si="249"/>
        <v>2014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>
        <f t="shared" si="246"/>
        <v>71.489999999999995</v>
      </c>
      <c r="Q3189" s="14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 s="19">
        <f t="shared" si="249"/>
        <v>2014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>
        <f t="shared" si="246"/>
        <v>14.44</v>
      </c>
      <c r="Q3190" s="14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 s="19">
        <f t="shared" si="249"/>
        <v>2015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>
        <f t="shared" si="246"/>
        <v>356.84</v>
      </c>
      <c r="Q3191" s="14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 s="19">
        <f t="shared" si="249"/>
        <v>2015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>
        <f t="shared" si="246"/>
        <v>0</v>
      </c>
      <c r="Q3192" s="14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 s="19">
        <f t="shared" si="249"/>
        <v>2016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>
        <f t="shared" si="246"/>
        <v>37.75</v>
      </c>
      <c r="Q3193" s="14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 s="19">
        <f t="shared" si="249"/>
        <v>2016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>
        <f t="shared" si="246"/>
        <v>12.75</v>
      </c>
      <c r="Q3194" s="14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 s="19">
        <f t="shared" si="249"/>
        <v>2015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>
        <f t="shared" si="246"/>
        <v>24.46</v>
      </c>
      <c r="Q3195" s="14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 s="19">
        <f t="shared" si="249"/>
        <v>2015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>
        <f t="shared" si="246"/>
        <v>0</v>
      </c>
      <c r="Q3196" s="14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 s="19">
        <f t="shared" si="249"/>
        <v>2015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>
        <f t="shared" si="246"/>
        <v>53.08</v>
      </c>
      <c r="Q3197" s="14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 s="19">
        <f t="shared" si="249"/>
        <v>2015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>
        <f t="shared" si="246"/>
        <v>300</v>
      </c>
      <c r="Q3198" s="14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 s="19">
        <f t="shared" si="249"/>
        <v>2015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>
        <f t="shared" si="246"/>
        <v>286.25</v>
      </c>
      <c r="Q3199" s="14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 s="19">
        <f t="shared" si="249"/>
        <v>2015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>
        <f t="shared" si="246"/>
        <v>36.67</v>
      </c>
      <c r="Q3200" s="14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 s="19">
        <f t="shared" si="249"/>
        <v>2015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>
        <f t="shared" si="246"/>
        <v>49.21</v>
      </c>
      <c r="Q3201" s="14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 s="19">
        <f t="shared" si="249"/>
        <v>2014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50">ROUND(E3202/D3202*100,0)</f>
        <v>0</v>
      </c>
      <c r="P3202">
        <f t="shared" si="246"/>
        <v>1</v>
      </c>
      <c r="Q3202" s="14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 s="19">
        <f t="shared" si="249"/>
        <v>2016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50"/>
        <v>1</v>
      </c>
      <c r="P3203">
        <f t="shared" ref="P3203:P3266" si="251">IFERROR(ROUND(E3203/L3203,2),0)</f>
        <v>12.5</v>
      </c>
      <c r="Q3203" s="14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 s="19">
        <f t="shared" ref="U3203:U3266" si="254">YEAR(S3203)</f>
        <v>2014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>
        <f t="shared" si="251"/>
        <v>109.04</v>
      </c>
      <c r="Q3204" s="14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 s="19">
        <f t="shared" si="254"/>
        <v>2015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>
        <f t="shared" si="251"/>
        <v>41.67</v>
      </c>
      <c r="Q3205" s="14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 s="19">
        <f t="shared" si="254"/>
        <v>2015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>
        <f t="shared" si="251"/>
        <v>0</v>
      </c>
      <c r="Q3206" s="14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 s="19">
        <f t="shared" si="254"/>
        <v>2015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>
        <f t="shared" si="251"/>
        <v>22.75</v>
      </c>
      <c r="Q3207" s="14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 s="19">
        <f t="shared" si="254"/>
        <v>2015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>
        <f t="shared" si="251"/>
        <v>0</v>
      </c>
      <c r="Q3208" s="14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 s="19">
        <f t="shared" si="254"/>
        <v>2015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>
        <f t="shared" si="251"/>
        <v>70.83</v>
      </c>
      <c r="Q3209" s="14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 s="19">
        <f t="shared" si="254"/>
        <v>2015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>
        <f t="shared" si="251"/>
        <v>63.11</v>
      </c>
      <c r="Q3210" s="14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 s="19">
        <f t="shared" si="254"/>
        <v>2014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>
        <f t="shared" si="251"/>
        <v>50.16</v>
      </c>
      <c r="Q3211" s="14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 s="19">
        <f t="shared" si="254"/>
        <v>2014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>
        <f t="shared" si="251"/>
        <v>62.88</v>
      </c>
      <c r="Q3212" s="14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 s="19">
        <f t="shared" si="254"/>
        <v>2012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>
        <f t="shared" si="251"/>
        <v>85.53</v>
      </c>
      <c r="Q3213" s="14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 s="19">
        <f t="shared" si="254"/>
        <v>2014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>
        <f t="shared" si="251"/>
        <v>53.72</v>
      </c>
      <c r="Q3214" s="14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 s="19">
        <f t="shared" si="254"/>
        <v>2014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>
        <f t="shared" si="251"/>
        <v>127.81</v>
      </c>
      <c r="Q3215" s="14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 s="19">
        <f t="shared" si="254"/>
        <v>2015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>
        <f t="shared" si="251"/>
        <v>106.57</v>
      </c>
      <c r="Q3216" s="14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 s="19">
        <f t="shared" si="254"/>
        <v>2015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>
        <f t="shared" si="251"/>
        <v>262.11</v>
      </c>
      <c r="Q3217" s="14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 s="19">
        <f t="shared" si="254"/>
        <v>2015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>
        <f t="shared" si="251"/>
        <v>57.17</v>
      </c>
      <c r="Q3218" s="14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 s="19">
        <f t="shared" si="254"/>
        <v>2015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>
        <f t="shared" si="251"/>
        <v>50.2</v>
      </c>
      <c r="Q3219" s="14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 s="19">
        <f t="shared" si="254"/>
        <v>2016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>
        <f t="shared" si="251"/>
        <v>66.59</v>
      </c>
      <c r="Q3220" s="14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 s="19">
        <f t="shared" si="254"/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>
        <f t="shared" si="251"/>
        <v>168.25</v>
      </c>
      <c r="Q3221" s="14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 s="19">
        <f t="shared" si="254"/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>
        <f t="shared" si="251"/>
        <v>256.37</v>
      </c>
      <c r="Q3222" s="14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 s="19">
        <f t="shared" si="254"/>
        <v>2017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>
        <f t="shared" si="251"/>
        <v>36.61</v>
      </c>
      <c r="Q3223" s="14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 s="19">
        <f t="shared" si="254"/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>
        <f t="shared" si="251"/>
        <v>37.14</v>
      </c>
      <c r="Q3224" s="14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 s="19">
        <f t="shared" si="254"/>
        <v>2015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>
        <f t="shared" si="251"/>
        <v>45.88</v>
      </c>
      <c r="Q3225" s="14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 s="19">
        <f t="shared" si="254"/>
        <v>2015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>
        <f t="shared" si="251"/>
        <v>141.71</v>
      </c>
      <c r="Q3226" s="14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 s="19">
        <f t="shared" si="254"/>
        <v>2016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>
        <f t="shared" si="251"/>
        <v>52.49</v>
      </c>
      <c r="Q3227" s="14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 s="19">
        <f t="shared" si="254"/>
        <v>2016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>
        <f t="shared" si="251"/>
        <v>59.52</v>
      </c>
      <c r="Q3228" s="14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 s="19">
        <f t="shared" si="254"/>
        <v>2015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>
        <f t="shared" si="251"/>
        <v>50</v>
      </c>
      <c r="Q3229" s="14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 s="19">
        <f t="shared" si="254"/>
        <v>2016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>
        <f t="shared" si="251"/>
        <v>193.62</v>
      </c>
      <c r="Q3230" s="14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 s="19">
        <f t="shared" si="254"/>
        <v>2015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>
        <f t="shared" si="251"/>
        <v>106.8</v>
      </c>
      <c r="Q3231" s="14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 s="19">
        <f t="shared" si="254"/>
        <v>2014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>
        <f t="shared" si="251"/>
        <v>77.22</v>
      </c>
      <c r="Q3232" s="14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 s="19">
        <f t="shared" si="254"/>
        <v>2014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>
        <f t="shared" si="251"/>
        <v>57.5</v>
      </c>
      <c r="Q3233" s="14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 s="19">
        <f t="shared" si="254"/>
        <v>2016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>
        <f t="shared" si="251"/>
        <v>50.46</v>
      </c>
      <c r="Q3234" s="14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 s="19">
        <f t="shared" si="254"/>
        <v>2016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>
        <f t="shared" si="251"/>
        <v>97.38</v>
      </c>
      <c r="Q3235" s="14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 s="19">
        <f t="shared" si="254"/>
        <v>2017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>
        <f t="shared" si="251"/>
        <v>34.92</v>
      </c>
      <c r="Q3236" s="14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 s="19">
        <f t="shared" si="254"/>
        <v>2016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>
        <f t="shared" si="251"/>
        <v>85.53</v>
      </c>
      <c r="Q3237" s="14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 s="19">
        <f t="shared" si="254"/>
        <v>2016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>
        <f t="shared" si="251"/>
        <v>182.91</v>
      </c>
      <c r="Q3238" s="14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 s="19">
        <f t="shared" si="254"/>
        <v>2016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>
        <f t="shared" si="251"/>
        <v>131.13999999999999</v>
      </c>
      <c r="Q3239" s="14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 s="19">
        <f t="shared" si="254"/>
        <v>2015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>
        <f t="shared" si="251"/>
        <v>39.81</v>
      </c>
      <c r="Q3240" s="14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 s="19">
        <f t="shared" si="254"/>
        <v>2015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>
        <f t="shared" si="251"/>
        <v>59.7</v>
      </c>
      <c r="Q3241" s="14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 s="19">
        <f t="shared" si="254"/>
        <v>2015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>
        <f t="shared" si="251"/>
        <v>88.74</v>
      </c>
      <c r="Q3242" s="14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 s="19">
        <f t="shared" si="254"/>
        <v>2017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>
        <f t="shared" si="251"/>
        <v>58.69</v>
      </c>
      <c r="Q3243" s="14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 s="19">
        <f t="shared" si="254"/>
        <v>2014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>
        <f t="shared" si="251"/>
        <v>69.569999999999993</v>
      </c>
      <c r="Q3244" s="14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 s="19">
        <f t="shared" si="254"/>
        <v>2014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>
        <f t="shared" si="251"/>
        <v>115.87</v>
      </c>
      <c r="Q3245" s="14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 s="19">
        <f t="shared" si="254"/>
        <v>2015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>
        <f t="shared" si="251"/>
        <v>23.87</v>
      </c>
      <c r="Q3246" s="14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 s="19">
        <f t="shared" si="254"/>
        <v>2016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>
        <f t="shared" si="251"/>
        <v>81.13</v>
      </c>
      <c r="Q3247" s="14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 s="19">
        <f t="shared" si="254"/>
        <v>2015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>
        <f t="shared" si="251"/>
        <v>57.63</v>
      </c>
      <c r="Q3248" s="14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 s="19">
        <f t="shared" si="254"/>
        <v>2015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>
        <f t="shared" si="251"/>
        <v>46.43</v>
      </c>
      <c r="Q3249" s="14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 s="19">
        <f t="shared" si="254"/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>
        <f t="shared" si="251"/>
        <v>60.48</v>
      </c>
      <c r="Q3250" s="14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 s="19">
        <f t="shared" si="254"/>
        <v>2015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>
        <f t="shared" si="251"/>
        <v>65.58</v>
      </c>
      <c r="Q3251" s="14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 s="19">
        <f t="shared" si="254"/>
        <v>2015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>
        <f t="shared" si="251"/>
        <v>119.19</v>
      </c>
      <c r="Q3252" s="14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 s="19">
        <f t="shared" si="254"/>
        <v>2014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>
        <f t="shared" si="251"/>
        <v>83.05</v>
      </c>
      <c r="Q3253" s="14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 s="19">
        <f t="shared" si="254"/>
        <v>2015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>
        <f t="shared" si="251"/>
        <v>57.52</v>
      </c>
      <c r="Q3254" s="14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 s="19">
        <f t="shared" si="254"/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>
        <f t="shared" si="251"/>
        <v>177.09</v>
      </c>
      <c r="Q3255" s="14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 s="19">
        <f t="shared" si="254"/>
        <v>2016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>
        <f t="shared" si="251"/>
        <v>70.77</v>
      </c>
      <c r="Q3256" s="14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 s="19">
        <f t="shared" si="254"/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>
        <f t="shared" si="251"/>
        <v>29.17</v>
      </c>
      <c r="Q3257" s="14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 s="19">
        <f t="shared" si="254"/>
        <v>2014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>
        <f t="shared" si="251"/>
        <v>72.760000000000005</v>
      </c>
      <c r="Q3258" s="14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 s="19">
        <f t="shared" si="254"/>
        <v>2015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>
        <f t="shared" si="251"/>
        <v>51.85</v>
      </c>
      <c r="Q3259" s="14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 s="19">
        <f t="shared" si="254"/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>
        <f t="shared" si="251"/>
        <v>98.2</v>
      </c>
      <c r="Q3260" s="14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 s="19">
        <f t="shared" si="254"/>
        <v>2014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>
        <f t="shared" si="251"/>
        <v>251.74</v>
      </c>
      <c r="Q3261" s="14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 s="19">
        <f t="shared" si="254"/>
        <v>2016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>
        <f t="shared" si="251"/>
        <v>74.819999999999993</v>
      </c>
      <c r="Q3262" s="14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 s="19">
        <f t="shared" si="254"/>
        <v>2015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>
        <f t="shared" si="251"/>
        <v>67.650000000000006</v>
      </c>
      <c r="Q3263" s="14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 s="19">
        <f t="shared" si="254"/>
        <v>2015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>
        <f t="shared" si="251"/>
        <v>93.81</v>
      </c>
      <c r="Q3264" s="14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 s="19">
        <f t="shared" si="254"/>
        <v>2014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>
        <f t="shared" si="251"/>
        <v>41.24</v>
      </c>
      <c r="Q3265" s="14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 s="19">
        <f t="shared" si="254"/>
        <v>2015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55">ROUND(E3266/D3266*100,0)</f>
        <v>103</v>
      </c>
      <c r="P3266">
        <f t="shared" si="251"/>
        <v>52.55</v>
      </c>
      <c r="Q3266" s="14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 s="19">
        <f t="shared" si="254"/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55"/>
        <v>164</v>
      </c>
      <c r="P3267">
        <f t="shared" ref="P3267:P3330" si="256">IFERROR(ROUND(E3267/L3267,2),0)</f>
        <v>70.290000000000006</v>
      </c>
      <c r="Q3267" s="14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 s="19">
        <f t="shared" ref="U3267:U3330" si="259">YEAR(S3267)</f>
        <v>2015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>
        <f t="shared" si="256"/>
        <v>48.33</v>
      </c>
      <c r="Q3268" s="14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 s="19">
        <f t="shared" si="259"/>
        <v>2015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>
        <f t="shared" si="256"/>
        <v>53.18</v>
      </c>
      <c r="Q3269" s="14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 s="19">
        <f t="shared" si="259"/>
        <v>2015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>
        <f t="shared" si="256"/>
        <v>60.95</v>
      </c>
      <c r="Q3270" s="14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 s="19">
        <f t="shared" si="259"/>
        <v>2016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>
        <f t="shared" si="256"/>
        <v>116</v>
      </c>
      <c r="Q3271" s="14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 s="19">
        <f t="shared" si="259"/>
        <v>2015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>
        <f t="shared" si="256"/>
        <v>61</v>
      </c>
      <c r="Q3272" s="14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 s="19">
        <f t="shared" si="259"/>
        <v>2015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>
        <f t="shared" si="256"/>
        <v>38.24</v>
      </c>
      <c r="Q3273" s="14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 s="19">
        <f t="shared" si="259"/>
        <v>2014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>
        <f t="shared" si="256"/>
        <v>106.5</v>
      </c>
      <c r="Q3274" s="14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 s="19">
        <f t="shared" si="259"/>
        <v>2015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>
        <f t="shared" si="256"/>
        <v>204.57</v>
      </c>
      <c r="Q3275" s="14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 s="19">
        <f t="shared" si="259"/>
        <v>2016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>
        <f t="shared" si="256"/>
        <v>54.91</v>
      </c>
      <c r="Q3276" s="14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 s="19">
        <f t="shared" si="259"/>
        <v>2016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>
        <f t="shared" si="256"/>
        <v>150.41999999999999</v>
      </c>
      <c r="Q3277" s="14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 s="19">
        <f t="shared" si="259"/>
        <v>2015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>
        <f t="shared" si="256"/>
        <v>52.58</v>
      </c>
      <c r="Q3278" s="14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 s="19">
        <f t="shared" si="259"/>
        <v>2016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>
        <f t="shared" si="256"/>
        <v>54.3</v>
      </c>
      <c r="Q3279" s="14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 s="19">
        <f t="shared" si="259"/>
        <v>2014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>
        <f t="shared" si="256"/>
        <v>76.03</v>
      </c>
      <c r="Q3280" s="14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 s="19">
        <f t="shared" si="259"/>
        <v>2015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>
        <f t="shared" si="256"/>
        <v>105.21</v>
      </c>
      <c r="Q3281" s="14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 s="19">
        <f t="shared" si="259"/>
        <v>2016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>
        <f t="shared" si="256"/>
        <v>68.67</v>
      </c>
      <c r="Q3282" s="14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 s="19">
        <f t="shared" si="259"/>
        <v>2015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>
        <f t="shared" si="256"/>
        <v>129.36000000000001</v>
      </c>
      <c r="Q3283" s="14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 s="19">
        <f t="shared" si="259"/>
        <v>2015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>
        <f t="shared" si="256"/>
        <v>134.26</v>
      </c>
      <c r="Q3284" s="14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 s="19">
        <f t="shared" si="259"/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>
        <f t="shared" si="256"/>
        <v>17.829999999999998</v>
      </c>
      <c r="Q3285" s="14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 s="19">
        <f t="shared" si="259"/>
        <v>2016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>
        <f t="shared" si="256"/>
        <v>203.2</v>
      </c>
      <c r="Q3286" s="14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 s="19">
        <f t="shared" si="259"/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>
        <f t="shared" si="256"/>
        <v>69.19</v>
      </c>
      <c r="Q3287" s="14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 s="19">
        <f t="shared" si="259"/>
        <v>2017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>
        <f t="shared" si="256"/>
        <v>125.12</v>
      </c>
      <c r="Q3288" s="14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 s="19">
        <f t="shared" si="259"/>
        <v>2016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>
        <f t="shared" si="256"/>
        <v>73.53</v>
      </c>
      <c r="Q3289" s="14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 s="19">
        <f t="shared" si="259"/>
        <v>2015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>
        <f t="shared" si="256"/>
        <v>48.44</v>
      </c>
      <c r="Q3290" s="14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 s="19">
        <f t="shared" si="259"/>
        <v>2016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>
        <f t="shared" si="256"/>
        <v>26.61</v>
      </c>
      <c r="Q3291" s="14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 s="19">
        <f t="shared" si="259"/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>
        <f t="shared" si="256"/>
        <v>33.67</v>
      </c>
      <c r="Q3292" s="14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 s="19">
        <f t="shared" si="259"/>
        <v>2017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>
        <f t="shared" si="256"/>
        <v>40.71</v>
      </c>
      <c r="Q3293" s="14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 s="19">
        <f t="shared" si="259"/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>
        <f t="shared" si="256"/>
        <v>19.27</v>
      </c>
      <c r="Q3294" s="14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 s="19">
        <f t="shared" si="259"/>
        <v>2015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>
        <f t="shared" si="256"/>
        <v>84.29</v>
      </c>
      <c r="Q3295" s="14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 s="19">
        <f t="shared" si="259"/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>
        <f t="shared" si="256"/>
        <v>29.58</v>
      </c>
      <c r="Q3296" s="14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 s="19">
        <f t="shared" si="259"/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>
        <f t="shared" si="256"/>
        <v>26.67</v>
      </c>
      <c r="Q3297" s="14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 s="19">
        <f t="shared" si="259"/>
        <v>2016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>
        <f t="shared" si="256"/>
        <v>45.98</v>
      </c>
      <c r="Q3298" s="14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 s="19">
        <f t="shared" si="259"/>
        <v>2015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>
        <f t="shared" si="256"/>
        <v>125.09</v>
      </c>
      <c r="Q3299" s="14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 s="19">
        <f t="shared" si="259"/>
        <v>2015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>
        <f t="shared" si="256"/>
        <v>141.29</v>
      </c>
      <c r="Q3300" s="14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 s="19">
        <f t="shared" si="259"/>
        <v>2015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>
        <f t="shared" si="256"/>
        <v>55.33</v>
      </c>
      <c r="Q3301" s="14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 s="19">
        <f t="shared" si="259"/>
        <v>2015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>
        <f t="shared" si="256"/>
        <v>46.42</v>
      </c>
      <c r="Q3302" s="14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 s="19">
        <f t="shared" si="259"/>
        <v>2015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>
        <f t="shared" si="256"/>
        <v>57.2</v>
      </c>
      <c r="Q3303" s="14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 s="19">
        <f t="shared" si="259"/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>
        <f t="shared" si="256"/>
        <v>173.7</v>
      </c>
      <c r="Q3304" s="14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 s="19">
        <f t="shared" si="259"/>
        <v>2016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>
        <f t="shared" si="256"/>
        <v>59.6</v>
      </c>
      <c r="Q3305" s="14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 s="19">
        <f t="shared" si="259"/>
        <v>2015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>
        <f t="shared" si="256"/>
        <v>89.59</v>
      </c>
      <c r="Q3306" s="14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 s="19">
        <f t="shared" si="259"/>
        <v>2016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>
        <f t="shared" si="256"/>
        <v>204.05</v>
      </c>
      <c r="Q3307" s="14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 s="19">
        <f t="shared" si="259"/>
        <v>2015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>
        <f t="shared" si="256"/>
        <v>48.7</v>
      </c>
      <c r="Q3308" s="14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 s="19">
        <f t="shared" si="259"/>
        <v>2016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>
        <f t="shared" si="256"/>
        <v>53.34</v>
      </c>
      <c r="Q3309" s="14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 s="19">
        <f t="shared" si="259"/>
        <v>2016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>
        <f t="shared" si="256"/>
        <v>75.09</v>
      </c>
      <c r="Q3310" s="14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 s="19">
        <f t="shared" si="259"/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>
        <f t="shared" si="256"/>
        <v>18</v>
      </c>
      <c r="Q3311" s="14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 s="19">
        <f t="shared" si="259"/>
        <v>2016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>
        <f t="shared" si="256"/>
        <v>209.84</v>
      </c>
      <c r="Q3312" s="14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 s="19">
        <f t="shared" si="259"/>
        <v>2015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>
        <f t="shared" si="256"/>
        <v>61.02</v>
      </c>
      <c r="Q3313" s="14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 s="19">
        <f t="shared" si="259"/>
        <v>2015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>
        <f t="shared" si="256"/>
        <v>61</v>
      </c>
      <c r="Q3314" s="14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 s="19">
        <f t="shared" si="259"/>
        <v>2016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>
        <f t="shared" si="256"/>
        <v>80.03</v>
      </c>
      <c r="Q3315" s="14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 s="19">
        <f t="shared" si="259"/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>
        <f t="shared" si="256"/>
        <v>29.07</v>
      </c>
      <c r="Q3316" s="14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 s="19">
        <f t="shared" si="259"/>
        <v>2015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>
        <f t="shared" si="256"/>
        <v>49.44</v>
      </c>
      <c r="Q3317" s="14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 s="19">
        <f t="shared" si="259"/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>
        <f t="shared" si="256"/>
        <v>93.98</v>
      </c>
      <c r="Q3318" s="14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 s="19">
        <f t="shared" si="259"/>
        <v>2014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>
        <f t="shared" si="256"/>
        <v>61.94</v>
      </c>
      <c r="Q3319" s="14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 s="19">
        <f t="shared" si="259"/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>
        <f t="shared" si="256"/>
        <v>78.5</v>
      </c>
      <c r="Q3320" s="14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 s="19">
        <f t="shared" si="259"/>
        <v>2016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>
        <f t="shared" si="256"/>
        <v>33.75</v>
      </c>
      <c r="Q3321" s="14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 s="19">
        <f t="shared" si="259"/>
        <v>2014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>
        <f t="shared" si="256"/>
        <v>66.45</v>
      </c>
      <c r="Q3322" s="14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 s="19">
        <f t="shared" si="259"/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>
        <f t="shared" si="256"/>
        <v>35.799999999999997</v>
      </c>
      <c r="Q3323" s="14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 s="19">
        <f t="shared" si="259"/>
        <v>2014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>
        <f t="shared" si="256"/>
        <v>145.65</v>
      </c>
      <c r="Q3324" s="14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 s="19">
        <f t="shared" si="259"/>
        <v>2016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>
        <f t="shared" si="256"/>
        <v>25.69</v>
      </c>
      <c r="Q3325" s="14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 s="19">
        <f t="shared" si="259"/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>
        <f t="shared" si="256"/>
        <v>152.5</v>
      </c>
      <c r="Q3326" s="14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 s="19">
        <f t="shared" si="259"/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>
        <f t="shared" si="256"/>
        <v>30</v>
      </c>
      <c r="Q3327" s="14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 s="19">
        <f t="shared" si="259"/>
        <v>2015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>
        <f t="shared" si="256"/>
        <v>142.28</v>
      </c>
      <c r="Q3328" s="14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 s="19">
        <f t="shared" si="259"/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>
        <f t="shared" si="256"/>
        <v>24.55</v>
      </c>
      <c r="Q3329" s="14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 s="19">
        <f t="shared" si="259"/>
        <v>2016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60">ROUND(E3330/D3330*100,0)</f>
        <v>146</v>
      </c>
      <c r="P3330">
        <f t="shared" si="256"/>
        <v>292.77999999999997</v>
      </c>
      <c r="Q3330" s="14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 s="19">
        <f t="shared" si="259"/>
        <v>2014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60"/>
        <v>117</v>
      </c>
      <c r="P3331">
        <f t="shared" ref="P3331:P3394" si="261">IFERROR(ROUND(E3331/L3331,2),0)</f>
        <v>44.92</v>
      </c>
      <c r="Q3331" s="14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 s="19">
        <f t="shared" ref="U3331:U3394" si="264">YEAR(S3331)</f>
        <v>2014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>
        <f t="shared" si="261"/>
        <v>23.1</v>
      </c>
      <c r="Q3332" s="14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 s="19">
        <f t="shared" si="264"/>
        <v>2015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>
        <f t="shared" si="261"/>
        <v>80.400000000000006</v>
      </c>
      <c r="Q3333" s="14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 s="19">
        <f t="shared" si="264"/>
        <v>2015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>
        <f t="shared" si="261"/>
        <v>72.290000000000006</v>
      </c>
      <c r="Q3334" s="14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 s="19">
        <f t="shared" si="264"/>
        <v>2014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>
        <f t="shared" si="261"/>
        <v>32.97</v>
      </c>
      <c r="Q3335" s="14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 s="19">
        <f t="shared" si="264"/>
        <v>2015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>
        <f t="shared" si="261"/>
        <v>116.65</v>
      </c>
      <c r="Q3336" s="14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 s="19">
        <f t="shared" si="264"/>
        <v>2015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>
        <f t="shared" si="261"/>
        <v>79.62</v>
      </c>
      <c r="Q3337" s="14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 s="19">
        <f t="shared" si="264"/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>
        <f t="shared" si="261"/>
        <v>27.78</v>
      </c>
      <c r="Q3338" s="14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 s="19">
        <f t="shared" si="264"/>
        <v>2016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>
        <f t="shared" si="261"/>
        <v>81.03</v>
      </c>
      <c r="Q3339" s="14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 s="19">
        <f t="shared" si="264"/>
        <v>2014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>
        <f t="shared" si="261"/>
        <v>136.85</v>
      </c>
      <c r="Q3340" s="14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 s="19">
        <f t="shared" si="264"/>
        <v>2017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>
        <f t="shared" si="261"/>
        <v>177.62</v>
      </c>
      <c r="Q3341" s="14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 s="19">
        <f t="shared" si="264"/>
        <v>2016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>
        <f t="shared" si="261"/>
        <v>109.08</v>
      </c>
      <c r="Q3342" s="14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 s="19">
        <f t="shared" si="264"/>
        <v>2016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>
        <f t="shared" si="261"/>
        <v>119.64</v>
      </c>
      <c r="Q3343" s="14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 s="19">
        <f t="shared" si="264"/>
        <v>2016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>
        <f t="shared" si="261"/>
        <v>78.209999999999994</v>
      </c>
      <c r="Q3344" s="14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 s="19">
        <f t="shared" si="264"/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>
        <f t="shared" si="261"/>
        <v>52.17</v>
      </c>
      <c r="Q3345" s="14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 s="19">
        <f t="shared" si="264"/>
        <v>2016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>
        <f t="shared" si="261"/>
        <v>114.13</v>
      </c>
      <c r="Q3346" s="14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 s="19">
        <f t="shared" si="264"/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>
        <f t="shared" si="261"/>
        <v>50</v>
      </c>
      <c r="Q3347" s="14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 s="19">
        <f t="shared" si="264"/>
        <v>2015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>
        <f t="shared" si="261"/>
        <v>91.67</v>
      </c>
      <c r="Q3348" s="14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 s="19">
        <f t="shared" si="264"/>
        <v>2015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>
        <f t="shared" si="261"/>
        <v>108.59</v>
      </c>
      <c r="Q3349" s="14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 s="19">
        <f t="shared" si="264"/>
        <v>2016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>
        <f t="shared" si="261"/>
        <v>69.819999999999993</v>
      </c>
      <c r="Q3350" s="14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 s="19">
        <f t="shared" si="264"/>
        <v>2016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>
        <f t="shared" si="261"/>
        <v>109.57</v>
      </c>
      <c r="Q3351" s="14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 s="19">
        <f t="shared" si="264"/>
        <v>2016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>
        <f t="shared" si="261"/>
        <v>71.67</v>
      </c>
      <c r="Q3352" s="14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 s="19">
        <f t="shared" si="264"/>
        <v>2015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>
        <f t="shared" si="261"/>
        <v>93.61</v>
      </c>
      <c r="Q3353" s="14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 s="19">
        <f t="shared" si="264"/>
        <v>2014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>
        <f t="shared" si="261"/>
        <v>76.8</v>
      </c>
      <c r="Q3354" s="14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 s="19">
        <f t="shared" si="264"/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>
        <f t="shared" si="261"/>
        <v>35.799999999999997</v>
      </c>
      <c r="Q3355" s="14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 s="19">
        <f t="shared" si="264"/>
        <v>2016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>
        <f t="shared" si="261"/>
        <v>55.6</v>
      </c>
      <c r="Q3356" s="14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 s="19">
        <f t="shared" si="264"/>
        <v>2015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>
        <f t="shared" si="261"/>
        <v>147.33000000000001</v>
      </c>
      <c r="Q3357" s="14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 s="19">
        <f t="shared" si="264"/>
        <v>2016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>
        <f t="shared" si="261"/>
        <v>56.33</v>
      </c>
      <c r="Q3358" s="14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 s="19">
        <f t="shared" si="264"/>
        <v>2016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>
        <f t="shared" si="261"/>
        <v>96.19</v>
      </c>
      <c r="Q3359" s="14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 s="19">
        <f t="shared" si="264"/>
        <v>2014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>
        <f t="shared" si="261"/>
        <v>63.57</v>
      </c>
      <c r="Q3360" s="14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 s="19">
        <f t="shared" si="264"/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>
        <f t="shared" si="261"/>
        <v>184.78</v>
      </c>
      <c r="Q3361" s="14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 s="19">
        <f t="shared" si="264"/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>
        <f t="shared" si="261"/>
        <v>126.72</v>
      </c>
      <c r="Q3362" s="14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 s="19">
        <f t="shared" si="264"/>
        <v>2016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>
        <f t="shared" si="261"/>
        <v>83.43</v>
      </c>
      <c r="Q3363" s="14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 s="19">
        <f t="shared" si="264"/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>
        <f t="shared" si="261"/>
        <v>54.5</v>
      </c>
      <c r="Q3364" s="14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 s="19">
        <f t="shared" si="264"/>
        <v>2015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>
        <f t="shared" si="261"/>
        <v>302.31</v>
      </c>
      <c r="Q3365" s="14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 s="19">
        <f t="shared" si="264"/>
        <v>2014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>
        <f t="shared" si="261"/>
        <v>44.14</v>
      </c>
      <c r="Q3366" s="14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 s="19">
        <f t="shared" si="264"/>
        <v>2016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>
        <f t="shared" si="261"/>
        <v>866.67</v>
      </c>
      <c r="Q3367" s="14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 s="19">
        <f t="shared" si="264"/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>
        <f t="shared" si="261"/>
        <v>61.39</v>
      </c>
      <c r="Q3368" s="14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 s="19">
        <f t="shared" si="264"/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>
        <f t="shared" si="261"/>
        <v>29.67</v>
      </c>
      <c r="Q3369" s="14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 s="19">
        <f t="shared" si="264"/>
        <v>2015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>
        <f t="shared" si="261"/>
        <v>45.48</v>
      </c>
      <c r="Q3370" s="14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 s="19">
        <f t="shared" si="264"/>
        <v>2014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>
        <f t="shared" si="261"/>
        <v>96.2</v>
      </c>
      <c r="Q3371" s="14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 s="19">
        <f t="shared" si="264"/>
        <v>2016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>
        <f t="shared" si="261"/>
        <v>67.92</v>
      </c>
      <c r="Q3372" s="14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 s="19">
        <f t="shared" si="264"/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>
        <f t="shared" si="261"/>
        <v>30.78</v>
      </c>
      <c r="Q3373" s="14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 s="19">
        <f t="shared" si="264"/>
        <v>2015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>
        <f t="shared" si="261"/>
        <v>38.33</v>
      </c>
      <c r="Q3374" s="14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 s="19">
        <f t="shared" si="264"/>
        <v>2014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>
        <f t="shared" si="261"/>
        <v>66.83</v>
      </c>
      <c r="Q3375" s="14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 s="19">
        <f t="shared" si="264"/>
        <v>2015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>
        <f t="shared" si="261"/>
        <v>71.73</v>
      </c>
      <c r="Q3376" s="14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 s="19">
        <f t="shared" si="264"/>
        <v>2015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>
        <f t="shared" si="261"/>
        <v>176.47</v>
      </c>
      <c r="Q3377" s="14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 s="19">
        <f t="shared" si="264"/>
        <v>2014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>
        <f t="shared" si="261"/>
        <v>421.11</v>
      </c>
      <c r="Q3378" s="14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 s="19">
        <f t="shared" si="264"/>
        <v>2015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>
        <f t="shared" si="261"/>
        <v>104.99</v>
      </c>
      <c r="Q3379" s="14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 s="19">
        <f t="shared" si="264"/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>
        <f t="shared" si="261"/>
        <v>28.19</v>
      </c>
      <c r="Q3380" s="14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 s="19">
        <f t="shared" si="264"/>
        <v>2014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>
        <f t="shared" si="261"/>
        <v>54.55</v>
      </c>
      <c r="Q3381" s="14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 s="19">
        <f t="shared" si="264"/>
        <v>2015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>
        <f t="shared" si="261"/>
        <v>111.89</v>
      </c>
      <c r="Q3382" s="14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 s="19">
        <f t="shared" si="264"/>
        <v>2014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>
        <f t="shared" si="261"/>
        <v>85.21</v>
      </c>
      <c r="Q3383" s="14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 s="19">
        <f t="shared" si="264"/>
        <v>2015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>
        <f t="shared" si="261"/>
        <v>76.650000000000006</v>
      </c>
      <c r="Q3384" s="14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 s="19">
        <f t="shared" si="264"/>
        <v>2016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>
        <f t="shared" si="261"/>
        <v>65.17</v>
      </c>
      <c r="Q3385" s="14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 s="19">
        <f t="shared" si="264"/>
        <v>2016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>
        <f t="shared" si="261"/>
        <v>93.76</v>
      </c>
      <c r="Q3386" s="14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 s="19">
        <f t="shared" si="264"/>
        <v>2015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>
        <f t="shared" si="261"/>
        <v>133.33000000000001</v>
      </c>
      <c r="Q3387" s="14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 s="19">
        <f t="shared" si="264"/>
        <v>2014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>
        <f t="shared" si="261"/>
        <v>51.22</v>
      </c>
      <c r="Q3388" s="14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 s="19">
        <f t="shared" si="264"/>
        <v>2014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>
        <f t="shared" si="261"/>
        <v>100.17</v>
      </c>
      <c r="Q3389" s="14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 s="19">
        <f t="shared" si="264"/>
        <v>2014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>
        <f t="shared" si="261"/>
        <v>34.6</v>
      </c>
      <c r="Q3390" s="14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 s="19">
        <f t="shared" si="264"/>
        <v>2015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>
        <f t="shared" si="261"/>
        <v>184.68</v>
      </c>
      <c r="Q3391" s="14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 s="19">
        <f t="shared" si="264"/>
        <v>2016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>
        <f t="shared" si="261"/>
        <v>69.819999999999993</v>
      </c>
      <c r="Q3392" s="14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 s="19">
        <f t="shared" si="264"/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>
        <f t="shared" si="261"/>
        <v>61.94</v>
      </c>
      <c r="Q3393" s="14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 s="19">
        <f t="shared" si="264"/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65">ROUND(E3394/D3394*100,0)</f>
        <v>100</v>
      </c>
      <c r="P3394">
        <f t="shared" si="261"/>
        <v>41.67</v>
      </c>
      <c r="Q3394" s="14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 s="19">
        <f t="shared" si="264"/>
        <v>2016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65"/>
        <v>106</v>
      </c>
      <c r="P3395">
        <f t="shared" ref="P3395:P3458" si="266">IFERROR(ROUND(E3395/L3395,2),0)</f>
        <v>36.07</v>
      </c>
      <c r="Q3395" s="14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 s="19">
        <f t="shared" ref="U3395:U3458" si="269">YEAR(S3395)</f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>
        <f t="shared" si="266"/>
        <v>29</v>
      </c>
      <c r="Q3396" s="14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 s="19">
        <f t="shared" si="269"/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>
        <f t="shared" si="266"/>
        <v>24.21</v>
      </c>
      <c r="Q3397" s="14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 s="19">
        <f t="shared" si="269"/>
        <v>2015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>
        <f t="shared" si="266"/>
        <v>55.89</v>
      </c>
      <c r="Q3398" s="14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 s="19">
        <f t="shared" si="269"/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>
        <f t="shared" si="266"/>
        <v>11.67</v>
      </c>
      <c r="Q3399" s="14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 s="19">
        <f t="shared" si="269"/>
        <v>2016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>
        <f t="shared" si="266"/>
        <v>68.349999999999994</v>
      </c>
      <c r="Q3400" s="14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 s="19">
        <f t="shared" si="269"/>
        <v>2014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>
        <f t="shared" si="266"/>
        <v>27.07</v>
      </c>
      <c r="Q3401" s="14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 s="19">
        <f t="shared" si="269"/>
        <v>2015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>
        <f t="shared" si="266"/>
        <v>118.13</v>
      </c>
      <c r="Q3402" s="14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 s="19">
        <f t="shared" si="269"/>
        <v>2014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>
        <f t="shared" si="266"/>
        <v>44.76</v>
      </c>
      <c r="Q3403" s="14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 s="19">
        <f t="shared" si="269"/>
        <v>2015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>
        <f t="shared" si="266"/>
        <v>99.79</v>
      </c>
      <c r="Q3404" s="14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 s="19">
        <f t="shared" si="269"/>
        <v>2015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>
        <f t="shared" si="266"/>
        <v>117.65</v>
      </c>
      <c r="Q3405" s="14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 s="19">
        <f t="shared" si="269"/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>
        <f t="shared" si="266"/>
        <v>203.33</v>
      </c>
      <c r="Q3406" s="14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 s="19">
        <f t="shared" si="269"/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>
        <f t="shared" si="266"/>
        <v>28.32</v>
      </c>
      <c r="Q3407" s="14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 s="19">
        <f t="shared" si="269"/>
        <v>2016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>
        <f t="shared" si="266"/>
        <v>110.23</v>
      </c>
      <c r="Q3408" s="14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 s="19">
        <f t="shared" si="269"/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>
        <f t="shared" si="266"/>
        <v>31.97</v>
      </c>
      <c r="Q3409" s="14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 s="19">
        <f t="shared" si="269"/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>
        <f t="shared" si="266"/>
        <v>58.61</v>
      </c>
      <c r="Q3410" s="14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 s="19">
        <f t="shared" si="269"/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>
        <f t="shared" si="266"/>
        <v>29.43</v>
      </c>
      <c r="Q3411" s="14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 s="19">
        <f t="shared" si="269"/>
        <v>2016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>
        <f t="shared" si="266"/>
        <v>81.38</v>
      </c>
      <c r="Q3412" s="14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 s="19">
        <f t="shared" si="269"/>
        <v>2016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>
        <f t="shared" si="266"/>
        <v>199.17</v>
      </c>
      <c r="Q3413" s="14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 s="19">
        <f t="shared" si="269"/>
        <v>2015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>
        <f t="shared" si="266"/>
        <v>115.38</v>
      </c>
      <c r="Q3414" s="14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 s="19">
        <f t="shared" si="269"/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>
        <f t="shared" si="266"/>
        <v>46.43</v>
      </c>
      <c r="Q3415" s="14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 s="19">
        <f t="shared" si="269"/>
        <v>2015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>
        <f t="shared" si="266"/>
        <v>70.569999999999993</v>
      </c>
      <c r="Q3416" s="14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 s="19">
        <f t="shared" si="269"/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>
        <f t="shared" si="266"/>
        <v>22.22</v>
      </c>
      <c r="Q3417" s="14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 s="19">
        <f t="shared" si="269"/>
        <v>2016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>
        <f t="shared" si="266"/>
        <v>159.47</v>
      </c>
      <c r="Q3418" s="14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 s="19">
        <f t="shared" si="269"/>
        <v>2015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>
        <f t="shared" si="266"/>
        <v>37.78</v>
      </c>
      <c r="Q3419" s="14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 s="19">
        <f t="shared" si="269"/>
        <v>2014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>
        <f t="shared" si="266"/>
        <v>72.05</v>
      </c>
      <c r="Q3420" s="14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 s="19">
        <f t="shared" si="269"/>
        <v>2014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>
        <f t="shared" si="266"/>
        <v>63.7</v>
      </c>
      <c r="Q3421" s="14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 s="19">
        <f t="shared" si="269"/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>
        <f t="shared" si="266"/>
        <v>28.41</v>
      </c>
      <c r="Q3422" s="14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 s="19">
        <f t="shared" si="269"/>
        <v>2016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>
        <f t="shared" si="266"/>
        <v>103.21</v>
      </c>
      <c r="Q3423" s="14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 s="19">
        <f t="shared" si="269"/>
        <v>2015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>
        <f t="shared" si="266"/>
        <v>71.150000000000006</v>
      </c>
      <c r="Q3424" s="14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 s="19">
        <f t="shared" si="269"/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>
        <f t="shared" si="266"/>
        <v>35</v>
      </c>
      <c r="Q3425" s="14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 s="19">
        <f t="shared" si="269"/>
        <v>2015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>
        <f t="shared" si="266"/>
        <v>81.78</v>
      </c>
      <c r="Q3426" s="14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 s="19">
        <f t="shared" si="269"/>
        <v>2015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>
        <f t="shared" si="266"/>
        <v>297.02999999999997</v>
      </c>
      <c r="Q3427" s="14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 s="19">
        <f t="shared" si="269"/>
        <v>2014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>
        <f t="shared" si="266"/>
        <v>46.61</v>
      </c>
      <c r="Q3428" s="14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 s="19">
        <f t="shared" si="269"/>
        <v>2014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>
        <f t="shared" si="266"/>
        <v>51.72</v>
      </c>
      <c r="Q3429" s="14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 s="19">
        <f t="shared" si="269"/>
        <v>2014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>
        <f t="shared" si="266"/>
        <v>40.29</v>
      </c>
      <c r="Q3430" s="14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 s="19">
        <f t="shared" si="269"/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>
        <f t="shared" si="266"/>
        <v>16.25</v>
      </c>
      <c r="Q3431" s="14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 s="19">
        <f t="shared" si="269"/>
        <v>2016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>
        <f t="shared" si="266"/>
        <v>30.15</v>
      </c>
      <c r="Q3432" s="14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 s="19">
        <f t="shared" si="269"/>
        <v>2014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>
        <f t="shared" si="266"/>
        <v>95.24</v>
      </c>
      <c r="Q3433" s="14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 s="19">
        <f t="shared" si="269"/>
        <v>2014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>
        <f t="shared" si="266"/>
        <v>52.21</v>
      </c>
      <c r="Q3434" s="14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 s="19">
        <f t="shared" si="269"/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>
        <f t="shared" si="266"/>
        <v>134.15</v>
      </c>
      <c r="Q3435" s="14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 s="19">
        <f t="shared" si="269"/>
        <v>2014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>
        <f t="shared" si="266"/>
        <v>62.83</v>
      </c>
      <c r="Q3436" s="14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 s="19">
        <f t="shared" si="269"/>
        <v>2014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>
        <f t="shared" si="266"/>
        <v>58.95</v>
      </c>
      <c r="Q3437" s="14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 s="19">
        <f t="shared" si="269"/>
        <v>2016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>
        <f t="shared" si="266"/>
        <v>143.11000000000001</v>
      </c>
      <c r="Q3438" s="14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 s="19">
        <f t="shared" si="269"/>
        <v>2014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>
        <f t="shared" si="266"/>
        <v>84.17</v>
      </c>
      <c r="Q3439" s="14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 s="19">
        <f t="shared" si="269"/>
        <v>2015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>
        <f t="shared" si="266"/>
        <v>186.07</v>
      </c>
      <c r="Q3440" s="14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 s="19">
        <f t="shared" si="269"/>
        <v>2015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>
        <f t="shared" si="266"/>
        <v>89.79</v>
      </c>
      <c r="Q3441" s="14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 s="19">
        <f t="shared" si="269"/>
        <v>2016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>
        <f t="shared" si="266"/>
        <v>64.16</v>
      </c>
      <c r="Q3442" s="14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 s="19">
        <f t="shared" si="269"/>
        <v>2014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>
        <f t="shared" si="266"/>
        <v>59.65</v>
      </c>
      <c r="Q3443" s="14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 s="19">
        <f t="shared" si="269"/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>
        <f t="shared" si="266"/>
        <v>31.25</v>
      </c>
      <c r="Q3444" s="14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 s="19">
        <f t="shared" si="269"/>
        <v>2015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>
        <f t="shared" si="266"/>
        <v>41.22</v>
      </c>
      <c r="Q3445" s="14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 s="19">
        <f t="shared" si="269"/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>
        <f t="shared" si="266"/>
        <v>43.35</v>
      </c>
      <c r="Q3446" s="14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 s="19">
        <f t="shared" si="269"/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>
        <f t="shared" si="266"/>
        <v>64.52</v>
      </c>
      <c r="Q3447" s="14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 s="19">
        <f t="shared" si="269"/>
        <v>2015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>
        <f t="shared" si="266"/>
        <v>43.28</v>
      </c>
      <c r="Q3448" s="14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 s="19">
        <f t="shared" si="269"/>
        <v>2015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>
        <f t="shared" si="266"/>
        <v>77</v>
      </c>
      <c r="Q3449" s="14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 s="19">
        <f t="shared" si="269"/>
        <v>2016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>
        <f t="shared" si="266"/>
        <v>51.22</v>
      </c>
      <c r="Q3450" s="14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 s="19">
        <f t="shared" si="269"/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>
        <f t="shared" si="266"/>
        <v>68.25</v>
      </c>
      <c r="Q3451" s="14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 s="19">
        <f t="shared" si="269"/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>
        <f t="shared" si="266"/>
        <v>19.489999999999998</v>
      </c>
      <c r="Q3452" s="14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 s="19">
        <f t="shared" si="269"/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>
        <f t="shared" si="266"/>
        <v>41.13</v>
      </c>
      <c r="Q3453" s="14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 s="19">
        <f t="shared" si="269"/>
        <v>2015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>
        <f t="shared" si="266"/>
        <v>41.41</v>
      </c>
      <c r="Q3454" s="14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 s="19">
        <f t="shared" si="269"/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>
        <f t="shared" si="266"/>
        <v>27.5</v>
      </c>
      <c r="Q3455" s="14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 s="19">
        <f t="shared" si="269"/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>
        <f t="shared" si="266"/>
        <v>33.57</v>
      </c>
      <c r="Q3456" s="14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 s="19">
        <f t="shared" si="269"/>
        <v>2014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>
        <f t="shared" si="266"/>
        <v>145.87</v>
      </c>
      <c r="Q3457" s="14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 s="19">
        <f t="shared" si="269"/>
        <v>2016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70">ROUND(E3458/D3458*100,0)</f>
        <v>191</v>
      </c>
      <c r="P3458">
        <f t="shared" si="266"/>
        <v>358.69</v>
      </c>
      <c r="Q3458" s="14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 s="19">
        <f t="shared" si="269"/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70"/>
        <v>140</v>
      </c>
      <c r="P3459">
        <f t="shared" ref="P3459:P3522" si="271">IFERROR(ROUND(E3459/L3459,2),0)</f>
        <v>50.98</v>
      </c>
      <c r="Q3459" s="14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 s="19">
        <f t="shared" ref="U3459:U3522" si="274">YEAR(S3459)</f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>
        <f t="shared" si="271"/>
        <v>45.04</v>
      </c>
      <c r="Q3460" s="14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 s="19">
        <f t="shared" si="274"/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>
        <f t="shared" si="271"/>
        <v>17.53</v>
      </c>
      <c r="Q3461" s="14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 s="19">
        <f t="shared" si="274"/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>
        <f t="shared" si="271"/>
        <v>50</v>
      </c>
      <c r="Q3462" s="14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 s="19">
        <f t="shared" si="274"/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>
        <f t="shared" si="271"/>
        <v>57.92</v>
      </c>
      <c r="Q3463" s="14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 s="19">
        <f t="shared" si="274"/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>
        <f t="shared" si="271"/>
        <v>29.71</v>
      </c>
      <c r="Q3464" s="14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 s="19">
        <f t="shared" si="274"/>
        <v>2015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>
        <f t="shared" si="271"/>
        <v>90.68</v>
      </c>
      <c r="Q3465" s="14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 s="19">
        <f t="shared" si="274"/>
        <v>2016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>
        <f t="shared" si="271"/>
        <v>55.01</v>
      </c>
      <c r="Q3466" s="14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 s="19">
        <f t="shared" si="274"/>
        <v>2016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>
        <f t="shared" si="271"/>
        <v>57.22</v>
      </c>
      <c r="Q3467" s="14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 s="19">
        <f t="shared" si="274"/>
        <v>2015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>
        <f t="shared" si="271"/>
        <v>72.95</v>
      </c>
      <c r="Q3468" s="14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 s="19">
        <f t="shared" si="274"/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>
        <f t="shared" si="271"/>
        <v>64.47</v>
      </c>
      <c r="Q3469" s="14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 s="19">
        <f t="shared" si="274"/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>
        <f t="shared" si="271"/>
        <v>716.35</v>
      </c>
      <c r="Q3470" s="14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 s="19">
        <f t="shared" si="274"/>
        <v>2016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>
        <f t="shared" si="271"/>
        <v>50.4</v>
      </c>
      <c r="Q3471" s="14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 s="19">
        <f t="shared" si="274"/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>
        <f t="shared" si="271"/>
        <v>41.67</v>
      </c>
      <c r="Q3472" s="14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 s="19">
        <f t="shared" si="274"/>
        <v>2016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>
        <f t="shared" si="271"/>
        <v>35.770000000000003</v>
      </c>
      <c r="Q3473" s="14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 s="19">
        <f t="shared" si="274"/>
        <v>2014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>
        <f t="shared" si="271"/>
        <v>88.74</v>
      </c>
      <c r="Q3474" s="14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 s="19">
        <f t="shared" si="274"/>
        <v>2014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>
        <f t="shared" si="271"/>
        <v>148.47999999999999</v>
      </c>
      <c r="Q3475" s="14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 s="19">
        <f t="shared" si="274"/>
        <v>2015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>
        <f t="shared" si="271"/>
        <v>51.79</v>
      </c>
      <c r="Q3476" s="14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 s="19">
        <f t="shared" si="274"/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>
        <f t="shared" si="271"/>
        <v>20</v>
      </c>
      <c r="Q3477" s="14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 s="19">
        <f t="shared" si="274"/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>
        <f t="shared" si="271"/>
        <v>52</v>
      </c>
      <c r="Q3478" s="14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 s="19">
        <f t="shared" si="274"/>
        <v>2014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>
        <f t="shared" si="271"/>
        <v>53.23</v>
      </c>
      <c r="Q3479" s="14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 s="19">
        <f t="shared" si="274"/>
        <v>2015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>
        <f t="shared" si="271"/>
        <v>39.6</v>
      </c>
      <c r="Q3480" s="14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 s="19">
        <f t="shared" si="274"/>
        <v>2015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>
        <f t="shared" si="271"/>
        <v>34.25</v>
      </c>
      <c r="Q3481" s="14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 s="19">
        <f t="shared" si="274"/>
        <v>2014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>
        <f t="shared" si="271"/>
        <v>164.62</v>
      </c>
      <c r="Q3482" s="14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 s="19">
        <f t="shared" si="274"/>
        <v>2015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>
        <f t="shared" si="271"/>
        <v>125.05</v>
      </c>
      <c r="Q3483" s="14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 s="19">
        <f t="shared" si="274"/>
        <v>2014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>
        <f t="shared" si="271"/>
        <v>51.88</v>
      </c>
      <c r="Q3484" s="14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 s="19">
        <f t="shared" si="274"/>
        <v>2014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>
        <f t="shared" si="271"/>
        <v>40.29</v>
      </c>
      <c r="Q3485" s="14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 s="19">
        <f t="shared" si="274"/>
        <v>2014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>
        <f t="shared" si="271"/>
        <v>64.91</v>
      </c>
      <c r="Q3486" s="14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 s="19">
        <f t="shared" si="274"/>
        <v>2016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>
        <f t="shared" si="271"/>
        <v>55.33</v>
      </c>
      <c r="Q3487" s="14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 s="19">
        <f t="shared" si="274"/>
        <v>2016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>
        <f t="shared" si="271"/>
        <v>83.14</v>
      </c>
      <c r="Q3488" s="14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 s="19">
        <f t="shared" si="274"/>
        <v>2015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>
        <f t="shared" si="271"/>
        <v>38.71</v>
      </c>
      <c r="Q3489" s="14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 s="19">
        <f t="shared" si="274"/>
        <v>2015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>
        <f t="shared" si="271"/>
        <v>125.38</v>
      </c>
      <c r="Q3490" s="14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 s="19">
        <f t="shared" si="274"/>
        <v>2015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>
        <f t="shared" si="271"/>
        <v>78.260000000000005</v>
      </c>
      <c r="Q3491" s="14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 s="19">
        <f t="shared" si="274"/>
        <v>2014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>
        <f t="shared" si="271"/>
        <v>47.22</v>
      </c>
      <c r="Q3492" s="14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 s="19">
        <f t="shared" si="274"/>
        <v>2016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>
        <f t="shared" si="271"/>
        <v>79.099999999999994</v>
      </c>
      <c r="Q3493" s="14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 s="19">
        <f t="shared" si="274"/>
        <v>2015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>
        <f t="shared" si="271"/>
        <v>114.29</v>
      </c>
      <c r="Q3494" s="14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 s="19">
        <f t="shared" si="274"/>
        <v>2015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>
        <f t="shared" si="271"/>
        <v>51.72</v>
      </c>
      <c r="Q3495" s="14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 s="19">
        <f t="shared" si="274"/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>
        <f t="shared" si="271"/>
        <v>30.77</v>
      </c>
      <c r="Q3496" s="14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 s="19">
        <f t="shared" si="274"/>
        <v>2016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>
        <f t="shared" si="271"/>
        <v>74.209999999999994</v>
      </c>
      <c r="Q3497" s="14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 s="19">
        <f t="shared" si="274"/>
        <v>2014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>
        <f t="shared" si="271"/>
        <v>47.85</v>
      </c>
      <c r="Q3498" s="14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 s="19">
        <f t="shared" si="274"/>
        <v>2016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>
        <f t="shared" si="271"/>
        <v>34.409999999999997</v>
      </c>
      <c r="Q3499" s="14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 s="19">
        <f t="shared" si="274"/>
        <v>2016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>
        <f t="shared" si="271"/>
        <v>40.24</v>
      </c>
      <c r="Q3500" s="14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 s="19">
        <f t="shared" si="274"/>
        <v>2016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>
        <f t="shared" si="271"/>
        <v>60.29</v>
      </c>
      <c r="Q3501" s="14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 s="19">
        <f t="shared" si="274"/>
        <v>2015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>
        <f t="shared" si="271"/>
        <v>25.31</v>
      </c>
      <c r="Q3502" s="14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 s="19">
        <f t="shared" si="274"/>
        <v>2016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>
        <f t="shared" si="271"/>
        <v>35.950000000000003</v>
      </c>
      <c r="Q3503" s="14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 s="19">
        <f t="shared" si="274"/>
        <v>2015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>
        <f t="shared" si="271"/>
        <v>136</v>
      </c>
      <c r="Q3504" s="14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 s="19">
        <f t="shared" si="274"/>
        <v>2016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>
        <f t="shared" si="271"/>
        <v>70.760000000000005</v>
      </c>
      <c r="Q3505" s="14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 s="19">
        <f t="shared" si="274"/>
        <v>2016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>
        <f t="shared" si="271"/>
        <v>125</v>
      </c>
      <c r="Q3506" s="14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 s="19">
        <f t="shared" si="274"/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>
        <f t="shared" si="271"/>
        <v>66.510000000000005</v>
      </c>
      <c r="Q3507" s="14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 s="19">
        <f t="shared" si="274"/>
        <v>2014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>
        <f t="shared" si="271"/>
        <v>105</v>
      </c>
      <c r="Q3508" s="14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 s="19">
        <f t="shared" si="274"/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>
        <f t="shared" si="271"/>
        <v>145</v>
      </c>
      <c r="Q3509" s="14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 s="19">
        <f t="shared" si="274"/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>
        <f t="shared" si="271"/>
        <v>12</v>
      </c>
      <c r="Q3510" s="14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 s="19">
        <f t="shared" si="274"/>
        <v>2016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>
        <f t="shared" si="271"/>
        <v>96.67</v>
      </c>
      <c r="Q3511" s="14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 s="19">
        <f t="shared" si="274"/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>
        <f t="shared" si="271"/>
        <v>60.33</v>
      </c>
      <c r="Q3512" s="14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 s="19">
        <f t="shared" si="274"/>
        <v>2014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>
        <f t="shared" si="271"/>
        <v>79.89</v>
      </c>
      <c r="Q3513" s="14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 s="19">
        <f t="shared" si="274"/>
        <v>2014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>
        <f t="shared" si="271"/>
        <v>58.82</v>
      </c>
      <c r="Q3514" s="14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 s="19">
        <f t="shared" si="274"/>
        <v>2015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>
        <f t="shared" si="271"/>
        <v>75.34</v>
      </c>
      <c r="Q3515" s="14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 s="19">
        <f t="shared" si="274"/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>
        <f t="shared" si="271"/>
        <v>55</v>
      </c>
      <c r="Q3516" s="14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 s="19">
        <f t="shared" si="274"/>
        <v>2015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>
        <f t="shared" si="271"/>
        <v>66.959999999999994</v>
      </c>
      <c r="Q3517" s="14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 s="19">
        <f t="shared" si="274"/>
        <v>2015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>
        <f t="shared" si="271"/>
        <v>227.27</v>
      </c>
      <c r="Q3518" s="14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 s="19">
        <f t="shared" si="274"/>
        <v>2014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>
        <f t="shared" si="271"/>
        <v>307.69</v>
      </c>
      <c r="Q3519" s="14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 s="19">
        <f t="shared" si="274"/>
        <v>2014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>
        <f t="shared" si="271"/>
        <v>50.02</v>
      </c>
      <c r="Q3520" s="14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 s="19">
        <f t="shared" si="274"/>
        <v>2014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>
        <f t="shared" si="271"/>
        <v>72.39</v>
      </c>
      <c r="Q3521" s="14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 s="19">
        <f t="shared" si="274"/>
        <v>2015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75">ROUND(E3522/D3522*100,0)</f>
        <v>101</v>
      </c>
      <c r="P3522">
        <f t="shared" si="271"/>
        <v>95.95</v>
      </c>
      <c r="Q3522" s="14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 s="19">
        <f t="shared" si="274"/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75"/>
        <v>169</v>
      </c>
      <c r="P3523">
        <f t="shared" ref="P3523:P3586" si="276">IFERROR(ROUND(E3523/L3523,2),0)</f>
        <v>45.62</v>
      </c>
      <c r="Q3523" s="14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 s="19">
        <f t="shared" ref="U3523:U3586" si="279">YEAR(S3523)</f>
        <v>2014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>
        <f t="shared" si="276"/>
        <v>41.03</v>
      </c>
      <c r="Q3524" s="14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 s="19">
        <f t="shared" si="279"/>
        <v>2015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>
        <f t="shared" si="276"/>
        <v>56.83</v>
      </c>
      <c r="Q3525" s="14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 s="19">
        <f t="shared" si="279"/>
        <v>2016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>
        <f t="shared" si="276"/>
        <v>137.24</v>
      </c>
      <c r="Q3526" s="14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 s="19">
        <f t="shared" si="279"/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>
        <f t="shared" si="276"/>
        <v>75.709999999999994</v>
      </c>
      <c r="Q3527" s="14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 s="19">
        <f t="shared" si="279"/>
        <v>2015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>
        <f t="shared" si="276"/>
        <v>99</v>
      </c>
      <c r="Q3528" s="14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 s="19">
        <f t="shared" si="279"/>
        <v>2016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>
        <f t="shared" si="276"/>
        <v>81.569999999999993</v>
      </c>
      <c r="Q3529" s="14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 s="19">
        <f t="shared" si="279"/>
        <v>2015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>
        <f t="shared" si="276"/>
        <v>45.11</v>
      </c>
      <c r="Q3530" s="14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 s="19">
        <f t="shared" si="279"/>
        <v>2016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>
        <f t="shared" si="276"/>
        <v>36.67</v>
      </c>
      <c r="Q3531" s="14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 s="19">
        <f t="shared" si="279"/>
        <v>2015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>
        <f t="shared" si="276"/>
        <v>125</v>
      </c>
      <c r="Q3532" s="14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 s="19">
        <f t="shared" si="279"/>
        <v>2016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>
        <f t="shared" si="276"/>
        <v>49.23</v>
      </c>
      <c r="Q3533" s="14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 s="19">
        <f t="shared" si="279"/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>
        <f t="shared" si="276"/>
        <v>42.3</v>
      </c>
      <c r="Q3534" s="14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 s="19">
        <f t="shared" si="279"/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>
        <f t="shared" si="276"/>
        <v>78.88</v>
      </c>
      <c r="Q3535" s="14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 s="19">
        <f t="shared" si="279"/>
        <v>2015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>
        <f t="shared" si="276"/>
        <v>38.28</v>
      </c>
      <c r="Q3536" s="14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 s="19">
        <f t="shared" si="279"/>
        <v>2015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>
        <f t="shared" si="276"/>
        <v>44.85</v>
      </c>
      <c r="Q3537" s="14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 s="19">
        <f t="shared" si="279"/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>
        <f t="shared" si="276"/>
        <v>13.53</v>
      </c>
      <c r="Q3538" s="14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 s="19">
        <f t="shared" si="279"/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>
        <f t="shared" si="276"/>
        <v>43.5</v>
      </c>
      <c r="Q3539" s="14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 s="19">
        <f t="shared" si="279"/>
        <v>2014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>
        <f t="shared" si="276"/>
        <v>30.95</v>
      </c>
      <c r="Q3540" s="14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 s="19">
        <f t="shared" si="279"/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>
        <f t="shared" si="276"/>
        <v>55.23</v>
      </c>
      <c r="Q3541" s="14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 s="19">
        <f t="shared" si="279"/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>
        <f t="shared" si="276"/>
        <v>46.13</v>
      </c>
      <c r="Q3542" s="14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 s="19">
        <f t="shared" si="279"/>
        <v>2016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>
        <f t="shared" si="276"/>
        <v>39.380000000000003</v>
      </c>
      <c r="Q3543" s="14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 s="19">
        <f t="shared" si="279"/>
        <v>2015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>
        <f t="shared" si="276"/>
        <v>66.150000000000006</v>
      </c>
      <c r="Q3544" s="14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 s="19">
        <f t="shared" si="279"/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>
        <f t="shared" si="276"/>
        <v>54.14</v>
      </c>
      <c r="Q3545" s="14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 s="19">
        <f t="shared" si="279"/>
        <v>2015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>
        <f t="shared" si="276"/>
        <v>104.17</v>
      </c>
      <c r="Q3546" s="14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 s="19">
        <f t="shared" si="279"/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>
        <f t="shared" si="276"/>
        <v>31.38</v>
      </c>
      <c r="Q3547" s="14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 s="19">
        <f t="shared" si="279"/>
        <v>2015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>
        <f t="shared" si="276"/>
        <v>59.21</v>
      </c>
      <c r="Q3548" s="14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 s="19">
        <f t="shared" si="279"/>
        <v>2015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>
        <f t="shared" si="276"/>
        <v>119.18</v>
      </c>
      <c r="Q3549" s="14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 s="19">
        <f t="shared" si="279"/>
        <v>2016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>
        <f t="shared" si="276"/>
        <v>164.62</v>
      </c>
      <c r="Q3550" s="14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 s="19">
        <f t="shared" si="279"/>
        <v>2016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>
        <f t="shared" si="276"/>
        <v>24.29</v>
      </c>
      <c r="Q3551" s="14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 s="19">
        <f t="shared" si="279"/>
        <v>2015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>
        <f t="shared" si="276"/>
        <v>40.94</v>
      </c>
      <c r="Q3552" s="14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 s="19">
        <f t="shared" si="279"/>
        <v>2016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>
        <f t="shared" si="276"/>
        <v>61.1</v>
      </c>
      <c r="Q3553" s="14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 s="19">
        <f t="shared" si="279"/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>
        <f t="shared" si="276"/>
        <v>38.65</v>
      </c>
      <c r="Q3554" s="14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 s="19">
        <f t="shared" si="279"/>
        <v>2014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>
        <f t="shared" si="276"/>
        <v>56.2</v>
      </c>
      <c r="Q3555" s="14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 s="19">
        <f t="shared" si="279"/>
        <v>2015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>
        <f t="shared" si="276"/>
        <v>107</v>
      </c>
      <c r="Q3556" s="14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 s="19">
        <f t="shared" si="279"/>
        <v>2015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>
        <f t="shared" si="276"/>
        <v>171.43</v>
      </c>
      <c r="Q3557" s="14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 s="19">
        <f t="shared" si="279"/>
        <v>2016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>
        <f t="shared" si="276"/>
        <v>110.5</v>
      </c>
      <c r="Q3558" s="14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 s="19">
        <f t="shared" si="279"/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>
        <f t="shared" si="276"/>
        <v>179.28</v>
      </c>
      <c r="Q3559" s="14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 s="19">
        <f t="shared" si="279"/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>
        <f t="shared" si="276"/>
        <v>22.91</v>
      </c>
      <c r="Q3560" s="14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 s="19">
        <f t="shared" si="279"/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>
        <f t="shared" si="276"/>
        <v>43.13</v>
      </c>
      <c r="Q3561" s="14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 s="19">
        <f t="shared" si="279"/>
        <v>2015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>
        <f t="shared" si="276"/>
        <v>46.89</v>
      </c>
      <c r="Q3562" s="14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 s="19">
        <f t="shared" si="279"/>
        <v>2015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>
        <f t="shared" si="276"/>
        <v>47.41</v>
      </c>
      <c r="Q3563" s="14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 s="19">
        <f t="shared" si="279"/>
        <v>2015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>
        <f t="shared" si="276"/>
        <v>15.13</v>
      </c>
      <c r="Q3564" s="14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 s="19">
        <f t="shared" si="279"/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>
        <f t="shared" si="276"/>
        <v>21.1</v>
      </c>
      <c r="Q3565" s="14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 s="19">
        <f t="shared" si="279"/>
        <v>2016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>
        <f t="shared" si="276"/>
        <v>59.12</v>
      </c>
      <c r="Q3566" s="14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 s="19">
        <f t="shared" si="279"/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>
        <f t="shared" si="276"/>
        <v>97.92</v>
      </c>
      <c r="Q3567" s="14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 s="19">
        <f t="shared" si="279"/>
        <v>2014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>
        <f t="shared" si="276"/>
        <v>55.13</v>
      </c>
      <c r="Q3568" s="14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 s="19">
        <f t="shared" si="279"/>
        <v>2014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>
        <f t="shared" si="276"/>
        <v>26.54</v>
      </c>
      <c r="Q3569" s="14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 s="19">
        <f t="shared" si="279"/>
        <v>2015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>
        <f t="shared" si="276"/>
        <v>58.42</v>
      </c>
      <c r="Q3570" s="14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 s="19">
        <f t="shared" si="279"/>
        <v>2014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>
        <f t="shared" si="276"/>
        <v>122.54</v>
      </c>
      <c r="Q3571" s="14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 s="19">
        <f t="shared" si="279"/>
        <v>2014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>
        <f t="shared" si="276"/>
        <v>87.96</v>
      </c>
      <c r="Q3572" s="14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 s="19">
        <f t="shared" si="279"/>
        <v>2014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>
        <f t="shared" si="276"/>
        <v>73.239999999999995</v>
      </c>
      <c r="Q3573" s="14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 s="19">
        <f t="shared" si="279"/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>
        <f t="shared" si="276"/>
        <v>55.56</v>
      </c>
      <c r="Q3574" s="14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 s="19">
        <f t="shared" si="279"/>
        <v>2015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>
        <f t="shared" si="276"/>
        <v>39.54</v>
      </c>
      <c r="Q3575" s="14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 s="19">
        <f t="shared" si="279"/>
        <v>2014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>
        <f t="shared" si="276"/>
        <v>136.78</v>
      </c>
      <c r="Q3576" s="14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 s="19">
        <f t="shared" si="279"/>
        <v>2014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>
        <f t="shared" si="276"/>
        <v>99.34</v>
      </c>
      <c r="Q3577" s="14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 s="19">
        <f t="shared" si="279"/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>
        <f t="shared" si="276"/>
        <v>20</v>
      </c>
      <c r="Q3578" s="14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 s="19">
        <f t="shared" si="279"/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>
        <f t="shared" si="276"/>
        <v>28.89</v>
      </c>
      <c r="Q3579" s="14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 s="19">
        <f t="shared" si="279"/>
        <v>2015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>
        <f t="shared" si="276"/>
        <v>40.549999999999997</v>
      </c>
      <c r="Q3580" s="14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 s="19">
        <f t="shared" si="279"/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>
        <f t="shared" si="276"/>
        <v>35.71</v>
      </c>
      <c r="Q3581" s="14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 s="19">
        <f t="shared" si="279"/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>
        <f t="shared" si="276"/>
        <v>37.96</v>
      </c>
      <c r="Q3582" s="14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 s="19">
        <f t="shared" si="279"/>
        <v>2015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>
        <f t="shared" si="276"/>
        <v>33.33</v>
      </c>
      <c r="Q3583" s="14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 s="19">
        <f t="shared" si="279"/>
        <v>2014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>
        <f t="shared" si="276"/>
        <v>58.57</v>
      </c>
      <c r="Q3584" s="14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 s="19">
        <f t="shared" si="279"/>
        <v>2016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>
        <f t="shared" si="276"/>
        <v>135.63</v>
      </c>
      <c r="Q3585" s="14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 s="19">
        <f t="shared" si="279"/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80">ROUND(E3586/D3586*100,0)</f>
        <v>116</v>
      </c>
      <c r="P3586">
        <f t="shared" si="276"/>
        <v>30.94</v>
      </c>
      <c r="Q3586" s="14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 s="19">
        <f t="shared" si="279"/>
        <v>2015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80"/>
        <v>119</v>
      </c>
      <c r="P3587">
        <f t="shared" ref="P3587:P3650" si="281">IFERROR(ROUND(E3587/L3587,2),0)</f>
        <v>176.09</v>
      </c>
      <c r="Q3587" s="14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 s="19">
        <f t="shared" ref="U3587:U3650" si="284">YEAR(S3587)</f>
        <v>2014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>
        <f t="shared" si="281"/>
        <v>151.97999999999999</v>
      </c>
      <c r="Q3588" s="14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 s="19">
        <f t="shared" si="284"/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>
        <f t="shared" si="281"/>
        <v>22.61</v>
      </c>
      <c r="Q3589" s="14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 s="19">
        <f t="shared" si="284"/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>
        <f t="shared" si="281"/>
        <v>18.27</v>
      </c>
      <c r="Q3590" s="14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 s="19">
        <f t="shared" si="284"/>
        <v>2015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>
        <f t="shared" si="281"/>
        <v>82.26</v>
      </c>
      <c r="Q3591" s="14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 s="19">
        <f t="shared" si="284"/>
        <v>2015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>
        <f t="shared" si="281"/>
        <v>68.53</v>
      </c>
      <c r="Q3592" s="14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 s="19">
        <f t="shared" si="284"/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>
        <f t="shared" si="281"/>
        <v>68.06</v>
      </c>
      <c r="Q3593" s="14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 s="19">
        <f t="shared" si="284"/>
        <v>2014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>
        <f t="shared" si="281"/>
        <v>72.709999999999994</v>
      </c>
      <c r="Q3594" s="14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 s="19">
        <f t="shared" si="284"/>
        <v>2014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>
        <f t="shared" si="281"/>
        <v>77.19</v>
      </c>
      <c r="Q3595" s="14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 s="19">
        <f t="shared" si="284"/>
        <v>2014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>
        <f t="shared" si="281"/>
        <v>55.97</v>
      </c>
      <c r="Q3596" s="14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 s="19">
        <f t="shared" si="284"/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>
        <f t="shared" si="281"/>
        <v>49.69</v>
      </c>
      <c r="Q3597" s="14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 s="19">
        <f t="shared" si="284"/>
        <v>2015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>
        <f t="shared" si="281"/>
        <v>79</v>
      </c>
      <c r="Q3598" s="14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 s="19">
        <f t="shared" si="284"/>
        <v>2014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>
        <f t="shared" si="281"/>
        <v>77.73</v>
      </c>
      <c r="Q3599" s="14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 s="19">
        <f t="shared" si="284"/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>
        <f t="shared" si="281"/>
        <v>40.78</v>
      </c>
      <c r="Q3600" s="14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 s="19">
        <f t="shared" si="284"/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>
        <f t="shared" si="281"/>
        <v>59.41</v>
      </c>
      <c r="Q3601" s="14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 s="19">
        <f t="shared" si="284"/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>
        <f t="shared" si="281"/>
        <v>3.25</v>
      </c>
      <c r="Q3602" s="14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 s="19">
        <f t="shared" si="284"/>
        <v>2016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>
        <f t="shared" si="281"/>
        <v>39.380000000000003</v>
      </c>
      <c r="Q3603" s="14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 s="19">
        <f t="shared" si="284"/>
        <v>2014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>
        <f t="shared" si="281"/>
        <v>81.67</v>
      </c>
      <c r="Q3604" s="14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 s="19">
        <f t="shared" si="284"/>
        <v>2016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>
        <f t="shared" si="281"/>
        <v>44.91</v>
      </c>
      <c r="Q3605" s="14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 s="19">
        <f t="shared" si="284"/>
        <v>2015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>
        <f t="shared" si="281"/>
        <v>49.06</v>
      </c>
      <c r="Q3606" s="14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 s="19">
        <f t="shared" si="284"/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>
        <f t="shared" si="281"/>
        <v>30.67</v>
      </c>
      <c r="Q3607" s="14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 s="19">
        <f t="shared" si="284"/>
        <v>2016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>
        <f t="shared" si="281"/>
        <v>61.06</v>
      </c>
      <c r="Q3608" s="14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 s="19">
        <f t="shared" si="284"/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>
        <f t="shared" si="281"/>
        <v>29</v>
      </c>
      <c r="Q3609" s="14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 s="19">
        <f t="shared" si="284"/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>
        <f t="shared" si="281"/>
        <v>29.63</v>
      </c>
      <c r="Q3610" s="14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 s="19">
        <f t="shared" si="284"/>
        <v>2016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>
        <f t="shared" si="281"/>
        <v>143.1</v>
      </c>
      <c r="Q3611" s="14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 s="19">
        <f t="shared" si="284"/>
        <v>2016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>
        <f t="shared" si="281"/>
        <v>52.35</v>
      </c>
      <c r="Q3612" s="14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 s="19">
        <f t="shared" si="284"/>
        <v>2015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>
        <f t="shared" si="281"/>
        <v>66.67</v>
      </c>
      <c r="Q3613" s="14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 s="19">
        <f t="shared" si="284"/>
        <v>2015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>
        <f t="shared" si="281"/>
        <v>126.67</v>
      </c>
      <c r="Q3614" s="14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 s="19">
        <f t="shared" si="284"/>
        <v>2014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>
        <f t="shared" si="281"/>
        <v>62.5</v>
      </c>
      <c r="Q3615" s="14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 s="19">
        <f t="shared" si="284"/>
        <v>2014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>
        <f t="shared" si="281"/>
        <v>35.49</v>
      </c>
      <c r="Q3616" s="14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 s="19">
        <f t="shared" si="284"/>
        <v>2015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>
        <f t="shared" si="281"/>
        <v>37.08</v>
      </c>
      <c r="Q3617" s="14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 s="19">
        <f t="shared" si="284"/>
        <v>2015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>
        <f t="shared" si="281"/>
        <v>69.33</v>
      </c>
      <c r="Q3618" s="14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 s="19">
        <f t="shared" si="284"/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>
        <f t="shared" si="281"/>
        <v>17.25</v>
      </c>
      <c r="Q3619" s="14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 s="19">
        <f t="shared" si="284"/>
        <v>2017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>
        <f t="shared" si="281"/>
        <v>36.07</v>
      </c>
      <c r="Q3620" s="14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 s="19">
        <f t="shared" si="284"/>
        <v>2015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>
        <f t="shared" si="281"/>
        <v>66.47</v>
      </c>
      <c r="Q3621" s="14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 s="19">
        <f t="shared" si="284"/>
        <v>2016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>
        <f t="shared" si="281"/>
        <v>56.07</v>
      </c>
      <c r="Q3622" s="14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 s="19">
        <f t="shared" si="284"/>
        <v>2015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>
        <f t="shared" si="281"/>
        <v>47.03</v>
      </c>
      <c r="Q3623" s="14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 s="19">
        <f t="shared" si="284"/>
        <v>2016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>
        <f t="shared" si="281"/>
        <v>47.67</v>
      </c>
      <c r="Q3624" s="14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 s="19">
        <f t="shared" si="284"/>
        <v>2014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>
        <f t="shared" si="281"/>
        <v>88.24</v>
      </c>
      <c r="Q3625" s="14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 s="19">
        <f t="shared" si="284"/>
        <v>2014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>
        <f t="shared" si="281"/>
        <v>80.72</v>
      </c>
      <c r="Q3626" s="14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 s="19">
        <f t="shared" si="284"/>
        <v>2016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>
        <f t="shared" si="281"/>
        <v>39.49</v>
      </c>
      <c r="Q3627" s="14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 s="19">
        <f t="shared" si="284"/>
        <v>2015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>
        <f t="shared" si="281"/>
        <v>84.85</v>
      </c>
      <c r="Q3628" s="14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 s="19">
        <f t="shared" si="284"/>
        <v>2014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>
        <f t="shared" si="281"/>
        <v>68.97</v>
      </c>
      <c r="Q3629" s="14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 s="19">
        <f t="shared" si="284"/>
        <v>2016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>
        <f t="shared" si="281"/>
        <v>0</v>
      </c>
      <c r="Q3630" s="14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 s="19">
        <f t="shared" si="284"/>
        <v>2015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>
        <f t="shared" si="281"/>
        <v>1</v>
      </c>
      <c r="Q3631" s="14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 s="19">
        <f t="shared" si="284"/>
        <v>2016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>
        <f t="shared" si="281"/>
        <v>1</v>
      </c>
      <c r="Q3632" s="14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 s="19">
        <f t="shared" si="284"/>
        <v>2014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>
        <f t="shared" si="281"/>
        <v>147.88</v>
      </c>
      <c r="Q3633" s="14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 s="19">
        <f t="shared" si="284"/>
        <v>2014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>
        <f t="shared" si="281"/>
        <v>100</v>
      </c>
      <c r="Q3634" s="14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 s="19">
        <f t="shared" si="284"/>
        <v>2014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>
        <f t="shared" si="281"/>
        <v>56.84</v>
      </c>
      <c r="Q3635" s="14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 s="19">
        <f t="shared" si="284"/>
        <v>2016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>
        <f t="shared" si="281"/>
        <v>176.94</v>
      </c>
      <c r="Q3636" s="14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 s="19">
        <f t="shared" si="284"/>
        <v>2016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>
        <f t="shared" si="281"/>
        <v>127.6</v>
      </c>
      <c r="Q3637" s="14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 s="19">
        <f t="shared" si="284"/>
        <v>2016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>
        <f t="shared" si="281"/>
        <v>0</v>
      </c>
      <c r="Q3638" s="14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 s="19">
        <f t="shared" si="284"/>
        <v>2015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>
        <f t="shared" si="281"/>
        <v>66.14</v>
      </c>
      <c r="Q3639" s="14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 s="19">
        <f t="shared" si="284"/>
        <v>2014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>
        <f t="shared" si="281"/>
        <v>108</v>
      </c>
      <c r="Q3640" s="14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 s="19">
        <f t="shared" si="284"/>
        <v>2015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>
        <f t="shared" si="281"/>
        <v>1</v>
      </c>
      <c r="Q3641" s="14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 s="19">
        <f t="shared" si="284"/>
        <v>2016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>
        <f t="shared" si="281"/>
        <v>18.329999999999998</v>
      </c>
      <c r="Q3642" s="14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 s="19">
        <f t="shared" si="284"/>
        <v>2015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>
        <f t="shared" si="281"/>
        <v>0</v>
      </c>
      <c r="Q3643" s="14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 s="19">
        <f t="shared" si="284"/>
        <v>2014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>
        <f t="shared" si="281"/>
        <v>7.5</v>
      </c>
      <c r="Q3644" s="14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 s="19">
        <f t="shared" si="284"/>
        <v>2015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>
        <f t="shared" si="281"/>
        <v>0</v>
      </c>
      <c r="Q3645" s="14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 s="19">
        <f t="shared" si="284"/>
        <v>2015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>
        <f t="shared" si="281"/>
        <v>68.42</v>
      </c>
      <c r="Q3646" s="14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 s="19">
        <f t="shared" si="284"/>
        <v>2016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>
        <f t="shared" si="281"/>
        <v>1</v>
      </c>
      <c r="Q3647" s="14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 s="19">
        <f t="shared" si="284"/>
        <v>2016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>
        <f t="shared" si="281"/>
        <v>60.13</v>
      </c>
      <c r="Q3648" s="14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 s="19">
        <f t="shared" si="284"/>
        <v>2015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>
        <f t="shared" si="281"/>
        <v>15</v>
      </c>
      <c r="Q3649" s="14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 s="19">
        <f t="shared" si="284"/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85">ROUND(E3650/D3650*100,0)</f>
        <v>100</v>
      </c>
      <c r="P3650">
        <f t="shared" si="281"/>
        <v>550.04</v>
      </c>
      <c r="Q3650" s="14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 s="19">
        <f t="shared" si="284"/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85"/>
        <v>104</v>
      </c>
      <c r="P3651">
        <f t="shared" ref="P3651:P3714" si="286">IFERROR(ROUND(E3651/L3651,2),0)</f>
        <v>97.5</v>
      </c>
      <c r="Q3651" s="14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 s="19">
        <f t="shared" ref="U3651:U3714" si="289">YEAR(S3651)</f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>
        <f t="shared" si="286"/>
        <v>29.41</v>
      </c>
      <c r="Q3652" s="14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 s="19">
        <f t="shared" si="289"/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>
        <f t="shared" si="286"/>
        <v>57.78</v>
      </c>
      <c r="Q3653" s="14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 s="19">
        <f t="shared" si="289"/>
        <v>2014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>
        <f t="shared" si="286"/>
        <v>44.24</v>
      </c>
      <c r="Q3654" s="14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 s="19">
        <f t="shared" si="289"/>
        <v>2016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>
        <f t="shared" si="286"/>
        <v>60.91</v>
      </c>
      <c r="Q3655" s="14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 s="19">
        <f t="shared" si="289"/>
        <v>2015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>
        <f t="shared" si="286"/>
        <v>68.84</v>
      </c>
      <c r="Q3656" s="14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 s="19">
        <f t="shared" si="289"/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>
        <f t="shared" si="286"/>
        <v>73.58</v>
      </c>
      <c r="Q3657" s="14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 s="19">
        <f t="shared" si="289"/>
        <v>2015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>
        <f t="shared" si="286"/>
        <v>115.02</v>
      </c>
      <c r="Q3658" s="14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 s="19">
        <f t="shared" si="289"/>
        <v>2017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>
        <f t="shared" si="286"/>
        <v>110.75</v>
      </c>
      <c r="Q3659" s="14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 s="19">
        <f t="shared" si="289"/>
        <v>2016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>
        <f t="shared" si="286"/>
        <v>75.5</v>
      </c>
      <c r="Q3660" s="14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 s="19">
        <f t="shared" si="289"/>
        <v>2014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>
        <f t="shared" si="286"/>
        <v>235.46</v>
      </c>
      <c r="Q3661" s="14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 s="19">
        <f t="shared" si="289"/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>
        <f t="shared" si="286"/>
        <v>11.36</v>
      </c>
      <c r="Q3662" s="14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 s="19">
        <f t="shared" si="289"/>
        <v>2014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>
        <f t="shared" si="286"/>
        <v>92.5</v>
      </c>
      <c r="Q3663" s="14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 s="19">
        <f t="shared" si="289"/>
        <v>2016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>
        <f t="shared" si="286"/>
        <v>202.85</v>
      </c>
      <c r="Q3664" s="14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 s="19">
        <f t="shared" si="289"/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>
        <f t="shared" si="286"/>
        <v>26</v>
      </c>
      <c r="Q3665" s="14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 s="19">
        <f t="shared" si="289"/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>
        <f t="shared" si="286"/>
        <v>46.05</v>
      </c>
      <c r="Q3666" s="14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 s="19">
        <f t="shared" si="289"/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>
        <f t="shared" si="286"/>
        <v>51</v>
      </c>
      <c r="Q3667" s="14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 s="19">
        <f t="shared" si="289"/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>
        <f t="shared" si="286"/>
        <v>31.58</v>
      </c>
      <c r="Q3668" s="14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 s="19">
        <f t="shared" si="289"/>
        <v>2014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>
        <f t="shared" si="286"/>
        <v>53.36</v>
      </c>
      <c r="Q3669" s="14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 s="19">
        <f t="shared" si="289"/>
        <v>2015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>
        <f t="shared" si="286"/>
        <v>36.96</v>
      </c>
      <c r="Q3670" s="14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 s="19">
        <f t="shared" si="289"/>
        <v>2015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>
        <f t="shared" si="286"/>
        <v>81.290000000000006</v>
      </c>
      <c r="Q3671" s="14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 s="19">
        <f t="shared" si="289"/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>
        <f t="shared" si="286"/>
        <v>20.079999999999998</v>
      </c>
      <c r="Q3672" s="14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 s="19">
        <f t="shared" si="289"/>
        <v>2015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>
        <f t="shared" si="286"/>
        <v>88.25</v>
      </c>
      <c r="Q3673" s="14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 s="19">
        <f t="shared" si="289"/>
        <v>2014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>
        <f t="shared" si="286"/>
        <v>53.44</v>
      </c>
      <c r="Q3674" s="14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 s="19">
        <f t="shared" si="289"/>
        <v>2014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>
        <f t="shared" si="286"/>
        <v>39.869999999999997</v>
      </c>
      <c r="Q3675" s="14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 s="19">
        <f t="shared" si="289"/>
        <v>2014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>
        <f t="shared" si="286"/>
        <v>145.16</v>
      </c>
      <c r="Q3676" s="14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 s="19">
        <f t="shared" si="289"/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>
        <f t="shared" si="286"/>
        <v>23.33</v>
      </c>
      <c r="Q3677" s="14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 s="19">
        <f t="shared" si="289"/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>
        <f t="shared" si="286"/>
        <v>64.38</v>
      </c>
      <c r="Q3678" s="14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 s="19">
        <f t="shared" si="289"/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>
        <f t="shared" si="286"/>
        <v>62.05</v>
      </c>
      <c r="Q3679" s="14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 s="19">
        <f t="shared" si="289"/>
        <v>2014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>
        <f t="shared" si="286"/>
        <v>66.13</v>
      </c>
      <c r="Q3680" s="14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 s="19">
        <f t="shared" si="289"/>
        <v>2015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>
        <f t="shared" si="286"/>
        <v>73.400000000000006</v>
      </c>
      <c r="Q3681" s="14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 s="19">
        <f t="shared" si="289"/>
        <v>2014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>
        <f t="shared" si="286"/>
        <v>99.5</v>
      </c>
      <c r="Q3682" s="14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 s="19">
        <f t="shared" si="289"/>
        <v>2016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>
        <f t="shared" si="286"/>
        <v>62.17</v>
      </c>
      <c r="Q3683" s="14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 s="19">
        <f t="shared" si="289"/>
        <v>2016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>
        <f t="shared" si="286"/>
        <v>62.33</v>
      </c>
      <c r="Q3684" s="14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 s="19">
        <f t="shared" si="289"/>
        <v>2014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>
        <f t="shared" si="286"/>
        <v>58.79</v>
      </c>
      <c r="Q3685" s="14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 s="19">
        <f t="shared" si="289"/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>
        <f t="shared" si="286"/>
        <v>45.35</v>
      </c>
      <c r="Q3686" s="14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 s="19">
        <f t="shared" si="289"/>
        <v>2015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>
        <f t="shared" si="286"/>
        <v>41.94</v>
      </c>
      <c r="Q3687" s="14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 s="19">
        <f t="shared" si="289"/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>
        <f t="shared" si="286"/>
        <v>59.17</v>
      </c>
      <c r="Q3688" s="14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 s="19">
        <f t="shared" si="289"/>
        <v>2015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>
        <f t="shared" si="286"/>
        <v>200.49</v>
      </c>
      <c r="Q3689" s="14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 s="19">
        <f t="shared" si="289"/>
        <v>2014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>
        <f t="shared" si="286"/>
        <v>83.97</v>
      </c>
      <c r="Q3690" s="14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 s="19">
        <f t="shared" si="289"/>
        <v>2014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>
        <f t="shared" si="286"/>
        <v>57.26</v>
      </c>
      <c r="Q3691" s="14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 s="19">
        <f t="shared" si="289"/>
        <v>2015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>
        <f t="shared" si="286"/>
        <v>58.06</v>
      </c>
      <c r="Q3692" s="14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 s="19">
        <f t="shared" si="289"/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>
        <f t="shared" si="286"/>
        <v>186.8</v>
      </c>
      <c r="Q3693" s="14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 s="19">
        <f t="shared" si="289"/>
        <v>2015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>
        <f t="shared" si="286"/>
        <v>74.12</v>
      </c>
      <c r="Q3694" s="14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 s="19">
        <f t="shared" si="289"/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>
        <f t="shared" si="286"/>
        <v>30.71</v>
      </c>
      <c r="Q3695" s="14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 s="19">
        <f t="shared" si="289"/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>
        <f t="shared" si="286"/>
        <v>62.67</v>
      </c>
      <c r="Q3696" s="14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 s="19">
        <f t="shared" si="289"/>
        <v>2016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>
        <f t="shared" si="286"/>
        <v>121.36</v>
      </c>
      <c r="Q3697" s="14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 s="19">
        <f t="shared" si="289"/>
        <v>2014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>
        <f t="shared" si="286"/>
        <v>39.74</v>
      </c>
      <c r="Q3698" s="14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 s="19">
        <f t="shared" si="289"/>
        <v>2014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>
        <f t="shared" si="286"/>
        <v>72</v>
      </c>
      <c r="Q3699" s="14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 s="19">
        <f t="shared" si="289"/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>
        <f t="shared" si="286"/>
        <v>40.630000000000003</v>
      </c>
      <c r="Q3700" s="14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 s="19">
        <f t="shared" si="289"/>
        <v>2016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>
        <f t="shared" si="286"/>
        <v>63</v>
      </c>
      <c r="Q3701" s="14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 s="19">
        <f t="shared" si="289"/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>
        <f t="shared" si="286"/>
        <v>33.67</v>
      </c>
      <c r="Q3702" s="14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 s="19">
        <f t="shared" si="289"/>
        <v>2014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>
        <f t="shared" si="286"/>
        <v>38.590000000000003</v>
      </c>
      <c r="Q3703" s="14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 s="19">
        <f t="shared" si="289"/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>
        <f t="shared" si="286"/>
        <v>155.94999999999999</v>
      </c>
      <c r="Q3704" s="14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 s="19">
        <f t="shared" si="289"/>
        <v>2016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>
        <f t="shared" si="286"/>
        <v>43.2</v>
      </c>
      <c r="Q3705" s="14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 s="19">
        <f t="shared" si="289"/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>
        <f t="shared" si="286"/>
        <v>15.15</v>
      </c>
      <c r="Q3706" s="14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 s="19">
        <f t="shared" si="289"/>
        <v>2016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>
        <f t="shared" si="286"/>
        <v>83.57</v>
      </c>
      <c r="Q3707" s="14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 s="19">
        <f t="shared" si="289"/>
        <v>2014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>
        <f t="shared" si="286"/>
        <v>140</v>
      </c>
      <c r="Q3708" s="14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 s="19">
        <f t="shared" si="289"/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>
        <f t="shared" si="286"/>
        <v>80.87</v>
      </c>
      <c r="Q3709" s="14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 s="19">
        <f t="shared" si="289"/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>
        <f t="shared" si="286"/>
        <v>53.85</v>
      </c>
      <c r="Q3710" s="14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 s="19">
        <f t="shared" si="289"/>
        <v>2014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>
        <f t="shared" si="286"/>
        <v>30.93</v>
      </c>
      <c r="Q3711" s="14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 s="19">
        <f t="shared" si="289"/>
        <v>2014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>
        <f t="shared" si="286"/>
        <v>67.959999999999994</v>
      </c>
      <c r="Q3712" s="14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 s="19">
        <f t="shared" si="289"/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>
        <f t="shared" si="286"/>
        <v>27.14</v>
      </c>
      <c r="Q3713" s="14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 s="19">
        <f t="shared" si="289"/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90">ROUND(E3714/D3714*100,0)</f>
        <v>154</v>
      </c>
      <c r="P3714">
        <f t="shared" si="286"/>
        <v>110.87</v>
      </c>
      <c r="Q3714" s="14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 s="19">
        <f t="shared" si="289"/>
        <v>2015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90"/>
        <v>102</v>
      </c>
      <c r="P3715">
        <f t="shared" ref="P3715:P3778" si="291">IFERROR(ROUND(E3715/L3715,2),0)</f>
        <v>106.84</v>
      </c>
      <c r="Q3715" s="14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 s="19">
        <f t="shared" ref="U3715:U3778" si="294">YEAR(S3715)</f>
        <v>2016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>
        <f t="shared" si="291"/>
        <v>105.52</v>
      </c>
      <c r="Q3716" s="14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 s="19">
        <f t="shared" si="294"/>
        <v>2015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>
        <f t="shared" si="291"/>
        <v>132.96</v>
      </c>
      <c r="Q3717" s="14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 s="19">
        <f t="shared" si="294"/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>
        <f t="shared" si="291"/>
        <v>51.92</v>
      </c>
      <c r="Q3718" s="14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 s="19">
        <f t="shared" si="294"/>
        <v>2015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>
        <f t="shared" si="291"/>
        <v>310</v>
      </c>
      <c r="Q3719" s="14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 s="19">
        <f t="shared" si="294"/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>
        <f t="shared" si="291"/>
        <v>26.02</v>
      </c>
      <c r="Q3720" s="14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 s="19">
        <f t="shared" si="294"/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>
        <f t="shared" si="291"/>
        <v>105</v>
      </c>
      <c r="Q3721" s="14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 s="19">
        <f t="shared" si="294"/>
        <v>2015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>
        <f t="shared" si="291"/>
        <v>86.23</v>
      </c>
      <c r="Q3722" s="14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 s="19">
        <f t="shared" si="294"/>
        <v>2015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>
        <f t="shared" si="291"/>
        <v>114.55</v>
      </c>
      <c r="Q3723" s="14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 s="19">
        <f t="shared" si="294"/>
        <v>2014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>
        <f t="shared" si="291"/>
        <v>47.66</v>
      </c>
      <c r="Q3724" s="14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 s="19">
        <f t="shared" si="294"/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>
        <f t="shared" si="291"/>
        <v>72.89</v>
      </c>
      <c r="Q3725" s="14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 s="19">
        <f t="shared" si="294"/>
        <v>2014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>
        <f t="shared" si="291"/>
        <v>49.55</v>
      </c>
      <c r="Q3726" s="14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 s="19">
        <f t="shared" si="294"/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>
        <f t="shared" si="291"/>
        <v>25.4</v>
      </c>
      <c r="Q3727" s="14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 s="19">
        <f t="shared" si="294"/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>
        <f t="shared" si="291"/>
        <v>62.59</v>
      </c>
      <c r="Q3728" s="14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 s="19">
        <f t="shared" si="294"/>
        <v>2016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>
        <f t="shared" si="291"/>
        <v>61.06</v>
      </c>
      <c r="Q3729" s="14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 s="19">
        <f t="shared" si="294"/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>
        <f t="shared" si="291"/>
        <v>60.06</v>
      </c>
      <c r="Q3730" s="14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 s="19">
        <f t="shared" si="294"/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>
        <f t="shared" si="291"/>
        <v>72.400000000000006</v>
      </c>
      <c r="Q3731" s="14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 s="19">
        <f t="shared" si="294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>
        <f t="shared" si="291"/>
        <v>100</v>
      </c>
      <c r="Q3732" s="14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 s="19">
        <f t="shared" si="294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>
        <f t="shared" si="291"/>
        <v>51.67</v>
      </c>
      <c r="Q3733" s="14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 s="19">
        <f t="shared" si="294"/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>
        <f t="shared" si="291"/>
        <v>32.75</v>
      </c>
      <c r="Q3734" s="14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 s="19">
        <f t="shared" si="294"/>
        <v>2014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>
        <f t="shared" si="291"/>
        <v>0</v>
      </c>
      <c r="Q3735" s="14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 s="19">
        <f t="shared" si="294"/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>
        <f t="shared" si="291"/>
        <v>61</v>
      </c>
      <c r="Q3736" s="14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 s="19">
        <f t="shared" si="294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>
        <f t="shared" si="291"/>
        <v>10</v>
      </c>
      <c r="Q3737" s="14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 s="19">
        <f t="shared" si="294"/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>
        <f t="shared" si="291"/>
        <v>10</v>
      </c>
      <c r="Q3738" s="14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 s="19">
        <f t="shared" si="294"/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>
        <f t="shared" si="291"/>
        <v>37.5</v>
      </c>
      <c r="Q3739" s="14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 s="19">
        <f t="shared" si="294"/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>
        <f t="shared" si="291"/>
        <v>45</v>
      </c>
      <c r="Q3740" s="14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 s="19">
        <f t="shared" si="294"/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>
        <f t="shared" si="291"/>
        <v>100.63</v>
      </c>
      <c r="Q3741" s="14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 s="19">
        <f t="shared" si="294"/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>
        <f t="shared" si="291"/>
        <v>25.57</v>
      </c>
      <c r="Q3742" s="14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 s="19">
        <f t="shared" si="294"/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>
        <f t="shared" si="291"/>
        <v>0</v>
      </c>
      <c r="Q3743" s="14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 s="19">
        <f t="shared" si="294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>
        <f t="shared" si="291"/>
        <v>25</v>
      </c>
      <c r="Q3744" s="14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 s="19">
        <f t="shared" si="294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>
        <f t="shared" si="291"/>
        <v>0</v>
      </c>
      <c r="Q3745" s="14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 s="19">
        <f t="shared" si="294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>
        <f t="shared" si="291"/>
        <v>0</v>
      </c>
      <c r="Q3746" s="14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 s="19">
        <f t="shared" si="294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>
        <f t="shared" si="291"/>
        <v>10</v>
      </c>
      <c r="Q3747" s="14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 s="19">
        <f t="shared" si="294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>
        <f t="shared" si="291"/>
        <v>202</v>
      </c>
      <c r="Q3748" s="14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 s="19">
        <f t="shared" si="294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>
        <f t="shared" si="291"/>
        <v>25</v>
      </c>
      <c r="Q3749" s="14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 s="19">
        <f t="shared" si="294"/>
        <v>2015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>
        <f t="shared" si="291"/>
        <v>99.54</v>
      </c>
      <c r="Q3750" s="14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 s="19">
        <f t="shared" si="294"/>
        <v>2016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>
        <f t="shared" si="291"/>
        <v>75</v>
      </c>
      <c r="Q3751" s="14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 s="19">
        <f t="shared" si="294"/>
        <v>2016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>
        <f t="shared" si="291"/>
        <v>215.25</v>
      </c>
      <c r="Q3752" s="14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 s="19">
        <f t="shared" si="294"/>
        <v>2015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>
        <f t="shared" si="291"/>
        <v>120.55</v>
      </c>
      <c r="Q3753" s="14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 s="19">
        <f t="shared" si="294"/>
        <v>2016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>
        <f t="shared" si="291"/>
        <v>37.67</v>
      </c>
      <c r="Q3754" s="14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 s="19">
        <f t="shared" si="294"/>
        <v>2016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>
        <f t="shared" si="291"/>
        <v>172.23</v>
      </c>
      <c r="Q3755" s="14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 s="19">
        <f t="shared" si="294"/>
        <v>2015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>
        <f t="shared" si="291"/>
        <v>111.11</v>
      </c>
      <c r="Q3756" s="14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 s="19">
        <f t="shared" si="294"/>
        <v>2014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>
        <f t="shared" si="291"/>
        <v>25.46</v>
      </c>
      <c r="Q3757" s="14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 s="19">
        <f t="shared" si="294"/>
        <v>2016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>
        <f t="shared" si="291"/>
        <v>267.64999999999998</v>
      </c>
      <c r="Q3758" s="14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 s="19">
        <f t="shared" si="294"/>
        <v>2014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>
        <f t="shared" si="291"/>
        <v>75.959999999999994</v>
      </c>
      <c r="Q3759" s="14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 s="19">
        <f t="shared" si="294"/>
        <v>2014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>
        <f t="shared" si="291"/>
        <v>59.04</v>
      </c>
      <c r="Q3760" s="14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 s="19">
        <f t="shared" si="294"/>
        <v>2014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>
        <f t="shared" si="291"/>
        <v>50.11</v>
      </c>
      <c r="Q3761" s="14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 s="19">
        <f t="shared" si="294"/>
        <v>2015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>
        <f t="shared" si="291"/>
        <v>55.5</v>
      </c>
      <c r="Q3762" s="14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 s="19">
        <f t="shared" si="294"/>
        <v>2014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>
        <f t="shared" si="291"/>
        <v>166.67</v>
      </c>
      <c r="Q3763" s="14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 s="19">
        <f t="shared" si="294"/>
        <v>2015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>
        <f t="shared" si="291"/>
        <v>47.43</v>
      </c>
      <c r="Q3764" s="14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 s="19">
        <f t="shared" si="294"/>
        <v>2015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>
        <f t="shared" si="291"/>
        <v>64.94</v>
      </c>
      <c r="Q3765" s="14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 s="19">
        <f t="shared" si="294"/>
        <v>2015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>
        <f t="shared" si="291"/>
        <v>55.56</v>
      </c>
      <c r="Q3766" s="14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 s="19">
        <f t="shared" si="294"/>
        <v>2016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>
        <f t="shared" si="291"/>
        <v>74.22</v>
      </c>
      <c r="Q3767" s="14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 s="19">
        <f t="shared" si="294"/>
        <v>2014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>
        <f t="shared" si="291"/>
        <v>106.93</v>
      </c>
      <c r="Q3768" s="14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 s="19">
        <f t="shared" si="294"/>
        <v>2014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>
        <f t="shared" si="291"/>
        <v>41.7</v>
      </c>
      <c r="Q3769" s="14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 s="19">
        <f t="shared" si="294"/>
        <v>2015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>
        <f t="shared" si="291"/>
        <v>74.239999999999995</v>
      </c>
      <c r="Q3770" s="14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 s="19">
        <f t="shared" si="294"/>
        <v>2014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>
        <f t="shared" si="291"/>
        <v>73.33</v>
      </c>
      <c r="Q3771" s="14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 s="19">
        <f t="shared" si="294"/>
        <v>2016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>
        <f t="shared" si="291"/>
        <v>100</v>
      </c>
      <c r="Q3772" s="14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 s="19">
        <f t="shared" si="294"/>
        <v>2015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>
        <f t="shared" si="291"/>
        <v>38.42</v>
      </c>
      <c r="Q3773" s="14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 s="19">
        <f t="shared" si="294"/>
        <v>2016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>
        <f t="shared" si="291"/>
        <v>166.97</v>
      </c>
      <c r="Q3774" s="14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 s="19">
        <f t="shared" si="294"/>
        <v>2016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>
        <f t="shared" si="291"/>
        <v>94.91</v>
      </c>
      <c r="Q3775" s="14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 s="19">
        <f t="shared" si="294"/>
        <v>2016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>
        <f t="shared" si="291"/>
        <v>100</v>
      </c>
      <c r="Q3776" s="14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 s="19">
        <f t="shared" si="294"/>
        <v>2015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>
        <f t="shared" si="291"/>
        <v>143.21</v>
      </c>
      <c r="Q3777" s="14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 s="19">
        <f t="shared" si="294"/>
        <v>2015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95">ROUND(E3778/D3778*100,0)</f>
        <v>107</v>
      </c>
      <c r="P3778">
        <f t="shared" si="291"/>
        <v>90.82</v>
      </c>
      <c r="Q3778" s="14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 s="19">
        <f t="shared" si="294"/>
        <v>2014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95"/>
        <v>143</v>
      </c>
      <c r="P3779">
        <f t="shared" ref="P3779:P3842" si="296">IFERROR(ROUND(E3779/L3779,2),0)</f>
        <v>48.54</v>
      </c>
      <c r="Q3779" s="14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 s="19">
        <f t="shared" ref="U3779:U3842" si="299">YEAR(S3779)</f>
        <v>2014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>
        <f t="shared" si="296"/>
        <v>70.03</v>
      </c>
      <c r="Q3780" s="14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 s="19">
        <f t="shared" si="299"/>
        <v>2014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>
        <f t="shared" si="296"/>
        <v>135.63</v>
      </c>
      <c r="Q3781" s="14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 s="19">
        <f t="shared" si="299"/>
        <v>2016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>
        <f t="shared" si="296"/>
        <v>100</v>
      </c>
      <c r="Q3782" s="14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 s="19">
        <f t="shared" si="299"/>
        <v>2015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>
        <f t="shared" si="296"/>
        <v>94.9</v>
      </c>
      <c r="Q3783" s="14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 s="19">
        <f t="shared" si="299"/>
        <v>2014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>
        <f t="shared" si="296"/>
        <v>75.37</v>
      </c>
      <c r="Q3784" s="14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 s="19">
        <f t="shared" si="299"/>
        <v>2016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>
        <f t="shared" si="296"/>
        <v>64.459999999999994</v>
      </c>
      <c r="Q3785" s="14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 s="19">
        <f t="shared" si="299"/>
        <v>2016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>
        <f t="shared" si="296"/>
        <v>115</v>
      </c>
      <c r="Q3786" s="14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 s="19">
        <f t="shared" si="299"/>
        <v>2016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>
        <f t="shared" si="296"/>
        <v>100.5</v>
      </c>
      <c r="Q3787" s="14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 s="19">
        <f t="shared" si="299"/>
        <v>2016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>
        <f t="shared" si="296"/>
        <v>93.77</v>
      </c>
      <c r="Q3788" s="14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 s="19">
        <f t="shared" si="299"/>
        <v>2016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>
        <f t="shared" si="296"/>
        <v>35.1</v>
      </c>
      <c r="Q3789" s="14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 s="19">
        <f t="shared" si="299"/>
        <v>2015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>
        <f t="shared" si="296"/>
        <v>500</v>
      </c>
      <c r="Q3790" s="14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 s="19">
        <f t="shared" si="299"/>
        <v>2015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>
        <f t="shared" si="296"/>
        <v>29</v>
      </c>
      <c r="Q3791" s="14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 s="19">
        <f t="shared" si="299"/>
        <v>2015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>
        <f t="shared" si="296"/>
        <v>0</v>
      </c>
      <c r="Q3792" s="14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 s="19">
        <f t="shared" si="299"/>
        <v>2016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>
        <f t="shared" si="296"/>
        <v>0</v>
      </c>
      <c r="Q3793" s="14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 s="19">
        <f t="shared" si="299"/>
        <v>2014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>
        <f t="shared" si="296"/>
        <v>17.5</v>
      </c>
      <c r="Q3794" s="14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 s="19">
        <f t="shared" si="299"/>
        <v>2015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>
        <f t="shared" si="296"/>
        <v>174</v>
      </c>
      <c r="Q3795" s="14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 s="19">
        <f t="shared" si="299"/>
        <v>2014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>
        <f t="shared" si="296"/>
        <v>50</v>
      </c>
      <c r="Q3796" s="14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 s="19">
        <f t="shared" si="299"/>
        <v>2015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>
        <f t="shared" si="296"/>
        <v>5</v>
      </c>
      <c r="Q3797" s="14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 s="19">
        <f t="shared" si="299"/>
        <v>2015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>
        <f t="shared" si="296"/>
        <v>1</v>
      </c>
      <c r="Q3798" s="14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 s="19">
        <f t="shared" si="299"/>
        <v>2016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>
        <f t="shared" si="296"/>
        <v>145.41</v>
      </c>
      <c r="Q3799" s="14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 s="19">
        <f t="shared" si="299"/>
        <v>2015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>
        <f t="shared" si="296"/>
        <v>205</v>
      </c>
      <c r="Q3800" s="14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 s="19">
        <f t="shared" si="299"/>
        <v>2014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>
        <f t="shared" si="296"/>
        <v>100.5</v>
      </c>
      <c r="Q3801" s="14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 s="19">
        <f t="shared" si="299"/>
        <v>2016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>
        <f t="shared" si="296"/>
        <v>55.06</v>
      </c>
      <c r="Q3802" s="14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 s="19">
        <f t="shared" si="299"/>
        <v>2014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>
        <f t="shared" si="296"/>
        <v>47.33</v>
      </c>
      <c r="Q3803" s="14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 s="19">
        <f t="shared" si="299"/>
        <v>2014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>
        <f t="shared" si="296"/>
        <v>0</v>
      </c>
      <c r="Q3804" s="14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 s="19">
        <f t="shared" si="299"/>
        <v>2015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>
        <f t="shared" si="296"/>
        <v>58.95</v>
      </c>
      <c r="Q3805" s="14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 s="19">
        <f t="shared" si="299"/>
        <v>2016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>
        <f t="shared" si="296"/>
        <v>0</v>
      </c>
      <c r="Q3806" s="14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 s="19">
        <f t="shared" si="299"/>
        <v>2016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>
        <f t="shared" si="296"/>
        <v>1.5</v>
      </c>
      <c r="Q3807" s="14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 s="19">
        <f t="shared" si="299"/>
        <v>2014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>
        <f t="shared" si="296"/>
        <v>5</v>
      </c>
      <c r="Q3808" s="14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 s="19">
        <f t="shared" si="299"/>
        <v>2014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>
        <f t="shared" si="296"/>
        <v>50.56</v>
      </c>
      <c r="Q3809" s="14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 s="19">
        <f t="shared" si="299"/>
        <v>2015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>
        <f t="shared" si="296"/>
        <v>41.67</v>
      </c>
      <c r="Q3810" s="14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 s="19">
        <f t="shared" si="299"/>
        <v>2015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>
        <f t="shared" si="296"/>
        <v>53.29</v>
      </c>
      <c r="Q3811" s="14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 s="19">
        <f t="shared" si="299"/>
        <v>2014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>
        <f t="shared" si="296"/>
        <v>70.23</v>
      </c>
      <c r="Q3812" s="14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 s="19">
        <f t="shared" si="299"/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>
        <f t="shared" si="296"/>
        <v>43.42</v>
      </c>
      <c r="Q3813" s="14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 s="19">
        <f t="shared" si="299"/>
        <v>2016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>
        <f t="shared" si="296"/>
        <v>199.18</v>
      </c>
      <c r="Q3814" s="14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 s="19">
        <f t="shared" si="299"/>
        <v>2015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>
        <f t="shared" si="296"/>
        <v>78.52</v>
      </c>
      <c r="Q3815" s="14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 s="19">
        <f t="shared" si="299"/>
        <v>2016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>
        <f t="shared" si="296"/>
        <v>61.82</v>
      </c>
      <c r="Q3816" s="14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 s="19">
        <f t="shared" si="299"/>
        <v>2015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>
        <f t="shared" si="296"/>
        <v>50</v>
      </c>
      <c r="Q3817" s="14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 s="19">
        <f t="shared" si="299"/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>
        <f t="shared" si="296"/>
        <v>48.34</v>
      </c>
      <c r="Q3818" s="14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 s="19">
        <f t="shared" si="299"/>
        <v>2014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>
        <f t="shared" si="296"/>
        <v>107.25</v>
      </c>
      <c r="Q3819" s="14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 s="19">
        <f t="shared" si="299"/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>
        <f t="shared" si="296"/>
        <v>57</v>
      </c>
      <c r="Q3820" s="14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 s="19">
        <f t="shared" si="299"/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>
        <f t="shared" si="296"/>
        <v>40.92</v>
      </c>
      <c r="Q3821" s="14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 s="19">
        <f t="shared" si="299"/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>
        <f t="shared" si="296"/>
        <v>21.5</v>
      </c>
      <c r="Q3822" s="14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 s="19">
        <f t="shared" si="299"/>
        <v>2015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>
        <f t="shared" si="296"/>
        <v>79.540000000000006</v>
      </c>
      <c r="Q3823" s="14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 s="19">
        <f t="shared" si="299"/>
        <v>2015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>
        <f t="shared" si="296"/>
        <v>72.38</v>
      </c>
      <c r="Q3824" s="14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 s="19">
        <f t="shared" si="299"/>
        <v>2015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>
        <f t="shared" si="296"/>
        <v>64.63</v>
      </c>
      <c r="Q3825" s="14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 s="19">
        <f t="shared" si="299"/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>
        <f t="shared" si="296"/>
        <v>38.57</v>
      </c>
      <c r="Q3826" s="14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 s="19">
        <f t="shared" si="299"/>
        <v>2016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>
        <f t="shared" si="296"/>
        <v>107.57</v>
      </c>
      <c r="Q3827" s="14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 s="19">
        <f t="shared" si="299"/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>
        <f t="shared" si="296"/>
        <v>27.5</v>
      </c>
      <c r="Q3828" s="14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 s="19">
        <f t="shared" si="299"/>
        <v>2015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>
        <f t="shared" si="296"/>
        <v>70.459999999999994</v>
      </c>
      <c r="Q3829" s="14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 s="19">
        <f t="shared" si="299"/>
        <v>2015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>
        <f t="shared" si="296"/>
        <v>178.57</v>
      </c>
      <c r="Q3830" s="14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 s="19">
        <f t="shared" si="299"/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>
        <f t="shared" si="296"/>
        <v>62.63</v>
      </c>
      <c r="Q3831" s="14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 s="19">
        <f t="shared" si="299"/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>
        <f t="shared" si="296"/>
        <v>75</v>
      </c>
      <c r="Q3832" s="14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 s="19">
        <f t="shared" si="299"/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>
        <f t="shared" si="296"/>
        <v>58.9</v>
      </c>
      <c r="Q3833" s="14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 s="19">
        <f t="shared" si="299"/>
        <v>2014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>
        <f t="shared" si="296"/>
        <v>139.56</v>
      </c>
      <c r="Q3834" s="14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 s="19">
        <f t="shared" si="299"/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>
        <f t="shared" si="296"/>
        <v>70</v>
      </c>
      <c r="Q3835" s="14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 s="19">
        <f t="shared" si="299"/>
        <v>2014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>
        <f t="shared" si="296"/>
        <v>57.39</v>
      </c>
      <c r="Q3836" s="14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 s="19">
        <f t="shared" si="299"/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>
        <f t="shared" si="296"/>
        <v>40</v>
      </c>
      <c r="Q3837" s="14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 s="19">
        <f t="shared" si="299"/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>
        <f t="shared" si="296"/>
        <v>64.290000000000006</v>
      </c>
      <c r="Q3838" s="14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 s="19">
        <f t="shared" si="299"/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>
        <f t="shared" si="296"/>
        <v>120.12</v>
      </c>
      <c r="Q3839" s="14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 s="19">
        <f t="shared" si="299"/>
        <v>2015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>
        <f t="shared" si="296"/>
        <v>1008.24</v>
      </c>
      <c r="Q3840" s="14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 s="19">
        <f t="shared" si="299"/>
        <v>2015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>
        <f t="shared" si="296"/>
        <v>63.28</v>
      </c>
      <c r="Q3841" s="14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 s="19">
        <f t="shared" si="299"/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300">ROUND(E3842/D3842*100,0)</f>
        <v>6500</v>
      </c>
      <c r="P3842">
        <f t="shared" si="296"/>
        <v>21.67</v>
      </c>
      <c r="Q3842" s="14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 s="19">
        <f t="shared" si="299"/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300"/>
        <v>9</v>
      </c>
      <c r="P3843">
        <f t="shared" ref="P3843:P3906" si="301">IFERROR(ROUND(E3843/L3843,2),0)</f>
        <v>25.65</v>
      </c>
      <c r="Q3843" s="14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 s="19">
        <f t="shared" ref="U3843:U3906" si="304">YEAR(S3843)</f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>
        <f t="shared" si="301"/>
        <v>47.7</v>
      </c>
      <c r="Q3844" s="14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 s="19">
        <f t="shared" si="304"/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>
        <f t="shared" si="301"/>
        <v>56.05</v>
      </c>
      <c r="Q3845" s="14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 s="19">
        <f t="shared" si="304"/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>
        <f t="shared" si="301"/>
        <v>81.319999999999993</v>
      </c>
      <c r="Q3846" s="14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 s="19">
        <f t="shared" si="304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>
        <f t="shared" si="301"/>
        <v>70.17</v>
      </c>
      <c r="Q3847" s="14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 s="19">
        <f t="shared" si="304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>
        <f t="shared" si="301"/>
        <v>23.63</v>
      </c>
      <c r="Q3848" s="14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 s="19">
        <f t="shared" si="304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>
        <f t="shared" si="301"/>
        <v>188.56</v>
      </c>
      <c r="Q3849" s="14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 s="19">
        <f t="shared" si="304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>
        <f t="shared" si="301"/>
        <v>49.51</v>
      </c>
      <c r="Q3850" s="14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 s="19">
        <f t="shared" si="304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>
        <f t="shared" si="301"/>
        <v>75.459999999999994</v>
      </c>
      <c r="Q3851" s="14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 s="19">
        <f t="shared" si="304"/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>
        <f t="shared" si="301"/>
        <v>9.5</v>
      </c>
      <c r="Q3852" s="14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 s="19">
        <f t="shared" si="304"/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>
        <f t="shared" si="301"/>
        <v>35.5</v>
      </c>
      <c r="Q3853" s="14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 s="19">
        <f t="shared" si="304"/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>
        <f t="shared" si="301"/>
        <v>10</v>
      </c>
      <c r="Q3854" s="14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 s="19">
        <f t="shared" si="304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>
        <f t="shared" si="301"/>
        <v>13</v>
      </c>
      <c r="Q3855" s="14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 s="19">
        <f t="shared" si="304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>
        <f t="shared" si="301"/>
        <v>89.4</v>
      </c>
      <c r="Q3856" s="14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 s="19">
        <f t="shared" si="304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>
        <f t="shared" si="301"/>
        <v>25</v>
      </c>
      <c r="Q3857" s="14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 s="19">
        <f t="shared" si="304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>
        <f t="shared" si="301"/>
        <v>1</v>
      </c>
      <c r="Q3858" s="14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 s="19">
        <f t="shared" si="304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>
        <f t="shared" si="301"/>
        <v>65</v>
      </c>
      <c r="Q3859" s="14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 s="19">
        <f t="shared" si="304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>
        <f t="shared" si="301"/>
        <v>10</v>
      </c>
      <c r="Q3860" s="14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 s="19">
        <f t="shared" si="304"/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>
        <f t="shared" si="301"/>
        <v>1</v>
      </c>
      <c r="Q3861" s="14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 s="19">
        <f t="shared" si="304"/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>
        <f t="shared" si="301"/>
        <v>81.540000000000006</v>
      </c>
      <c r="Q3862" s="14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 s="19">
        <f t="shared" si="304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>
        <f t="shared" si="301"/>
        <v>100</v>
      </c>
      <c r="Q3863" s="14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 s="19">
        <f t="shared" si="304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>
        <f t="shared" si="301"/>
        <v>1</v>
      </c>
      <c r="Q3864" s="14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 s="19">
        <f t="shared" si="304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>
        <f t="shared" si="301"/>
        <v>0</v>
      </c>
      <c r="Q3865" s="14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 s="19">
        <f t="shared" si="304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>
        <f t="shared" si="301"/>
        <v>20</v>
      </c>
      <c r="Q3866" s="14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 s="19">
        <f t="shared" si="304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>
        <f t="shared" si="301"/>
        <v>46.43</v>
      </c>
      <c r="Q3867" s="14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 s="19">
        <f t="shared" si="304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>
        <f t="shared" si="301"/>
        <v>5.5</v>
      </c>
      <c r="Q3868" s="14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 s="19">
        <f t="shared" si="304"/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>
        <f t="shared" si="301"/>
        <v>50.2</v>
      </c>
      <c r="Q3869" s="14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 s="19">
        <f t="shared" si="304"/>
        <v>2016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>
        <f t="shared" si="301"/>
        <v>10</v>
      </c>
      <c r="Q3870" s="14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 s="19">
        <f t="shared" si="304"/>
        <v>2014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>
        <f t="shared" si="301"/>
        <v>30.13</v>
      </c>
      <c r="Q3871" s="14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 s="19">
        <f t="shared" si="304"/>
        <v>2015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>
        <f t="shared" si="301"/>
        <v>150</v>
      </c>
      <c r="Q3872" s="14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 s="19">
        <f t="shared" si="304"/>
        <v>2014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>
        <f t="shared" si="301"/>
        <v>13.33</v>
      </c>
      <c r="Q3873" s="14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 s="19">
        <f t="shared" si="304"/>
        <v>2017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>
        <f t="shared" si="301"/>
        <v>0</v>
      </c>
      <c r="Q3874" s="14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 s="19">
        <f t="shared" si="304"/>
        <v>2015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>
        <f t="shared" si="301"/>
        <v>0</v>
      </c>
      <c r="Q3875" s="14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 s="19">
        <f t="shared" si="304"/>
        <v>2015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>
        <f t="shared" si="301"/>
        <v>0</v>
      </c>
      <c r="Q3876" s="14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 s="19">
        <f t="shared" si="304"/>
        <v>2015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>
        <f t="shared" si="301"/>
        <v>0</v>
      </c>
      <c r="Q3877" s="14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 s="19">
        <f t="shared" si="304"/>
        <v>2016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>
        <f t="shared" si="301"/>
        <v>44.76</v>
      </c>
      <c r="Q3878" s="14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 s="19">
        <f t="shared" si="304"/>
        <v>2016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>
        <f t="shared" si="301"/>
        <v>88.64</v>
      </c>
      <c r="Q3879" s="14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 s="19">
        <f t="shared" si="304"/>
        <v>2016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>
        <f t="shared" si="301"/>
        <v>10</v>
      </c>
      <c r="Q3880" s="14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 s="19">
        <f t="shared" si="304"/>
        <v>2015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>
        <f t="shared" si="301"/>
        <v>0</v>
      </c>
      <c r="Q3881" s="14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 s="19">
        <f t="shared" si="304"/>
        <v>2014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>
        <f t="shared" si="301"/>
        <v>57.65</v>
      </c>
      <c r="Q3882" s="14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 s="19">
        <f t="shared" si="304"/>
        <v>2014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>
        <f t="shared" si="301"/>
        <v>25</v>
      </c>
      <c r="Q3883" s="14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 s="19">
        <f t="shared" si="304"/>
        <v>2017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>
        <f t="shared" si="301"/>
        <v>0</v>
      </c>
      <c r="Q3884" s="14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 s="19">
        <f t="shared" si="304"/>
        <v>2016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>
        <f t="shared" si="301"/>
        <v>0</v>
      </c>
      <c r="Q3885" s="14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 s="19">
        <f t="shared" si="304"/>
        <v>2014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>
        <f t="shared" si="301"/>
        <v>0</v>
      </c>
      <c r="Q3886" s="14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 s="19">
        <f t="shared" si="304"/>
        <v>2015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>
        <f t="shared" si="301"/>
        <v>0</v>
      </c>
      <c r="Q3887" s="14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 s="19">
        <f t="shared" si="304"/>
        <v>2016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>
        <f t="shared" si="301"/>
        <v>0</v>
      </c>
      <c r="Q3888" s="14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 s="19">
        <f t="shared" si="304"/>
        <v>2014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>
        <f t="shared" si="301"/>
        <v>17.5</v>
      </c>
      <c r="Q3889" s="14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 s="19">
        <f t="shared" si="304"/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>
        <f t="shared" si="301"/>
        <v>38.71</v>
      </c>
      <c r="Q3890" s="14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 s="19">
        <f t="shared" si="304"/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>
        <f t="shared" si="301"/>
        <v>13.11</v>
      </c>
      <c r="Q3891" s="14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 s="19">
        <f t="shared" si="304"/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>
        <f t="shared" si="301"/>
        <v>315.5</v>
      </c>
      <c r="Q3892" s="14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 s="19">
        <f t="shared" si="304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>
        <f t="shared" si="301"/>
        <v>37.14</v>
      </c>
      <c r="Q3893" s="14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 s="19">
        <f t="shared" si="304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>
        <f t="shared" si="301"/>
        <v>0</v>
      </c>
      <c r="Q3894" s="14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 s="19">
        <f t="shared" si="304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>
        <f t="shared" si="301"/>
        <v>128.27000000000001</v>
      </c>
      <c r="Q3895" s="14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 s="19">
        <f t="shared" si="304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>
        <f t="shared" si="301"/>
        <v>47.27</v>
      </c>
      <c r="Q3896" s="14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 s="19">
        <f t="shared" si="304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>
        <f t="shared" si="301"/>
        <v>50</v>
      </c>
      <c r="Q3897" s="14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 s="19">
        <f t="shared" si="304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>
        <f t="shared" si="301"/>
        <v>42.5</v>
      </c>
      <c r="Q3898" s="14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 s="19">
        <f t="shared" si="304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>
        <f t="shared" si="301"/>
        <v>44</v>
      </c>
      <c r="Q3899" s="14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 s="19">
        <f t="shared" si="304"/>
        <v>2014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>
        <f t="shared" si="301"/>
        <v>50.88</v>
      </c>
      <c r="Q3900" s="14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 s="19">
        <f t="shared" si="304"/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>
        <f t="shared" si="301"/>
        <v>62.5</v>
      </c>
      <c r="Q3901" s="14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 s="19">
        <f t="shared" si="304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>
        <f t="shared" si="301"/>
        <v>27</v>
      </c>
      <c r="Q3902" s="14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 s="19">
        <f t="shared" si="304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>
        <f t="shared" si="301"/>
        <v>25</v>
      </c>
      <c r="Q3903" s="14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 s="19">
        <f t="shared" si="304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>
        <f t="shared" si="301"/>
        <v>47.26</v>
      </c>
      <c r="Q3904" s="14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 s="19">
        <f t="shared" si="304"/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>
        <f t="shared" si="301"/>
        <v>0</v>
      </c>
      <c r="Q3905" s="14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 s="19">
        <f t="shared" si="304"/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305">ROUND(E3906/D3906*100,0)</f>
        <v>0</v>
      </c>
      <c r="P3906">
        <f t="shared" si="301"/>
        <v>1.5</v>
      </c>
      <c r="Q3906" s="14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 s="19">
        <f t="shared" si="304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305"/>
        <v>12</v>
      </c>
      <c r="P3907">
        <f t="shared" ref="P3907:P3970" si="306">IFERROR(ROUND(E3907/L3907,2),0)</f>
        <v>24.71</v>
      </c>
      <c r="Q3907" s="14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 s="19">
        <f t="shared" ref="U3907:U3970" si="309">YEAR(S3907)</f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>
        <f t="shared" si="306"/>
        <v>63.13</v>
      </c>
      <c r="Q3908" s="14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 s="19">
        <f t="shared" si="309"/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>
        <f t="shared" si="306"/>
        <v>38.25</v>
      </c>
      <c r="Q3909" s="14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 s="19">
        <f t="shared" si="309"/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>
        <f t="shared" si="306"/>
        <v>16.25</v>
      </c>
      <c r="Q3910" s="14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 s="19">
        <f t="shared" si="309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>
        <f t="shared" si="306"/>
        <v>33.75</v>
      </c>
      <c r="Q3911" s="14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 s="19">
        <f t="shared" si="309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>
        <f t="shared" si="306"/>
        <v>61.67</v>
      </c>
      <c r="Q3912" s="14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 s="19">
        <f t="shared" si="309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>
        <f t="shared" si="306"/>
        <v>83.14</v>
      </c>
      <c r="Q3913" s="14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 s="19">
        <f t="shared" si="309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>
        <f t="shared" si="306"/>
        <v>1</v>
      </c>
      <c r="Q3914" s="14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 s="19">
        <f t="shared" si="309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>
        <f t="shared" si="306"/>
        <v>142.86000000000001</v>
      </c>
      <c r="Q3915" s="14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 s="19">
        <f t="shared" si="309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>
        <f t="shared" si="306"/>
        <v>33.67</v>
      </c>
      <c r="Q3916" s="14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 s="19">
        <f t="shared" si="309"/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>
        <f t="shared" si="306"/>
        <v>5</v>
      </c>
      <c r="Q3917" s="14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 s="19">
        <f t="shared" si="309"/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>
        <f t="shared" si="306"/>
        <v>0</v>
      </c>
      <c r="Q3918" s="14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 s="19">
        <f t="shared" si="309"/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>
        <f t="shared" si="306"/>
        <v>10</v>
      </c>
      <c r="Q3919" s="14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 s="19">
        <f t="shared" si="309"/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>
        <f t="shared" si="306"/>
        <v>40</v>
      </c>
      <c r="Q3920" s="14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 s="19">
        <f t="shared" si="309"/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>
        <f t="shared" si="306"/>
        <v>30</v>
      </c>
      <c r="Q3921" s="14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 s="19">
        <f t="shared" si="309"/>
        <v>2015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>
        <f t="shared" si="306"/>
        <v>45</v>
      </c>
      <c r="Q3922" s="14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 s="19">
        <f t="shared" si="309"/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>
        <f t="shared" si="306"/>
        <v>0</v>
      </c>
      <c r="Q3923" s="14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 s="19">
        <f t="shared" si="309"/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>
        <f t="shared" si="306"/>
        <v>10.17</v>
      </c>
      <c r="Q3924" s="14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 s="19">
        <f t="shared" si="309"/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>
        <f t="shared" si="306"/>
        <v>81.41</v>
      </c>
      <c r="Q3925" s="14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 s="19">
        <f t="shared" si="309"/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>
        <f t="shared" si="306"/>
        <v>57.25</v>
      </c>
      <c r="Q3926" s="14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 s="19">
        <f t="shared" si="309"/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>
        <f t="shared" si="306"/>
        <v>5</v>
      </c>
      <c r="Q3927" s="14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 s="19">
        <f t="shared" si="309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>
        <f t="shared" si="306"/>
        <v>15</v>
      </c>
      <c r="Q3928" s="14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 s="19">
        <f t="shared" si="309"/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>
        <f t="shared" si="306"/>
        <v>12.5</v>
      </c>
      <c r="Q3929" s="14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 s="19">
        <f t="shared" si="309"/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>
        <f t="shared" si="306"/>
        <v>93</v>
      </c>
      <c r="Q3930" s="14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 s="19">
        <f t="shared" si="309"/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>
        <f t="shared" si="306"/>
        <v>32.36</v>
      </c>
      <c r="Q3931" s="14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 s="19">
        <f t="shared" si="309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>
        <f t="shared" si="306"/>
        <v>0</v>
      </c>
      <c r="Q3932" s="14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 s="19">
        <f t="shared" si="309"/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>
        <f t="shared" si="306"/>
        <v>0</v>
      </c>
      <c r="Q3933" s="14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 s="19">
        <f t="shared" si="309"/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>
        <f t="shared" si="306"/>
        <v>1</v>
      </c>
      <c r="Q3934" s="14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 s="19">
        <f t="shared" si="309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>
        <f t="shared" si="306"/>
        <v>91.83</v>
      </c>
      <c r="Q3935" s="14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 s="19">
        <f t="shared" si="309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>
        <f t="shared" si="306"/>
        <v>45.83</v>
      </c>
      <c r="Q3936" s="14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 s="19">
        <f t="shared" si="309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>
        <f t="shared" si="306"/>
        <v>57.17</v>
      </c>
      <c r="Q3937" s="14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 s="19">
        <f t="shared" si="309"/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>
        <f t="shared" si="306"/>
        <v>0</v>
      </c>
      <c r="Q3938" s="14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 s="19">
        <f t="shared" si="309"/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>
        <f t="shared" si="306"/>
        <v>248.5</v>
      </c>
      <c r="Q3939" s="14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 s="19">
        <f t="shared" si="309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>
        <f t="shared" si="306"/>
        <v>79.400000000000006</v>
      </c>
      <c r="Q3940" s="14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 s="19">
        <f t="shared" si="309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>
        <f t="shared" si="306"/>
        <v>5</v>
      </c>
      <c r="Q3941" s="14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 s="19">
        <f t="shared" si="309"/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>
        <f t="shared" si="306"/>
        <v>5.5</v>
      </c>
      <c r="Q3942" s="14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 s="19">
        <f t="shared" si="309"/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>
        <f t="shared" si="306"/>
        <v>25</v>
      </c>
      <c r="Q3943" s="14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 s="19">
        <f t="shared" si="309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>
        <f t="shared" si="306"/>
        <v>0</v>
      </c>
      <c r="Q3944" s="14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 s="19">
        <f t="shared" si="309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>
        <f t="shared" si="306"/>
        <v>137.08000000000001</v>
      </c>
      <c r="Q3945" s="14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 s="19">
        <f t="shared" si="309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>
        <f t="shared" si="306"/>
        <v>0</v>
      </c>
      <c r="Q3946" s="14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 s="19">
        <f t="shared" si="309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>
        <f t="shared" si="306"/>
        <v>5</v>
      </c>
      <c r="Q3947" s="14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 s="19">
        <f t="shared" si="309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>
        <f t="shared" si="306"/>
        <v>39</v>
      </c>
      <c r="Q3948" s="14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 s="19">
        <f t="shared" si="309"/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>
        <f t="shared" si="306"/>
        <v>50.5</v>
      </c>
      <c r="Q3949" s="14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 s="19">
        <f t="shared" si="309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>
        <f t="shared" si="306"/>
        <v>0</v>
      </c>
      <c r="Q3950" s="14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 s="19">
        <f t="shared" si="309"/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>
        <f t="shared" si="306"/>
        <v>49.28</v>
      </c>
      <c r="Q3951" s="14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 s="19">
        <f t="shared" si="309"/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>
        <f t="shared" si="306"/>
        <v>25</v>
      </c>
      <c r="Q3952" s="14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 s="19">
        <f t="shared" si="309"/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>
        <f t="shared" si="306"/>
        <v>1</v>
      </c>
      <c r="Q3953" s="14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 s="19">
        <f t="shared" si="309"/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>
        <f t="shared" si="306"/>
        <v>25</v>
      </c>
      <c r="Q3954" s="14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 s="19">
        <f t="shared" si="309"/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>
        <f t="shared" si="306"/>
        <v>0</v>
      </c>
      <c r="Q3955" s="14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 s="19">
        <f t="shared" si="309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>
        <f t="shared" si="306"/>
        <v>0</v>
      </c>
      <c r="Q3956" s="14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 s="19">
        <f t="shared" si="309"/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>
        <f t="shared" si="306"/>
        <v>53.13</v>
      </c>
      <c r="Q3957" s="14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 s="19">
        <f t="shared" si="309"/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>
        <f t="shared" si="306"/>
        <v>0</v>
      </c>
      <c r="Q3958" s="14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 s="19">
        <f t="shared" si="309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>
        <f t="shared" si="306"/>
        <v>7</v>
      </c>
      <c r="Q3959" s="14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 s="19">
        <f t="shared" si="309"/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>
        <f t="shared" si="306"/>
        <v>40.06</v>
      </c>
      <c r="Q3960" s="14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 s="19">
        <f t="shared" si="309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>
        <f t="shared" si="306"/>
        <v>24.33</v>
      </c>
      <c r="Q3961" s="14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 s="19">
        <f t="shared" si="309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>
        <f t="shared" si="306"/>
        <v>11.25</v>
      </c>
      <c r="Q3962" s="14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 s="19">
        <f t="shared" si="309"/>
        <v>2015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>
        <f t="shared" si="306"/>
        <v>10.5</v>
      </c>
      <c r="Q3963" s="14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 s="19">
        <f t="shared" si="309"/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>
        <f t="shared" si="306"/>
        <v>15</v>
      </c>
      <c r="Q3964" s="14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 s="19">
        <f t="shared" si="309"/>
        <v>2015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>
        <f t="shared" si="306"/>
        <v>0</v>
      </c>
      <c r="Q3965" s="14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 s="19">
        <f t="shared" si="309"/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>
        <f t="shared" si="306"/>
        <v>42</v>
      </c>
      <c r="Q3966" s="14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 s="19">
        <f t="shared" si="309"/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>
        <f t="shared" si="306"/>
        <v>71.25</v>
      </c>
      <c r="Q3967" s="14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 s="19">
        <f t="shared" si="309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>
        <f t="shared" si="306"/>
        <v>22.5</v>
      </c>
      <c r="Q3968" s="14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 s="19">
        <f t="shared" si="309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>
        <f t="shared" si="306"/>
        <v>41</v>
      </c>
      <c r="Q3969" s="14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 s="19">
        <f t="shared" si="309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310">ROUND(E3970/D3970*100,0)</f>
        <v>11</v>
      </c>
      <c r="P3970">
        <f t="shared" si="306"/>
        <v>47.91</v>
      </c>
      <c r="Q3970" s="14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 s="19">
        <f t="shared" si="309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310"/>
        <v>7</v>
      </c>
      <c r="P3971">
        <f t="shared" ref="P3971:P4034" si="311">IFERROR(ROUND(E3971/L3971,2),0)</f>
        <v>35.17</v>
      </c>
      <c r="Q3971" s="14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 s="19">
        <f t="shared" ref="U3971:U4034" si="314">YEAR(S3971)</f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>
        <f t="shared" si="311"/>
        <v>5.5</v>
      </c>
      <c r="Q3972" s="14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 s="19">
        <f t="shared" si="314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>
        <f t="shared" si="311"/>
        <v>22.67</v>
      </c>
      <c r="Q3973" s="14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 s="19">
        <f t="shared" si="314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>
        <f t="shared" si="311"/>
        <v>26.38</v>
      </c>
      <c r="Q3974" s="14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 s="19">
        <f t="shared" si="314"/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>
        <f t="shared" si="311"/>
        <v>105.54</v>
      </c>
      <c r="Q3975" s="14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 s="19">
        <f t="shared" si="314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>
        <f t="shared" si="311"/>
        <v>29.09</v>
      </c>
      <c r="Q3976" s="14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 s="19">
        <f t="shared" si="314"/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>
        <f t="shared" si="311"/>
        <v>0</v>
      </c>
      <c r="Q3977" s="14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 s="19">
        <f t="shared" si="314"/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>
        <f t="shared" si="311"/>
        <v>62</v>
      </c>
      <c r="Q3978" s="14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 s="19">
        <f t="shared" si="314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>
        <f t="shared" si="311"/>
        <v>217.5</v>
      </c>
      <c r="Q3979" s="14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 s="19">
        <f t="shared" si="314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>
        <f t="shared" si="311"/>
        <v>26.75</v>
      </c>
      <c r="Q3980" s="14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 s="19">
        <f t="shared" si="314"/>
        <v>2014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>
        <f t="shared" si="311"/>
        <v>18.329999999999998</v>
      </c>
      <c r="Q3981" s="14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 s="19">
        <f t="shared" si="314"/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>
        <f t="shared" si="311"/>
        <v>64.290000000000006</v>
      </c>
      <c r="Q3982" s="14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 s="19">
        <f t="shared" si="314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>
        <f t="shared" si="311"/>
        <v>175</v>
      </c>
      <c r="Q3983" s="14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 s="19">
        <f t="shared" si="314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>
        <f t="shared" si="311"/>
        <v>34</v>
      </c>
      <c r="Q3984" s="14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 s="19">
        <f t="shared" si="314"/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>
        <f t="shared" si="311"/>
        <v>84.28</v>
      </c>
      <c r="Q3985" s="14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 s="19">
        <f t="shared" si="314"/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>
        <f t="shared" si="311"/>
        <v>9.5</v>
      </c>
      <c r="Q3986" s="14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 s="19">
        <f t="shared" si="314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>
        <f t="shared" si="311"/>
        <v>33.74</v>
      </c>
      <c r="Q3987" s="14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 s="19">
        <f t="shared" si="314"/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>
        <f t="shared" si="311"/>
        <v>37.54</v>
      </c>
      <c r="Q3988" s="14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 s="19">
        <f t="shared" si="314"/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>
        <f t="shared" si="311"/>
        <v>11.62</v>
      </c>
      <c r="Q3989" s="14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 s="19">
        <f t="shared" si="314"/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>
        <f t="shared" si="311"/>
        <v>8</v>
      </c>
      <c r="Q3990" s="14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 s="19">
        <f t="shared" si="314"/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>
        <f t="shared" si="311"/>
        <v>0</v>
      </c>
      <c r="Q3991" s="14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 s="19">
        <f t="shared" si="314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>
        <f t="shared" si="311"/>
        <v>23</v>
      </c>
      <c r="Q3992" s="14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 s="19">
        <f t="shared" si="314"/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>
        <f t="shared" si="311"/>
        <v>100</v>
      </c>
      <c r="Q3993" s="14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 s="19">
        <f t="shared" si="314"/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>
        <f t="shared" si="311"/>
        <v>60.11</v>
      </c>
      <c r="Q3994" s="14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 s="19">
        <f t="shared" si="314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>
        <f t="shared" si="311"/>
        <v>3</v>
      </c>
      <c r="Q3995" s="14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 s="19">
        <f t="shared" si="314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>
        <f t="shared" si="311"/>
        <v>5</v>
      </c>
      <c r="Q3996" s="14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 s="19">
        <f t="shared" si="314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>
        <f t="shared" si="311"/>
        <v>17.5</v>
      </c>
      <c r="Q3997" s="14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 s="19">
        <f t="shared" si="314"/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>
        <f t="shared" si="311"/>
        <v>29.24</v>
      </c>
      <c r="Q3998" s="14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 s="19">
        <f t="shared" si="314"/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>
        <f t="shared" si="311"/>
        <v>0</v>
      </c>
      <c r="Q3999" s="14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 s="19">
        <f t="shared" si="314"/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>
        <f t="shared" si="311"/>
        <v>59.58</v>
      </c>
      <c r="Q4000" s="14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 s="19">
        <f t="shared" si="314"/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>
        <f t="shared" si="311"/>
        <v>82.57</v>
      </c>
      <c r="Q4001" s="14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 s="19">
        <f t="shared" si="314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>
        <f t="shared" si="311"/>
        <v>10</v>
      </c>
      <c r="Q4002" s="14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 s="19">
        <f t="shared" si="314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>
        <f t="shared" si="311"/>
        <v>32.36</v>
      </c>
      <c r="Q4003" s="14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 s="19">
        <f t="shared" si="314"/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>
        <f t="shared" si="311"/>
        <v>5.75</v>
      </c>
      <c r="Q4004" s="14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 s="19">
        <f t="shared" si="314"/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>
        <f t="shared" si="311"/>
        <v>100.5</v>
      </c>
      <c r="Q4005" s="14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 s="19">
        <f t="shared" si="314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>
        <f t="shared" si="311"/>
        <v>1</v>
      </c>
      <c r="Q4006" s="14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 s="19">
        <f t="shared" si="314"/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>
        <f t="shared" si="311"/>
        <v>20</v>
      </c>
      <c r="Q4007" s="14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 s="19">
        <f t="shared" si="314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>
        <f t="shared" si="311"/>
        <v>2</v>
      </c>
      <c r="Q4008" s="14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 s="19">
        <f t="shared" si="314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>
        <f t="shared" si="311"/>
        <v>5</v>
      </c>
      <c r="Q4009" s="14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 s="19">
        <f t="shared" si="314"/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>
        <f t="shared" si="311"/>
        <v>15</v>
      </c>
      <c r="Q4010" s="14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 s="19">
        <f t="shared" si="314"/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>
        <f t="shared" si="311"/>
        <v>25</v>
      </c>
      <c r="Q4011" s="14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 s="19">
        <f t="shared" si="314"/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>
        <f t="shared" si="311"/>
        <v>45.84</v>
      </c>
      <c r="Q4012" s="14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 s="19">
        <f t="shared" si="314"/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>
        <f t="shared" si="311"/>
        <v>4.75</v>
      </c>
      <c r="Q4013" s="14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 s="19">
        <f t="shared" si="314"/>
        <v>2014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>
        <f t="shared" si="311"/>
        <v>0</v>
      </c>
      <c r="Q4014" s="14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 s="19">
        <f t="shared" si="314"/>
        <v>2015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>
        <f t="shared" si="311"/>
        <v>13</v>
      </c>
      <c r="Q4015" s="14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 s="19">
        <f t="shared" si="314"/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>
        <f t="shared" si="311"/>
        <v>0</v>
      </c>
      <c r="Q4016" s="14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 s="19">
        <f t="shared" si="314"/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>
        <f t="shared" si="311"/>
        <v>1</v>
      </c>
      <c r="Q4017" s="14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 s="19">
        <f t="shared" si="314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>
        <f t="shared" si="311"/>
        <v>10</v>
      </c>
      <c r="Q4018" s="14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 s="19">
        <f t="shared" si="314"/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>
        <f t="shared" si="311"/>
        <v>52.5</v>
      </c>
      <c r="Q4019" s="14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 s="19">
        <f t="shared" si="314"/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>
        <f t="shared" si="311"/>
        <v>32.5</v>
      </c>
      <c r="Q4020" s="14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 s="19">
        <f t="shared" si="314"/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>
        <f t="shared" si="311"/>
        <v>7.25</v>
      </c>
      <c r="Q4021" s="14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 s="19">
        <f t="shared" si="314"/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>
        <f t="shared" si="311"/>
        <v>33.33</v>
      </c>
      <c r="Q4022" s="14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 s="19">
        <f t="shared" si="314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>
        <f t="shared" si="311"/>
        <v>62.5</v>
      </c>
      <c r="Q4023" s="14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 s="19">
        <f t="shared" si="314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>
        <f t="shared" si="311"/>
        <v>63.56</v>
      </c>
      <c r="Q4024" s="14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 s="19">
        <f t="shared" si="314"/>
        <v>2014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>
        <f t="shared" si="311"/>
        <v>0</v>
      </c>
      <c r="Q4025" s="14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 s="19">
        <f t="shared" si="314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>
        <f t="shared" si="311"/>
        <v>10</v>
      </c>
      <c r="Q4026" s="14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 s="19">
        <f t="shared" si="314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>
        <f t="shared" si="311"/>
        <v>62.5</v>
      </c>
      <c r="Q4027" s="14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 s="19">
        <f t="shared" si="314"/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>
        <f t="shared" si="311"/>
        <v>0</v>
      </c>
      <c r="Q4028" s="14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 s="19">
        <f t="shared" si="314"/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>
        <f t="shared" si="311"/>
        <v>30.71</v>
      </c>
      <c r="Q4029" s="14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 s="19">
        <f t="shared" si="314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>
        <f t="shared" si="311"/>
        <v>51</v>
      </c>
      <c r="Q4030" s="14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 s="19">
        <f t="shared" si="314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>
        <f t="shared" si="311"/>
        <v>0</v>
      </c>
      <c r="Q4031" s="14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 s="19">
        <f t="shared" si="314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>
        <f t="shared" si="311"/>
        <v>66.67</v>
      </c>
      <c r="Q4032" s="14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 s="19">
        <f t="shared" si="314"/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>
        <f t="shared" si="311"/>
        <v>0</v>
      </c>
      <c r="Q4033" s="14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 s="19">
        <f t="shared" si="314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15">ROUND(E4034/D4034*100,0)</f>
        <v>7</v>
      </c>
      <c r="P4034">
        <f t="shared" si="311"/>
        <v>59</v>
      </c>
      <c r="Q4034" s="14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 s="19">
        <f t="shared" si="314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15"/>
        <v>26</v>
      </c>
      <c r="P4035">
        <f t="shared" ref="P4035:P4098" si="316">IFERROR(ROUND(E4035/L4035,2),0)</f>
        <v>65.34</v>
      </c>
      <c r="Q4035" s="14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 s="19">
        <f t="shared" ref="U4035:U4098" si="319">YEAR(S4035)</f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>
        <f t="shared" si="316"/>
        <v>100</v>
      </c>
      <c r="Q4036" s="14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 s="19">
        <f t="shared" si="319"/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>
        <f t="shared" si="316"/>
        <v>147.4</v>
      </c>
      <c r="Q4037" s="14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 s="19">
        <f t="shared" si="319"/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>
        <f t="shared" si="316"/>
        <v>166.06</v>
      </c>
      <c r="Q4038" s="14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 s="19">
        <f t="shared" si="319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>
        <f t="shared" si="316"/>
        <v>40</v>
      </c>
      <c r="Q4039" s="14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 s="19">
        <f t="shared" si="319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>
        <f t="shared" si="316"/>
        <v>75.25</v>
      </c>
      <c r="Q4040" s="14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 s="19">
        <f t="shared" si="319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>
        <f t="shared" si="316"/>
        <v>60</v>
      </c>
      <c r="Q4041" s="14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 s="19">
        <f t="shared" si="319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>
        <f t="shared" si="316"/>
        <v>1250</v>
      </c>
      <c r="Q4042" s="14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 s="19">
        <f t="shared" si="319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>
        <f t="shared" si="316"/>
        <v>10.5</v>
      </c>
      <c r="Q4043" s="14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 s="19">
        <f t="shared" si="319"/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>
        <f t="shared" si="316"/>
        <v>7</v>
      </c>
      <c r="Q4044" s="14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 s="19">
        <f t="shared" si="319"/>
        <v>2014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>
        <f t="shared" si="316"/>
        <v>0</v>
      </c>
      <c r="Q4045" s="14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 s="19">
        <f t="shared" si="319"/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>
        <f t="shared" si="316"/>
        <v>56.25</v>
      </c>
      <c r="Q4046" s="14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 s="19">
        <f t="shared" si="319"/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>
        <f t="shared" si="316"/>
        <v>1</v>
      </c>
      <c r="Q4047" s="14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 s="19">
        <f t="shared" si="319"/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>
        <f t="shared" si="316"/>
        <v>38.33</v>
      </c>
      <c r="Q4048" s="14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 s="19">
        <f t="shared" si="319"/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>
        <f t="shared" si="316"/>
        <v>27.5</v>
      </c>
      <c r="Q4049" s="14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 s="19">
        <f t="shared" si="319"/>
        <v>2014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>
        <f t="shared" si="316"/>
        <v>32.979999999999997</v>
      </c>
      <c r="Q4050" s="14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 s="19">
        <f t="shared" si="319"/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>
        <f t="shared" si="316"/>
        <v>16</v>
      </c>
      <c r="Q4051" s="14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 s="19">
        <f t="shared" si="319"/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>
        <f t="shared" si="316"/>
        <v>1</v>
      </c>
      <c r="Q4052" s="14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 s="19">
        <f t="shared" si="319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>
        <f t="shared" si="316"/>
        <v>0</v>
      </c>
      <c r="Q4053" s="14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 s="19">
        <f t="shared" si="319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>
        <f t="shared" si="316"/>
        <v>86.62</v>
      </c>
      <c r="Q4054" s="14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 s="19">
        <f t="shared" si="319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>
        <f t="shared" si="316"/>
        <v>55</v>
      </c>
      <c r="Q4055" s="14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 s="19">
        <f t="shared" si="319"/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>
        <f t="shared" si="316"/>
        <v>0</v>
      </c>
      <c r="Q4056" s="14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 s="19">
        <f t="shared" si="319"/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>
        <f t="shared" si="316"/>
        <v>41.95</v>
      </c>
      <c r="Q4057" s="14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 s="19">
        <f t="shared" si="319"/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>
        <f t="shared" si="316"/>
        <v>88.33</v>
      </c>
      <c r="Q4058" s="14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 s="19">
        <f t="shared" si="319"/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>
        <f t="shared" si="316"/>
        <v>129.16999999999999</v>
      </c>
      <c r="Q4059" s="14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 s="19">
        <f t="shared" si="319"/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>
        <f t="shared" si="316"/>
        <v>23.75</v>
      </c>
      <c r="Q4060" s="14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 s="19">
        <f t="shared" si="319"/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>
        <f t="shared" si="316"/>
        <v>35.71</v>
      </c>
      <c r="Q4061" s="14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 s="19">
        <f t="shared" si="319"/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>
        <f t="shared" si="316"/>
        <v>57</v>
      </c>
      <c r="Q4062" s="14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 s="19">
        <f t="shared" si="319"/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>
        <f t="shared" si="316"/>
        <v>0</v>
      </c>
      <c r="Q4063" s="14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 s="19">
        <f t="shared" si="319"/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>
        <f t="shared" si="316"/>
        <v>163.33000000000001</v>
      </c>
      <c r="Q4064" s="14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 s="19">
        <f t="shared" si="319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>
        <f t="shared" si="316"/>
        <v>15</v>
      </c>
      <c r="Q4065" s="14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 s="19">
        <f t="shared" si="319"/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>
        <f t="shared" si="316"/>
        <v>64.17</v>
      </c>
      <c r="Q4066" s="14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 s="19">
        <f t="shared" si="319"/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>
        <f t="shared" si="316"/>
        <v>6.75</v>
      </c>
      <c r="Q4067" s="14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 s="19">
        <f t="shared" si="319"/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>
        <f t="shared" si="316"/>
        <v>25</v>
      </c>
      <c r="Q4068" s="14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 s="19">
        <f t="shared" si="319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>
        <f t="shared" si="316"/>
        <v>179.12</v>
      </c>
      <c r="Q4069" s="14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 s="19">
        <f t="shared" si="319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>
        <f t="shared" si="316"/>
        <v>34.950000000000003</v>
      </c>
      <c r="Q4070" s="14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 s="19">
        <f t="shared" si="319"/>
        <v>2016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>
        <f t="shared" si="316"/>
        <v>33.08</v>
      </c>
      <c r="Q4071" s="14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 s="19">
        <f t="shared" si="319"/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>
        <f t="shared" si="316"/>
        <v>27.5</v>
      </c>
      <c r="Q4072" s="14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 s="19">
        <f t="shared" si="319"/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>
        <f t="shared" si="316"/>
        <v>0</v>
      </c>
      <c r="Q4073" s="14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 s="19">
        <f t="shared" si="319"/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>
        <f t="shared" si="316"/>
        <v>2</v>
      </c>
      <c r="Q4074" s="14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 s="19">
        <f t="shared" si="319"/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>
        <f t="shared" si="316"/>
        <v>18.5</v>
      </c>
      <c r="Q4075" s="14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 s="19">
        <f t="shared" si="319"/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>
        <f t="shared" si="316"/>
        <v>35</v>
      </c>
      <c r="Q4076" s="14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 s="19">
        <f t="shared" si="319"/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>
        <f t="shared" si="316"/>
        <v>44.31</v>
      </c>
      <c r="Q4077" s="14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 s="19">
        <f t="shared" si="319"/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>
        <f t="shared" si="316"/>
        <v>0</v>
      </c>
      <c r="Q4078" s="14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 s="19">
        <f t="shared" si="319"/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>
        <f t="shared" si="316"/>
        <v>222.5</v>
      </c>
      <c r="Q4079" s="14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 s="19">
        <f t="shared" si="319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>
        <f t="shared" si="316"/>
        <v>0</v>
      </c>
      <c r="Q4080" s="14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 s="19">
        <f t="shared" si="319"/>
        <v>2016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>
        <f t="shared" si="316"/>
        <v>5</v>
      </c>
      <c r="Q4081" s="14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 s="19">
        <f t="shared" si="319"/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>
        <f t="shared" si="316"/>
        <v>0</v>
      </c>
      <c r="Q4082" s="14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 s="19">
        <f t="shared" si="319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>
        <f t="shared" si="316"/>
        <v>29.17</v>
      </c>
      <c r="Q4083" s="14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 s="19">
        <f t="shared" si="319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>
        <f t="shared" si="316"/>
        <v>1.5</v>
      </c>
      <c r="Q4084" s="14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 s="19">
        <f t="shared" si="319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>
        <f t="shared" si="316"/>
        <v>126.5</v>
      </c>
      <c r="Q4085" s="14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 s="19">
        <f t="shared" si="319"/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>
        <f t="shared" si="316"/>
        <v>10</v>
      </c>
      <c r="Q4086" s="14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 s="19">
        <f t="shared" si="319"/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>
        <f t="shared" si="316"/>
        <v>10</v>
      </c>
      <c r="Q4087" s="14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 s="19">
        <f t="shared" si="319"/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>
        <f t="shared" si="316"/>
        <v>9.4</v>
      </c>
      <c r="Q4088" s="14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 s="19">
        <f t="shared" si="319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>
        <f t="shared" si="316"/>
        <v>0</v>
      </c>
      <c r="Q4089" s="14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 s="19">
        <f t="shared" si="319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>
        <f t="shared" si="316"/>
        <v>72</v>
      </c>
      <c r="Q4090" s="14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 s="19">
        <f t="shared" si="319"/>
        <v>2014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>
        <f t="shared" si="316"/>
        <v>30</v>
      </c>
      <c r="Q4091" s="14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 s="19">
        <f t="shared" si="319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>
        <f t="shared" si="316"/>
        <v>10.67</v>
      </c>
      <c r="Q4092" s="14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 s="19">
        <f t="shared" si="319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>
        <f t="shared" si="316"/>
        <v>25.5</v>
      </c>
      <c r="Q4093" s="14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 s="19">
        <f t="shared" si="319"/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>
        <f t="shared" si="316"/>
        <v>20</v>
      </c>
      <c r="Q4094" s="14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 s="19">
        <f t="shared" si="319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>
        <f t="shared" si="316"/>
        <v>15</v>
      </c>
      <c r="Q4095" s="14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 s="19">
        <f t="shared" si="319"/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>
        <f t="shared" si="316"/>
        <v>91.25</v>
      </c>
      <c r="Q4096" s="14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 s="19">
        <f t="shared" si="319"/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>
        <f t="shared" si="316"/>
        <v>800</v>
      </c>
      <c r="Q4097" s="14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 s="19">
        <f t="shared" si="319"/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20">ROUND(E4098/D4098*100,0)</f>
        <v>11</v>
      </c>
      <c r="P4098">
        <f t="shared" si="316"/>
        <v>80</v>
      </c>
      <c r="Q4098" s="14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 s="19">
        <f t="shared" si="319"/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20"/>
        <v>0</v>
      </c>
      <c r="P4099">
        <f t="shared" ref="P4099:P4115" si="321">IFERROR(ROUND(E4099/L4099,2),0)</f>
        <v>0</v>
      </c>
      <c r="Q4099" s="14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 s="19">
        <f t="shared" ref="U4099:U4115" si="324">YEAR(S4099)</f>
        <v>2015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>
        <f t="shared" si="321"/>
        <v>0</v>
      </c>
      <c r="Q4100" s="14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 s="19">
        <f t="shared" si="324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>
        <f t="shared" si="321"/>
        <v>50</v>
      </c>
      <c r="Q4101" s="14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 s="19">
        <f t="shared" si="324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>
        <f t="shared" si="321"/>
        <v>0</v>
      </c>
      <c r="Q4102" s="14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 s="19">
        <f t="shared" si="324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>
        <f t="shared" si="321"/>
        <v>0</v>
      </c>
      <c r="Q4103" s="14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 s="19">
        <f t="shared" si="324"/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>
        <f t="shared" si="321"/>
        <v>22.83</v>
      </c>
      <c r="Q4104" s="14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 s="19">
        <f t="shared" si="324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>
        <f t="shared" si="321"/>
        <v>16.670000000000002</v>
      </c>
      <c r="Q4105" s="14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 s="19">
        <f t="shared" si="324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>
        <f t="shared" si="321"/>
        <v>45.79</v>
      </c>
      <c r="Q4106" s="14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 s="19">
        <f t="shared" si="324"/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>
        <f t="shared" si="321"/>
        <v>383.33</v>
      </c>
      <c r="Q4107" s="14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 s="19">
        <f t="shared" si="324"/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>
        <f t="shared" si="321"/>
        <v>106.97</v>
      </c>
      <c r="Q4108" s="14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 s="19">
        <f t="shared" si="324"/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>
        <f t="shared" si="321"/>
        <v>10.25</v>
      </c>
      <c r="Q4109" s="14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 s="19">
        <f t="shared" si="324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>
        <f t="shared" si="321"/>
        <v>59</v>
      </c>
      <c r="Q4110" s="14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 s="19">
        <f t="shared" si="324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>
        <f t="shared" si="321"/>
        <v>0</v>
      </c>
      <c r="Q4111" s="14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 s="19">
        <f t="shared" si="324"/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>
        <f t="shared" si="321"/>
        <v>14.33</v>
      </c>
      <c r="Q4112" s="14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 s="19">
        <f t="shared" si="324"/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>
        <f t="shared" si="321"/>
        <v>15.67</v>
      </c>
      <c r="Q4113" s="14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 s="19">
        <f t="shared" si="324"/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>
        <f t="shared" si="321"/>
        <v>1</v>
      </c>
      <c r="Q4114" s="14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 s="19">
        <f t="shared" si="324"/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>
        <f t="shared" si="321"/>
        <v>1</v>
      </c>
      <c r="Q4115" s="14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 s="19">
        <f t="shared" si="324"/>
        <v>2015</v>
      </c>
    </row>
  </sheetData>
  <autoFilter ref="A1:U1" xr:uid="{6F7A359A-A86A-4F4B-8DED-F33D84E031F2}"/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0000"/>
        <color theme="8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4005C-D09C-4884-B031-2AA226CDB120}">
  <sheetPr>
    <tabColor rgb="FF92D050"/>
  </sheetPr>
  <dimension ref="A1:E18"/>
  <sheetViews>
    <sheetView workbookViewId="0">
      <selection activeCell="F17" sqref="F1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7" max="4115" width="10.81640625" bestFit="1" customWidth="1"/>
    <col min="4116" max="4116" width="10.7265625" bestFit="1" customWidth="1"/>
  </cols>
  <sheetData>
    <row r="1" spans="1:5" x14ac:dyDescent="0.35">
      <c r="A1" s="15" t="s">
        <v>8358</v>
      </c>
      <c r="B1" t="s">
        <v>8315</v>
      </c>
    </row>
    <row r="2" spans="1:5" x14ac:dyDescent="0.35">
      <c r="A2" s="15" t="s">
        <v>8379</v>
      </c>
      <c r="B2" t="s">
        <v>8364</v>
      </c>
    </row>
    <row r="4" spans="1:5" x14ac:dyDescent="0.35">
      <c r="A4" s="15" t="s">
        <v>8363</v>
      </c>
      <c r="B4" s="15" t="s">
        <v>8360</v>
      </c>
    </row>
    <row r="5" spans="1:5" x14ac:dyDescent="0.35">
      <c r="A5" s="15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8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35">
      <c r="A7" s="18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35">
      <c r="A8" s="18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35">
      <c r="A9" s="18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35">
      <c r="A10" s="18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35">
      <c r="A11" s="18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35">
      <c r="A12" s="18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35">
      <c r="A13" s="18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35">
      <c r="A14" s="18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35">
      <c r="A15" s="18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35">
      <c r="A16" s="18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35">
      <c r="A17" s="18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35">
      <c r="A18" s="18" t="s">
        <v>8361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F129D-6A2E-4F1A-A73A-8652662A8604}">
  <sheetPr>
    <tabColor rgb="FF92D050"/>
  </sheetPr>
  <dimension ref="A1:H14"/>
  <sheetViews>
    <sheetView topLeftCell="A2" workbookViewId="0">
      <selection activeCell="F7" sqref="F7"/>
    </sheetView>
  </sheetViews>
  <sheetFormatPr defaultColWidth="17.1796875" defaultRowHeight="14.5" x14ac:dyDescent="0.35"/>
  <cols>
    <col min="1" max="1" width="17.453125" style="21" bestFit="1" customWidth="1"/>
    <col min="2" max="2" width="16.6328125" style="21" bestFit="1" customWidth="1"/>
    <col min="3" max="3" width="13.08984375" style="21" bestFit="1" customWidth="1"/>
    <col min="4" max="4" width="15.7265625" style="21" bestFit="1" customWidth="1"/>
    <col min="5" max="5" width="12.36328125" style="21" bestFit="1" customWidth="1"/>
    <col min="6" max="6" width="10.1796875" style="21" bestFit="1" customWidth="1"/>
    <col min="7" max="7" width="15.6328125" style="21" bestFit="1" customWidth="1"/>
    <col min="8" max="8" width="10.1796875" style="21" bestFit="1" customWidth="1"/>
    <col min="9" max="16384" width="17.1796875" style="21"/>
  </cols>
  <sheetData>
    <row r="1" spans="1:8" s="22" customFormat="1" ht="3.5" hidden="1" customHeight="1" x14ac:dyDescent="0.35">
      <c r="B1" s="22" t="s">
        <v>8381</v>
      </c>
      <c r="C1" s="22" t="s">
        <v>8382</v>
      </c>
      <c r="D1" s="22" t="s">
        <v>8402</v>
      </c>
    </row>
    <row r="2" spans="1:8" ht="29" x14ac:dyDescent="0.35">
      <c r="A2" s="20" t="s">
        <v>8380</v>
      </c>
      <c r="B2" s="20" t="s">
        <v>8383</v>
      </c>
      <c r="C2" s="20" t="s">
        <v>8384</v>
      </c>
      <c r="D2" s="20" t="s">
        <v>8385</v>
      </c>
      <c r="E2" s="20" t="s">
        <v>8386</v>
      </c>
      <c r="F2" s="20" t="s">
        <v>8387</v>
      </c>
      <c r="G2" s="20" t="s">
        <v>8388</v>
      </c>
      <c r="H2" s="20" t="s">
        <v>8389</v>
      </c>
    </row>
    <row r="3" spans="1:8" x14ac:dyDescent="0.35">
      <c r="A3" s="21" t="s">
        <v>8390</v>
      </c>
      <c r="B3" s="21">
        <f>COUNTIFS(Kickstarter!$F:$F,B$1,Kickstarter!$D:$D,"&lt;1000",Kickstarter!$R:$R,"Plays")</f>
        <v>141</v>
      </c>
      <c r="C3" s="21">
        <f>COUNTIFS(Kickstarter!$F:$F,C$1,Kickstarter!$D:$D,"&lt;1000",Kickstarter!$R:$R,"Plays")</f>
        <v>45</v>
      </c>
      <c r="D3" s="21">
        <f>COUNTIFS(Kickstarter!$F:$F,D$1,Kickstarter!$D:$D,"&lt;1000",Kickstarter!$R:$R,"Plays")</f>
        <v>0</v>
      </c>
      <c r="E3" s="21">
        <f>SUM(B3:D3)</f>
        <v>186</v>
      </c>
      <c r="F3" s="23">
        <f>B3/$E3</f>
        <v>0.75806451612903225</v>
      </c>
      <c r="G3" s="23">
        <f>C3/$E3</f>
        <v>0.24193548387096775</v>
      </c>
      <c r="H3" s="23">
        <f>D3/$E3</f>
        <v>0</v>
      </c>
    </row>
    <row r="4" spans="1:8" x14ac:dyDescent="0.35">
      <c r="A4" s="21" t="s">
        <v>8391</v>
      </c>
      <c r="B4" s="21">
        <f>COUNTIFS(Kickstarter!$F:$F,B$1,Kickstarter!$D:$D,"&gt;=1000",Kickstarter!$D:$D,"&lt;=4999",Kickstarter!$R:$R,"Plays")</f>
        <v>388</v>
      </c>
      <c r="C4" s="21">
        <f>COUNTIFS(Kickstarter!$F:$F,C$1,Kickstarter!$D:$D,"&gt;=1000",Kickstarter!$D:$D,"&lt;=4999",Kickstarter!$R:$R,"Plays")</f>
        <v>146</v>
      </c>
      <c r="D4" s="21">
        <f>COUNTIFS(Kickstarter!$F:$F,D$1,Kickstarter!$D:$D,"&gt;=1000",Kickstarter!$D:$D,"&lt;=4999",Kickstarter!$R:$R,"Plays")</f>
        <v>0</v>
      </c>
      <c r="E4" s="21">
        <f t="shared" ref="E4:E14" si="0">SUM(B4:D4)</f>
        <v>534</v>
      </c>
      <c r="F4" s="23">
        <f t="shared" ref="F4:F14" si="1">B4/$E4</f>
        <v>0.72659176029962547</v>
      </c>
      <c r="G4" s="23">
        <f t="shared" ref="G4:G14" si="2">C4/$E4</f>
        <v>0.27340823970037453</v>
      </c>
      <c r="H4" s="23">
        <f t="shared" ref="H4:H14" si="3">D4/$E4</f>
        <v>0</v>
      </c>
    </row>
    <row r="5" spans="1:8" x14ac:dyDescent="0.35">
      <c r="A5" s="21" t="s">
        <v>8392</v>
      </c>
      <c r="B5" s="21">
        <f>COUNTIFS(Kickstarter!$F:$F,B$1,Kickstarter!$D:$D,"&gt;=5000",Kickstarter!$D:$D,"&lt;=9999",Kickstarter!$R:$R,"Plays")</f>
        <v>93</v>
      </c>
      <c r="C5" s="21">
        <f>COUNTIFS(Kickstarter!$F:$F,C$1,Kickstarter!$D:$D,"&gt;=5000",Kickstarter!$D:$D,"&lt;=9999",Kickstarter!$R:$R,"Plays")</f>
        <v>76</v>
      </c>
      <c r="D5" s="21">
        <f>COUNTIFS(Kickstarter!$F:$F,D$1,Kickstarter!$D:$D,"&gt;=5000",Kickstarter!$D:$D,"&lt;=9999",Kickstarter!$R:$R,"Plays")</f>
        <v>0</v>
      </c>
      <c r="E5" s="21">
        <f t="shared" si="0"/>
        <v>169</v>
      </c>
      <c r="F5" s="23">
        <f t="shared" si="1"/>
        <v>0.55029585798816572</v>
      </c>
      <c r="G5" s="23">
        <f t="shared" si="2"/>
        <v>0.44970414201183434</v>
      </c>
      <c r="H5" s="23">
        <f t="shared" si="3"/>
        <v>0</v>
      </c>
    </row>
    <row r="6" spans="1:8" x14ac:dyDescent="0.35">
      <c r="A6" s="21" t="s">
        <v>8393</v>
      </c>
      <c r="B6" s="21">
        <f>COUNTIFS(Kickstarter!$F:$F,B$1,Kickstarter!$D:$D,"&gt;=10000",Kickstarter!$D:$D,"&lt;=14999",Kickstarter!$R:$R,"Plays")</f>
        <v>39</v>
      </c>
      <c r="C6" s="21">
        <f>COUNTIFS(Kickstarter!$F:$F,C$1,Kickstarter!$D:$D,"&gt;=10000",Kickstarter!$D:$D,"&lt;=14999",Kickstarter!$R:$R,"Plays")</f>
        <v>33</v>
      </c>
      <c r="D6" s="21">
        <f>COUNTIFS(Kickstarter!$F:$F,D$1,Kickstarter!$D:$D,"&gt;=10000",Kickstarter!$D:$D,"&lt;=14999",Kickstarter!$R:$R,"Plays")</f>
        <v>0</v>
      </c>
      <c r="E6" s="21">
        <f t="shared" si="0"/>
        <v>72</v>
      </c>
      <c r="F6" s="23">
        <f t="shared" si="1"/>
        <v>0.54166666666666663</v>
      </c>
      <c r="G6" s="23">
        <f t="shared" si="2"/>
        <v>0.45833333333333331</v>
      </c>
      <c r="H6" s="23">
        <f t="shared" si="3"/>
        <v>0</v>
      </c>
    </row>
    <row r="7" spans="1:8" x14ac:dyDescent="0.35">
      <c r="A7" s="21" t="s">
        <v>8394</v>
      </c>
      <c r="B7" s="21">
        <f>COUNTIFS(Kickstarter!$F:$F,B$1,Kickstarter!$D:$D,"&gt;=15000",Kickstarter!$D:$D,"&lt;=19999",Kickstarter!$R:$R,"Plays")</f>
        <v>12</v>
      </c>
      <c r="C7" s="21">
        <f>COUNTIFS(Kickstarter!$F:$F,C$1,Kickstarter!$D:$D,"&gt;=15000",Kickstarter!$D:$D,"&lt;=19999",Kickstarter!$R:$R,"Plays")</f>
        <v>12</v>
      </c>
      <c r="D7" s="21">
        <f>COUNTIFS(Kickstarter!$F:$F,D$1,Kickstarter!$D:$D,"&gt;=15000",Kickstarter!$D:$D,"&lt;=19999",Kickstarter!$R:$R,"Plays")</f>
        <v>0</v>
      </c>
      <c r="E7" s="21">
        <f t="shared" si="0"/>
        <v>24</v>
      </c>
      <c r="F7" s="23">
        <f t="shared" si="1"/>
        <v>0.5</v>
      </c>
      <c r="G7" s="23">
        <f t="shared" si="2"/>
        <v>0.5</v>
      </c>
      <c r="H7" s="23">
        <f t="shared" si="3"/>
        <v>0</v>
      </c>
    </row>
    <row r="8" spans="1:8" x14ac:dyDescent="0.35">
      <c r="A8" s="21" t="s">
        <v>8395</v>
      </c>
      <c r="B8" s="21">
        <f>COUNTIFS(Kickstarter!$F:$F,B$1,Kickstarter!$D:$D,"&gt;=20000",Kickstarter!$D:$D,"&lt;=24999",Kickstarter!$R:$R,"Plays")</f>
        <v>9</v>
      </c>
      <c r="C8" s="21">
        <f>COUNTIFS(Kickstarter!$F:$F,C$1,Kickstarter!$D:$D,"&gt;=20000",Kickstarter!$D:$D,"&lt;=24999",Kickstarter!$R:$R,"Plays")</f>
        <v>11</v>
      </c>
      <c r="D8" s="21">
        <f>COUNTIFS(Kickstarter!$F:$F,D$1,Kickstarter!$D:$D,"&gt;=20000",Kickstarter!$D:$D,"&lt;=24999",Kickstarter!$R:$R,"Plays")</f>
        <v>0</v>
      </c>
      <c r="E8" s="21">
        <f t="shared" si="0"/>
        <v>20</v>
      </c>
      <c r="F8" s="23">
        <f t="shared" si="1"/>
        <v>0.45</v>
      </c>
      <c r="G8" s="23">
        <f t="shared" si="2"/>
        <v>0.55000000000000004</v>
      </c>
      <c r="H8" s="23">
        <f t="shared" si="3"/>
        <v>0</v>
      </c>
    </row>
    <row r="9" spans="1:8" x14ac:dyDescent="0.35">
      <c r="A9" s="21" t="s">
        <v>8396</v>
      </c>
      <c r="B9" s="21">
        <f>COUNTIFS(Kickstarter!$F:$F,B$1,Kickstarter!$D:$D,"&gt;=25000",Kickstarter!$D:$D,"&lt;=29999",Kickstarter!$R:$R,"Plays")</f>
        <v>1</v>
      </c>
      <c r="C9" s="21">
        <f>COUNTIFS(Kickstarter!$F:$F,C$1,Kickstarter!$D:$D,"&gt;=25000",Kickstarter!$D:$D,"&lt;=29999",Kickstarter!$R:$R,"Plays")</f>
        <v>4</v>
      </c>
      <c r="D9" s="21">
        <f>COUNTIFS(Kickstarter!$F:$F,D$1,Kickstarter!$D:$D,"&gt;=25000",Kickstarter!$D:$D,"&lt;=29999",Kickstarter!$R:$R,"Plays")</f>
        <v>0</v>
      </c>
      <c r="E9" s="21">
        <f t="shared" si="0"/>
        <v>5</v>
      </c>
      <c r="F9" s="23">
        <f t="shared" si="1"/>
        <v>0.2</v>
      </c>
      <c r="G9" s="23">
        <f t="shared" si="2"/>
        <v>0.8</v>
      </c>
      <c r="H9" s="23">
        <f t="shared" si="3"/>
        <v>0</v>
      </c>
    </row>
    <row r="10" spans="1:8" x14ac:dyDescent="0.35">
      <c r="A10" s="21" t="s">
        <v>8397</v>
      </c>
      <c r="B10" s="21">
        <f>COUNTIFS(Kickstarter!$F:$F,B$1,Kickstarter!$D:$D,"&gt;=30000",Kickstarter!$D:$D,"&lt;=34999",Kickstarter!$R:$R,"Plays")</f>
        <v>3</v>
      </c>
      <c r="C10" s="21">
        <f>COUNTIFS(Kickstarter!$F:$F,C$1,Kickstarter!$D:$D,"&gt;=30000",Kickstarter!$D:$D,"&lt;=34999",Kickstarter!$R:$R,"Plays")</f>
        <v>8</v>
      </c>
      <c r="D10" s="21">
        <f>COUNTIFS(Kickstarter!$F:$F,D$1,Kickstarter!$D:$D,"&gt;=30000",Kickstarter!$D:$D,"&lt;=34999",Kickstarter!$R:$R,"Plays")</f>
        <v>0</v>
      </c>
      <c r="E10" s="21">
        <f t="shared" si="0"/>
        <v>11</v>
      </c>
      <c r="F10" s="23">
        <f t="shared" si="1"/>
        <v>0.27272727272727271</v>
      </c>
      <c r="G10" s="23">
        <f t="shared" si="2"/>
        <v>0.72727272727272729</v>
      </c>
      <c r="H10" s="23">
        <f t="shared" si="3"/>
        <v>0</v>
      </c>
    </row>
    <row r="11" spans="1:8" x14ac:dyDescent="0.35">
      <c r="A11" s="21" t="s">
        <v>8398</v>
      </c>
      <c r="B11" s="21">
        <f>COUNTIFS(Kickstarter!$F:$F,B$1,Kickstarter!$D:$D,"&gt;=35000",Kickstarter!$D:$D,"&lt;=39999",Kickstarter!$R:$R,"Plays")</f>
        <v>4</v>
      </c>
      <c r="C11" s="21">
        <f>COUNTIFS(Kickstarter!$F:$F,C$1,Kickstarter!$D:$D,"&gt;=35000",Kickstarter!$D:$D,"&lt;=39999",Kickstarter!$R:$R,"Plays")</f>
        <v>2</v>
      </c>
      <c r="D11" s="21">
        <f>COUNTIFS(Kickstarter!$F:$F,D$1,Kickstarter!$D:$D,"&gt;=35000",Kickstarter!$D:$D,"&lt;=39999",Kickstarter!$R:$R,"Plays")</f>
        <v>0</v>
      </c>
      <c r="E11" s="21">
        <f t="shared" si="0"/>
        <v>6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35">
      <c r="A12" s="21" t="s">
        <v>8399</v>
      </c>
      <c r="B12" s="21">
        <f>COUNTIFS(Kickstarter!$F:$F,B$1,Kickstarter!$D:$D,"&gt;=40000",Kickstarter!$D:$D,"&lt;=44999",Kickstarter!$R:$R,"Plays")</f>
        <v>2</v>
      </c>
      <c r="C12" s="21">
        <f>COUNTIFS(Kickstarter!$F:$F,C$1,Kickstarter!$D:$D,"&gt;=40000",Kickstarter!$D:$D,"&lt;=44999",Kickstarter!$R:$R,"Plays")</f>
        <v>1</v>
      </c>
      <c r="D12" s="21">
        <f>COUNTIFS(Kickstarter!$F:$F,D$1,Kickstarter!$D:$D,"&gt;=40000",Kickstarter!$D:$D,"&lt;=44999",Kickstarter!$R:$R,"Plays")</f>
        <v>0</v>
      </c>
      <c r="E12" s="21">
        <f t="shared" si="0"/>
        <v>3</v>
      </c>
      <c r="F12" s="23">
        <f t="shared" si="1"/>
        <v>0.66666666666666663</v>
      </c>
      <c r="G12" s="23">
        <f t="shared" si="2"/>
        <v>0.33333333333333331</v>
      </c>
      <c r="H12" s="23">
        <f t="shared" si="3"/>
        <v>0</v>
      </c>
    </row>
    <row r="13" spans="1:8" x14ac:dyDescent="0.35">
      <c r="A13" s="21" t="s">
        <v>8400</v>
      </c>
      <c r="B13" s="21">
        <f>COUNTIFS(Kickstarter!$F:$F,B$1,Kickstarter!$D:$D,"&gt;=45000",Kickstarter!$D:$D,"&lt;=49999",Kickstarter!$R:$R,"Plays")</f>
        <v>0</v>
      </c>
      <c r="C13" s="21">
        <f>COUNTIFS(Kickstarter!$F:$F,C$1,Kickstarter!$D:$D,"&gt;=45000",Kickstarter!$D:$D,"&lt;=49999",Kickstarter!$R:$R,"Plays")</f>
        <v>1</v>
      </c>
      <c r="D13" s="21">
        <f>COUNTIFS(Kickstarter!$F:$F,D$1,Kickstarter!$D:$D,"&gt;=45000",Kickstarter!$D:$D,"&lt;=49999",Kickstarter!$R:$R,"Plays")</f>
        <v>0</v>
      </c>
      <c r="E13" s="21">
        <f t="shared" si="0"/>
        <v>1</v>
      </c>
      <c r="F13" s="23">
        <f t="shared" si="1"/>
        <v>0</v>
      </c>
      <c r="G13" s="23">
        <f t="shared" si="2"/>
        <v>1</v>
      </c>
      <c r="H13" s="23">
        <f t="shared" si="3"/>
        <v>0</v>
      </c>
    </row>
    <row r="14" spans="1:8" x14ac:dyDescent="0.35">
      <c r="A14" s="21" t="s">
        <v>8401</v>
      </c>
      <c r="B14" s="21">
        <f>COUNTIFS(Kickstarter!$F:$F,B$1,Kickstarter!$D:$D,"&gt;=50000",Kickstarter!$R:$R,"Plays")</f>
        <v>2</v>
      </c>
      <c r="C14" s="21">
        <f>COUNTIFS(Kickstarter!$F:$F,C$1,Kickstarter!$D:$D,"&gt;=50000",Kickstarter!$R:$R,"Plays")</f>
        <v>14</v>
      </c>
      <c r="D14" s="21">
        <f>COUNTIFS(Kickstarter!$F:$F,D$1,Kickstarter!$D:$D,"&gt;=50000",Kickstarter!$R:$R,"Plays")</f>
        <v>0</v>
      </c>
      <c r="E14" s="21">
        <f t="shared" si="0"/>
        <v>16</v>
      </c>
      <c r="F14" s="23">
        <f t="shared" si="1"/>
        <v>0.125</v>
      </c>
      <c r="G14" s="23">
        <f t="shared" si="2"/>
        <v>0.875</v>
      </c>
      <c r="H14" s="2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elodi</cp:lastModifiedBy>
  <dcterms:created xsi:type="dcterms:W3CDTF">2017-04-20T15:17:24Z</dcterms:created>
  <dcterms:modified xsi:type="dcterms:W3CDTF">2021-04-22T17:11:22Z</dcterms:modified>
</cp:coreProperties>
</file>